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externalLinks/externalLink54.xml" ContentType="application/vnd.openxmlformats-officedocument.spreadsheetml.externalLink+xml"/>
  <Override PartName="/xl/externalLinks/externalLink55.xml" ContentType="application/vnd.openxmlformats-officedocument.spreadsheetml.externalLink+xml"/>
  <Override PartName="/xl/externalLinks/externalLink56.xml" ContentType="application/vnd.openxmlformats-officedocument.spreadsheetml.externalLink+xml"/>
  <Override PartName="/xl/externalLinks/externalLink57.xml" ContentType="application/vnd.openxmlformats-officedocument.spreadsheetml.externalLink+xml"/>
  <Override PartName="/xl/externalLinks/externalLink58.xml" ContentType="application/vnd.openxmlformats-officedocument.spreadsheetml.externalLink+xml"/>
  <Override PartName="/xl/externalLinks/externalLink59.xml" ContentType="application/vnd.openxmlformats-officedocument.spreadsheetml.externalLink+xml"/>
  <Override PartName="/xl/externalLinks/externalLink60.xml" ContentType="application/vnd.openxmlformats-officedocument.spreadsheetml.externalLink+xml"/>
  <Override PartName="/xl/externalLinks/externalLink61.xml" ContentType="application/vnd.openxmlformats-officedocument.spreadsheetml.externalLink+xml"/>
  <Override PartName="/xl/externalLinks/externalLink62.xml" ContentType="application/vnd.openxmlformats-officedocument.spreadsheetml.externalLink+xml"/>
  <Override PartName="/xl/externalLinks/externalLink63.xml" ContentType="application/vnd.openxmlformats-officedocument.spreadsheetml.externalLink+xml"/>
  <Override PartName="/xl/externalLinks/externalLink64.xml" ContentType="application/vnd.openxmlformats-officedocument.spreadsheetml.externalLink+xml"/>
  <Override PartName="/xl/externalLinks/externalLink65.xml" ContentType="application/vnd.openxmlformats-officedocument.spreadsheetml.externalLink+xml"/>
  <Override PartName="/xl/externalLinks/externalLink66.xml" ContentType="application/vnd.openxmlformats-officedocument.spreadsheetml.externalLink+xml"/>
  <Override PartName="/xl/externalLinks/externalLink67.xml" ContentType="application/vnd.openxmlformats-officedocument.spreadsheetml.externalLink+xml"/>
  <Override PartName="/xl/externalLinks/externalLink68.xml" ContentType="application/vnd.openxmlformats-officedocument.spreadsheetml.externalLink+xml"/>
  <Override PartName="/xl/externalLinks/externalLink69.xml" ContentType="application/vnd.openxmlformats-officedocument.spreadsheetml.externalLink+xml"/>
  <Override PartName="/xl/externalLinks/externalLink70.xml" ContentType="application/vnd.openxmlformats-officedocument.spreadsheetml.externalLink+xml"/>
  <Override PartName="/xl/externalLinks/externalLink71.xml" ContentType="application/vnd.openxmlformats-officedocument.spreadsheetml.externalLink+xml"/>
  <Override PartName="/xl/externalLinks/externalLink72.xml" ContentType="application/vnd.openxmlformats-officedocument.spreadsheetml.externalLink+xml"/>
  <Override PartName="/xl/externalLinks/externalLink73.xml" ContentType="application/vnd.openxmlformats-officedocument.spreadsheetml.externalLink+xml"/>
  <Override PartName="/xl/externalLinks/externalLink74.xml" ContentType="application/vnd.openxmlformats-officedocument.spreadsheetml.externalLink+xml"/>
  <Override PartName="/xl/externalLinks/externalLink75.xml" ContentType="application/vnd.openxmlformats-officedocument.spreadsheetml.externalLink+xml"/>
  <Override PartName="/xl/externalLinks/externalLink76.xml" ContentType="application/vnd.openxmlformats-officedocument.spreadsheetml.externalLink+xml"/>
  <Override PartName="/xl/externalLinks/externalLink77.xml" ContentType="application/vnd.openxmlformats-officedocument.spreadsheetml.externalLink+xml"/>
  <Override PartName="/xl/externalLinks/externalLink78.xml" ContentType="application/vnd.openxmlformats-officedocument.spreadsheetml.externalLink+xml"/>
  <Override PartName="/xl/externalLinks/externalLink79.xml" ContentType="application/vnd.openxmlformats-officedocument.spreadsheetml.externalLink+xml"/>
  <Override PartName="/xl/externalLinks/externalLink80.xml" ContentType="application/vnd.openxmlformats-officedocument.spreadsheetml.externalLink+xml"/>
  <Override PartName="/xl/externalLinks/externalLink81.xml" ContentType="application/vnd.openxmlformats-officedocument.spreadsheetml.externalLink+xml"/>
  <Override PartName="/xl/externalLinks/externalLink82.xml" ContentType="application/vnd.openxmlformats-officedocument.spreadsheetml.externalLink+xml"/>
  <Override PartName="/xl/externalLinks/externalLink83.xml" ContentType="application/vnd.openxmlformats-officedocument.spreadsheetml.externalLink+xml"/>
  <Override PartName="/xl/externalLinks/externalLink84.xml" ContentType="application/vnd.openxmlformats-officedocument.spreadsheetml.externalLink+xml"/>
  <Override PartName="/xl/externalLinks/externalLink85.xml" ContentType="application/vnd.openxmlformats-officedocument.spreadsheetml.externalLink+xml"/>
  <Override PartName="/xl/externalLinks/externalLink86.xml" ContentType="application/vnd.openxmlformats-officedocument.spreadsheetml.externalLink+xml"/>
  <Override PartName="/xl/externalLinks/externalLink87.xml" ContentType="application/vnd.openxmlformats-officedocument.spreadsheetml.externalLink+xml"/>
  <Override PartName="/xl/externalLinks/externalLink88.xml" ContentType="application/vnd.openxmlformats-officedocument.spreadsheetml.externalLink+xml"/>
  <Override PartName="/xl/externalLinks/externalLink89.xml" ContentType="application/vnd.openxmlformats-officedocument.spreadsheetml.externalLink+xml"/>
  <Override PartName="/xl/externalLinks/externalLink90.xml" ContentType="application/vnd.openxmlformats-officedocument.spreadsheetml.externalLink+xml"/>
  <Override PartName="/xl/externalLinks/externalLink91.xml" ContentType="application/vnd.openxmlformats-officedocument.spreadsheetml.externalLink+xml"/>
  <Override PartName="/xl/externalLinks/externalLink92.xml" ContentType="application/vnd.openxmlformats-officedocument.spreadsheetml.externalLink+xml"/>
  <Override PartName="/xl/externalLinks/externalLink93.xml" ContentType="application/vnd.openxmlformats-officedocument.spreadsheetml.externalLink+xml"/>
  <Override PartName="/xl/externalLinks/externalLink9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CEMTEC\3 _ CEMTEC _ BOLETIM GERAL _INMET - SEMAGRO\2025\"/>
    </mc:Choice>
  </mc:AlternateContent>
  <bookViews>
    <workbookView xWindow="0" yWindow="0" windowWidth="20400" windowHeight="7770" tabRatio="874"/>
  </bookViews>
  <sheets>
    <sheet name="TempInst" sheetId="4" r:id="rId1"/>
    <sheet name="TempMax" sheetId="5" r:id="rId2"/>
    <sheet name="TempMin" sheetId="6" r:id="rId3"/>
    <sheet name="UmidInst" sheetId="7" r:id="rId4"/>
    <sheet name="UmidMax" sheetId="8" r:id="rId5"/>
    <sheet name="UmidMin" sheetId="9" r:id="rId6"/>
    <sheet name="VelVentoMax" sheetId="12" r:id="rId7"/>
    <sheet name="DirVento" sheetId="13" state="hidden" r:id="rId8"/>
    <sheet name="RajadaVento" sheetId="15" r:id="rId9"/>
    <sheet name="Chuva" sheetId="14" r:id="rId10"/>
    <sheet name="ESTAÇÃO METEOROLÓGICA" sheetId="16" r:id="rId11"/>
  </sheets>
  <externalReferences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  <externalReference r:id="rId75"/>
    <externalReference r:id="rId76"/>
    <externalReference r:id="rId77"/>
    <externalReference r:id="rId78"/>
    <externalReference r:id="rId79"/>
    <externalReference r:id="rId80"/>
    <externalReference r:id="rId81"/>
    <externalReference r:id="rId82"/>
    <externalReference r:id="rId83"/>
    <externalReference r:id="rId84"/>
    <externalReference r:id="rId85"/>
    <externalReference r:id="rId86"/>
    <externalReference r:id="rId87"/>
    <externalReference r:id="rId88"/>
    <externalReference r:id="rId89"/>
    <externalReference r:id="rId90"/>
    <externalReference r:id="rId91"/>
    <externalReference r:id="rId92"/>
    <externalReference r:id="rId93"/>
    <externalReference r:id="rId94"/>
    <externalReference r:id="rId95"/>
    <externalReference r:id="rId96"/>
    <externalReference r:id="rId97"/>
    <externalReference r:id="rId98"/>
    <externalReference r:id="rId99"/>
    <externalReference r:id="rId100"/>
    <externalReference r:id="rId101"/>
    <externalReference r:id="rId102"/>
    <externalReference r:id="rId103"/>
    <externalReference r:id="rId104"/>
    <externalReference r:id="rId105"/>
  </externalReferences>
  <definedNames>
    <definedName name="_xlnm.Print_Area" localSheetId="9">Chuva!$A$1:$AH$34</definedName>
    <definedName name="_xlnm.Print_Area" localSheetId="7">DirVento!$A$1:$AG$4</definedName>
    <definedName name="_xlnm.Print_Area" localSheetId="8">RajadaVento!$A$1:$AF$4</definedName>
    <definedName name="_xlnm.Print_Area" localSheetId="0">TempInst!$A$1:$AF$4</definedName>
    <definedName name="_xlnm.Print_Area" localSheetId="1">TempMax!$A$1:$AG$4</definedName>
    <definedName name="_xlnm.Print_Area" localSheetId="2">TempMin!$A$1:$AG$4</definedName>
    <definedName name="_xlnm.Print_Area" localSheetId="3">UmidInst!$A$1:$AF$4</definedName>
    <definedName name="_xlnm.Print_Area" localSheetId="4">UmidMax!$A$1:$AG$4</definedName>
    <definedName name="_xlnm.Print_Area" localSheetId="5">UmidMin!$A$1:$AG$4</definedName>
    <definedName name="_xlnm.Print_Area" localSheetId="6">VelVentoMax!$A$1:$AF$4</definedName>
  </definedNames>
  <calcPr calcId="162913"/>
</workbook>
</file>

<file path=xl/calcChain.xml><?xml version="1.0" encoding="utf-8"?>
<calcChain xmlns="http://schemas.openxmlformats.org/spreadsheetml/2006/main">
  <c r="B44" i="14" l="1"/>
  <c r="AE9" i="9" l="1"/>
  <c r="B20" i="4" l="1"/>
  <c r="AE18" i="14"/>
  <c r="AD18" i="14"/>
  <c r="AC18" i="14"/>
  <c r="AB18" i="14"/>
  <c r="AA18" i="14"/>
  <c r="Z18" i="14"/>
  <c r="Y18" i="14"/>
  <c r="X18" i="14"/>
  <c r="W18" i="14"/>
  <c r="V18" i="14"/>
  <c r="U18" i="14"/>
  <c r="T18" i="14"/>
  <c r="S18" i="14"/>
  <c r="R18" i="14"/>
  <c r="Q18" i="14"/>
  <c r="P18" i="14"/>
  <c r="O18" i="14"/>
  <c r="N18" i="14"/>
  <c r="M18" i="14"/>
  <c r="L18" i="14"/>
  <c r="K18" i="14"/>
  <c r="J18" i="14"/>
  <c r="I18" i="14"/>
  <c r="H18" i="14"/>
  <c r="G18" i="14"/>
  <c r="F18" i="14"/>
  <c r="E18" i="14"/>
  <c r="D18" i="14"/>
  <c r="C18" i="14"/>
  <c r="B18" i="14"/>
  <c r="AE18" i="15"/>
  <c r="AD18" i="15"/>
  <c r="AC18" i="15"/>
  <c r="AB18" i="15"/>
  <c r="AA18" i="15"/>
  <c r="Z18" i="15"/>
  <c r="Y18" i="15"/>
  <c r="X18" i="15"/>
  <c r="W18" i="15"/>
  <c r="V18" i="15"/>
  <c r="U18" i="15"/>
  <c r="T18" i="15"/>
  <c r="S18" i="15"/>
  <c r="R18" i="15"/>
  <c r="Q18" i="15"/>
  <c r="P18" i="15"/>
  <c r="O18" i="15"/>
  <c r="N18" i="15"/>
  <c r="M18" i="15"/>
  <c r="L18" i="15"/>
  <c r="K18" i="15"/>
  <c r="J18" i="15"/>
  <c r="I18" i="15"/>
  <c r="H18" i="15"/>
  <c r="G18" i="15"/>
  <c r="F18" i="15"/>
  <c r="E18" i="15"/>
  <c r="D18" i="15"/>
  <c r="C18" i="15"/>
  <c r="B18" i="15"/>
  <c r="AE18" i="12"/>
  <c r="AD18" i="12"/>
  <c r="AC18" i="12"/>
  <c r="AB18" i="12"/>
  <c r="AA18" i="12"/>
  <c r="Z18" i="12"/>
  <c r="Y18" i="12"/>
  <c r="X18" i="12"/>
  <c r="W18" i="12"/>
  <c r="V18" i="12"/>
  <c r="U18" i="12"/>
  <c r="T18" i="12"/>
  <c r="S18" i="12"/>
  <c r="R18" i="12"/>
  <c r="Q18" i="12"/>
  <c r="P18" i="12"/>
  <c r="O18" i="12"/>
  <c r="N18" i="12"/>
  <c r="M18" i="12"/>
  <c r="L18" i="12"/>
  <c r="K18" i="12"/>
  <c r="J18" i="12"/>
  <c r="I18" i="12"/>
  <c r="H18" i="12"/>
  <c r="G18" i="12"/>
  <c r="F18" i="12"/>
  <c r="E18" i="12"/>
  <c r="D18" i="12"/>
  <c r="C18" i="12"/>
  <c r="B18" i="12"/>
  <c r="AE18" i="9"/>
  <c r="AD18" i="9"/>
  <c r="AC18" i="9"/>
  <c r="AB18" i="9"/>
  <c r="AA18" i="9"/>
  <c r="Z18" i="9"/>
  <c r="Y18" i="9"/>
  <c r="X18" i="9"/>
  <c r="W18" i="9"/>
  <c r="V18" i="9"/>
  <c r="U18" i="9"/>
  <c r="T18" i="9"/>
  <c r="S18" i="9"/>
  <c r="R18" i="9"/>
  <c r="Q18" i="9"/>
  <c r="P18" i="9"/>
  <c r="O18" i="9"/>
  <c r="N18" i="9"/>
  <c r="M18" i="9"/>
  <c r="L18" i="9"/>
  <c r="K18" i="9"/>
  <c r="J18" i="9"/>
  <c r="I18" i="9"/>
  <c r="H18" i="9"/>
  <c r="G18" i="9"/>
  <c r="F18" i="9"/>
  <c r="E18" i="9"/>
  <c r="D18" i="9"/>
  <c r="C18" i="9"/>
  <c r="B18" i="9"/>
  <c r="AE18" i="8"/>
  <c r="AD18" i="8"/>
  <c r="AC18" i="8"/>
  <c r="AB18" i="8"/>
  <c r="AA18" i="8"/>
  <c r="Z18" i="8"/>
  <c r="Y18" i="8"/>
  <c r="X18" i="8"/>
  <c r="W18" i="8"/>
  <c r="V18" i="8"/>
  <c r="U18" i="8"/>
  <c r="T18" i="8"/>
  <c r="S18" i="8"/>
  <c r="R18" i="8"/>
  <c r="Q18" i="8"/>
  <c r="P18" i="8"/>
  <c r="O18" i="8"/>
  <c r="N18" i="8"/>
  <c r="M18" i="8"/>
  <c r="L18" i="8"/>
  <c r="K18" i="8"/>
  <c r="J18" i="8"/>
  <c r="I18" i="8"/>
  <c r="H18" i="8"/>
  <c r="G18" i="8"/>
  <c r="F18" i="8"/>
  <c r="E18" i="8"/>
  <c r="D18" i="8"/>
  <c r="C18" i="8"/>
  <c r="B18" i="8"/>
  <c r="AE18" i="7"/>
  <c r="AD18" i="7"/>
  <c r="AC18" i="7"/>
  <c r="AB18" i="7"/>
  <c r="AA18" i="7"/>
  <c r="Z18" i="7"/>
  <c r="Y18" i="7"/>
  <c r="X18" i="7"/>
  <c r="W18" i="7"/>
  <c r="V18" i="7"/>
  <c r="U18" i="7"/>
  <c r="T18" i="7"/>
  <c r="S18" i="7"/>
  <c r="R18" i="7"/>
  <c r="Q18" i="7"/>
  <c r="P18" i="7"/>
  <c r="O18" i="7"/>
  <c r="N18" i="7"/>
  <c r="M18" i="7"/>
  <c r="L18" i="7"/>
  <c r="K18" i="7"/>
  <c r="J18" i="7"/>
  <c r="I18" i="7"/>
  <c r="H18" i="7"/>
  <c r="G18" i="7"/>
  <c r="F18" i="7"/>
  <c r="E18" i="7"/>
  <c r="D18" i="7"/>
  <c r="C18" i="7"/>
  <c r="B18" i="7"/>
  <c r="AE18" i="6"/>
  <c r="AD18" i="6"/>
  <c r="AC18" i="6"/>
  <c r="AB18" i="6"/>
  <c r="AA18" i="6"/>
  <c r="Z18" i="6"/>
  <c r="Y18" i="6"/>
  <c r="X18" i="6"/>
  <c r="W18" i="6"/>
  <c r="V18" i="6"/>
  <c r="U18" i="6"/>
  <c r="T18" i="6"/>
  <c r="S18" i="6"/>
  <c r="R18" i="6"/>
  <c r="Q18" i="6"/>
  <c r="P18" i="6"/>
  <c r="O18" i="6"/>
  <c r="N18" i="6"/>
  <c r="M18" i="6"/>
  <c r="L18" i="6"/>
  <c r="K18" i="6"/>
  <c r="J18" i="6"/>
  <c r="I18" i="6"/>
  <c r="H18" i="6"/>
  <c r="G18" i="6"/>
  <c r="F18" i="6"/>
  <c r="E18" i="6"/>
  <c r="D18" i="6"/>
  <c r="C18" i="6"/>
  <c r="B18" i="6"/>
  <c r="AE18" i="5"/>
  <c r="AD18" i="5"/>
  <c r="AC18" i="5"/>
  <c r="AB18" i="5"/>
  <c r="AA18" i="5"/>
  <c r="Z18" i="5"/>
  <c r="Y18" i="5"/>
  <c r="X18" i="5"/>
  <c r="W18" i="5"/>
  <c r="V18" i="5"/>
  <c r="U18" i="5"/>
  <c r="T18" i="5"/>
  <c r="S18" i="5"/>
  <c r="R18" i="5"/>
  <c r="Q18" i="5"/>
  <c r="P18" i="5"/>
  <c r="O18" i="5"/>
  <c r="N18" i="5"/>
  <c r="M18" i="5"/>
  <c r="L18" i="5"/>
  <c r="K18" i="5"/>
  <c r="J18" i="5"/>
  <c r="I18" i="5"/>
  <c r="H18" i="5"/>
  <c r="G18" i="5"/>
  <c r="F18" i="5"/>
  <c r="E18" i="5"/>
  <c r="D18" i="5"/>
  <c r="C18" i="5"/>
  <c r="B18" i="5"/>
  <c r="AE18" i="4"/>
  <c r="AD18" i="4"/>
  <c r="AC18" i="4"/>
  <c r="AB18" i="4"/>
  <c r="AA18" i="4"/>
  <c r="Z18" i="4"/>
  <c r="Y18" i="4"/>
  <c r="X18" i="4"/>
  <c r="W18" i="4"/>
  <c r="V18" i="4"/>
  <c r="U18" i="4"/>
  <c r="T18" i="4"/>
  <c r="S18" i="4"/>
  <c r="R18" i="4"/>
  <c r="Q18" i="4"/>
  <c r="P18" i="4"/>
  <c r="O18" i="4"/>
  <c r="N18" i="4"/>
  <c r="M18" i="4"/>
  <c r="L18" i="4"/>
  <c r="K18" i="4"/>
  <c r="J18" i="4"/>
  <c r="I18" i="4"/>
  <c r="H18" i="4"/>
  <c r="G18" i="4"/>
  <c r="F18" i="4"/>
  <c r="E18" i="4"/>
  <c r="D18" i="4"/>
  <c r="C18" i="4"/>
  <c r="B18" i="4"/>
  <c r="B17" i="4"/>
  <c r="AG18" i="6" l="1"/>
  <c r="AG18" i="5"/>
  <c r="AF18" i="7"/>
  <c r="AF18" i="5"/>
  <c r="B19" i="4"/>
  <c r="AE36" i="14" l="1"/>
  <c r="AD36" i="14"/>
  <c r="AC36" i="14"/>
  <c r="AB36" i="14"/>
  <c r="AA36" i="14"/>
  <c r="Z36" i="14"/>
  <c r="Y36" i="14"/>
  <c r="X36" i="14"/>
  <c r="W36" i="14"/>
  <c r="V36" i="14"/>
  <c r="U36" i="14"/>
  <c r="T36" i="14"/>
  <c r="S36" i="14"/>
  <c r="R36" i="14"/>
  <c r="Q36" i="14"/>
  <c r="P36" i="14"/>
  <c r="O36" i="14"/>
  <c r="N36" i="14"/>
  <c r="M36" i="14"/>
  <c r="L36" i="14"/>
  <c r="K36" i="14"/>
  <c r="J36" i="14"/>
  <c r="I36" i="14"/>
  <c r="H36" i="14"/>
  <c r="G36" i="14"/>
  <c r="F36" i="14"/>
  <c r="E36" i="14"/>
  <c r="D36" i="14"/>
  <c r="C36" i="14"/>
  <c r="B36" i="14"/>
  <c r="AE36" i="15"/>
  <c r="AD36" i="15"/>
  <c r="AC36" i="15"/>
  <c r="AB36" i="15"/>
  <c r="AA36" i="15"/>
  <c r="Z36" i="15"/>
  <c r="Y36" i="15"/>
  <c r="X36" i="15"/>
  <c r="W36" i="15"/>
  <c r="V36" i="15"/>
  <c r="U36" i="15"/>
  <c r="T36" i="15"/>
  <c r="S36" i="15"/>
  <c r="R36" i="15"/>
  <c r="Q36" i="15"/>
  <c r="P36" i="15"/>
  <c r="O36" i="15"/>
  <c r="N36" i="15"/>
  <c r="M36" i="15"/>
  <c r="L36" i="15"/>
  <c r="K36" i="15"/>
  <c r="J36" i="15"/>
  <c r="I36" i="15"/>
  <c r="H36" i="15"/>
  <c r="G36" i="15"/>
  <c r="F36" i="15"/>
  <c r="E36" i="15"/>
  <c r="D36" i="15"/>
  <c r="C36" i="15"/>
  <c r="B36" i="15"/>
  <c r="AE36" i="12"/>
  <c r="AD36" i="12"/>
  <c r="AC36" i="12"/>
  <c r="AB36" i="12"/>
  <c r="AA36" i="12"/>
  <c r="Z36" i="12"/>
  <c r="Y36" i="12"/>
  <c r="X36" i="12"/>
  <c r="W36" i="12"/>
  <c r="V36" i="12"/>
  <c r="U36" i="12"/>
  <c r="T36" i="12"/>
  <c r="S36" i="12"/>
  <c r="R36" i="12"/>
  <c r="Q36" i="12"/>
  <c r="P36" i="12"/>
  <c r="O36" i="12"/>
  <c r="N36" i="12"/>
  <c r="M36" i="12"/>
  <c r="L36" i="12"/>
  <c r="K36" i="12"/>
  <c r="J36" i="12"/>
  <c r="I36" i="12"/>
  <c r="H36" i="12"/>
  <c r="G36" i="12"/>
  <c r="F36" i="12"/>
  <c r="E36" i="12"/>
  <c r="D36" i="12"/>
  <c r="C36" i="12"/>
  <c r="B36" i="12"/>
  <c r="AE36" i="9"/>
  <c r="AD36" i="9"/>
  <c r="AC36" i="9"/>
  <c r="AB36" i="9"/>
  <c r="AA36" i="9"/>
  <c r="Z36" i="9"/>
  <c r="Y36" i="9"/>
  <c r="X36" i="9"/>
  <c r="W36" i="9"/>
  <c r="V36" i="9"/>
  <c r="U36" i="9"/>
  <c r="T36" i="9"/>
  <c r="S36" i="9"/>
  <c r="R36" i="9"/>
  <c r="Q36" i="9"/>
  <c r="P36" i="9"/>
  <c r="O36" i="9"/>
  <c r="N36" i="9"/>
  <c r="M36" i="9"/>
  <c r="L36" i="9"/>
  <c r="K36" i="9"/>
  <c r="J36" i="9"/>
  <c r="I36" i="9"/>
  <c r="H36" i="9"/>
  <c r="G36" i="9"/>
  <c r="F36" i="9"/>
  <c r="E36" i="9"/>
  <c r="D36" i="9"/>
  <c r="C36" i="9"/>
  <c r="B36" i="9"/>
  <c r="AE36" i="8"/>
  <c r="AD36" i="8"/>
  <c r="AC36" i="8"/>
  <c r="AB36" i="8"/>
  <c r="AA36" i="8"/>
  <c r="Z36" i="8"/>
  <c r="Y36" i="8"/>
  <c r="X36" i="8"/>
  <c r="W36" i="8"/>
  <c r="V36" i="8"/>
  <c r="U36" i="8"/>
  <c r="T36" i="8"/>
  <c r="S36" i="8"/>
  <c r="R36" i="8"/>
  <c r="Q36" i="8"/>
  <c r="P36" i="8"/>
  <c r="O36" i="8"/>
  <c r="N36" i="8"/>
  <c r="M36" i="8"/>
  <c r="L36" i="8"/>
  <c r="K36" i="8"/>
  <c r="J36" i="8"/>
  <c r="I36" i="8"/>
  <c r="H36" i="8"/>
  <c r="G36" i="8"/>
  <c r="F36" i="8"/>
  <c r="E36" i="8"/>
  <c r="D36" i="8"/>
  <c r="C36" i="8"/>
  <c r="B36" i="8"/>
  <c r="AE36" i="7"/>
  <c r="AD36" i="7"/>
  <c r="AC36" i="7"/>
  <c r="AB36" i="7"/>
  <c r="AA36" i="7"/>
  <c r="Z36" i="7"/>
  <c r="Y36" i="7"/>
  <c r="X36" i="7"/>
  <c r="W36" i="7"/>
  <c r="V36" i="7"/>
  <c r="U36" i="7"/>
  <c r="T36" i="7"/>
  <c r="S36" i="7"/>
  <c r="R36" i="7"/>
  <c r="Q36" i="7"/>
  <c r="P36" i="7"/>
  <c r="O36" i="7"/>
  <c r="N36" i="7"/>
  <c r="M36" i="7"/>
  <c r="L36" i="7"/>
  <c r="K36" i="7"/>
  <c r="J36" i="7"/>
  <c r="I36" i="7"/>
  <c r="H36" i="7"/>
  <c r="G36" i="7"/>
  <c r="F36" i="7"/>
  <c r="E36" i="7"/>
  <c r="D36" i="7"/>
  <c r="C36" i="7"/>
  <c r="B36" i="7"/>
  <c r="AE36" i="6"/>
  <c r="AD36" i="6"/>
  <c r="AC36" i="6"/>
  <c r="AB36" i="6"/>
  <c r="AA36" i="6"/>
  <c r="Z36" i="6"/>
  <c r="Y36" i="6"/>
  <c r="X36" i="6"/>
  <c r="W36" i="6"/>
  <c r="V36" i="6"/>
  <c r="U36" i="6"/>
  <c r="T36" i="6"/>
  <c r="S36" i="6"/>
  <c r="R36" i="6"/>
  <c r="Q36" i="6"/>
  <c r="P36" i="6"/>
  <c r="O36" i="6"/>
  <c r="N36" i="6"/>
  <c r="M36" i="6"/>
  <c r="L36" i="6"/>
  <c r="K36" i="6"/>
  <c r="J36" i="6"/>
  <c r="I36" i="6"/>
  <c r="H36" i="6"/>
  <c r="G36" i="6"/>
  <c r="F36" i="6"/>
  <c r="E36" i="6"/>
  <c r="D36" i="6"/>
  <c r="C36" i="6"/>
  <c r="B36" i="6"/>
  <c r="AE36" i="5"/>
  <c r="AD36" i="5"/>
  <c r="AC36" i="5"/>
  <c r="AB36" i="5"/>
  <c r="AA36" i="5"/>
  <c r="Z36" i="5"/>
  <c r="Y36" i="5"/>
  <c r="X36" i="5"/>
  <c r="W36" i="5"/>
  <c r="V36" i="5"/>
  <c r="U36" i="5"/>
  <c r="T36" i="5"/>
  <c r="S36" i="5"/>
  <c r="R36" i="5"/>
  <c r="Q36" i="5"/>
  <c r="P36" i="5"/>
  <c r="O36" i="5"/>
  <c r="N36" i="5"/>
  <c r="M36" i="5"/>
  <c r="L36" i="5"/>
  <c r="K36" i="5"/>
  <c r="J36" i="5"/>
  <c r="I36" i="5"/>
  <c r="H36" i="5"/>
  <c r="G36" i="5"/>
  <c r="F36" i="5"/>
  <c r="E36" i="5"/>
  <c r="D36" i="5"/>
  <c r="C36" i="5"/>
  <c r="B36" i="5"/>
  <c r="AE36" i="4"/>
  <c r="AD36" i="4"/>
  <c r="AC36" i="4"/>
  <c r="AB36" i="4"/>
  <c r="AA36" i="4"/>
  <c r="Z36" i="4"/>
  <c r="Y36" i="4"/>
  <c r="X36" i="4"/>
  <c r="W36" i="4"/>
  <c r="V36" i="4"/>
  <c r="U36" i="4"/>
  <c r="T36" i="4"/>
  <c r="S36" i="4"/>
  <c r="R36" i="4"/>
  <c r="Q36" i="4"/>
  <c r="P36" i="4"/>
  <c r="O36" i="4"/>
  <c r="N36" i="4"/>
  <c r="M36" i="4"/>
  <c r="L36" i="4"/>
  <c r="K36" i="4"/>
  <c r="J36" i="4"/>
  <c r="I36" i="4"/>
  <c r="H36" i="4"/>
  <c r="G36" i="4"/>
  <c r="F36" i="4"/>
  <c r="E36" i="4"/>
  <c r="D36" i="4"/>
  <c r="C36" i="4"/>
  <c r="B36" i="4"/>
  <c r="B37" i="4"/>
  <c r="B35" i="4"/>
  <c r="AG36" i="14" l="1"/>
  <c r="AF36" i="5"/>
  <c r="AG36" i="5"/>
  <c r="AG36" i="15"/>
  <c r="AG36" i="12"/>
  <c r="AG36" i="9"/>
  <c r="AF36" i="4"/>
  <c r="AF36" i="8"/>
  <c r="AG36" i="8"/>
  <c r="AF36" i="7"/>
  <c r="AF36" i="12"/>
  <c r="AG36" i="6"/>
  <c r="AF36" i="6"/>
  <c r="AF36" i="9"/>
  <c r="AH36" i="14"/>
  <c r="AF36" i="15"/>
  <c r="AF36" i="14"/>
  <c r="AE17" i="8"/>
  <c r="AE16" i="8"/>
  <c r="AE15" i="8"/>
  <c r="AE14" i="8"/>
  <c r="AE13" i="8"/>
  <c r="AE12" i="8"/>
  <c r="AE11" i="8"/>
  <c r="AE10" i="8"/>
  <c r="AE9" i="8"/>
  <c r="AE8" i="8"/>
  <c r="AE7" i="8"/>
  <c r="AE6" i="8"/>
  <c r="AE5" i="8"/>
  <c r="AE40" i="15" l="1"/>
  <c r="AD40" i="15"/>
  <c r="AC40" i="15"/>
  <c r="AB40" i="15"/>
  <c r="AA40" i="15"/>
  <c r="Z40" i="15"/>
  <c r="Y40" i="15"/>
  <c r="X40" i="15"/>
  <c r="W40" i="15"/>
  <c r="V40" i="15"/>
  <c r="U40" i="15"/>
  <c r="T40" i="15"/>
  <c r="S40" i="15"/>
  <c r="R40" i="15"/>
  <c r="Q40" i="15"/>
  <c r="P40" i="15"/>
  <c r="O40" i="15"/>
  <c r="N40" i="15"/>
  <c r="M40" i="15"/>
  <c r="L40" i="15"/>
  <c r="K40" i="15"/>
  <c r="J40" i="15"/>
  <c r="I40" i="15"/>
  <c r="H40" i="15"/>
  <c r="G40" i="15"/>
  <c r="F40" i="15"/>
  <c r="E40" i="15"/>
  <c r="D40" i="15"/>
  <c r="C40" i="15"/>
  <c r="B40" i="15"/>
  <c r="AE40" i="12"/>
  <c r="AD40" i="12"/>
  <c r="AC40" i="12"/>
  <c r="AB40" i="12"/>
  <c r="AA40" i="12"/>
  <c r="Z40" i="12"/>
  <c r="Y40" i="12"/>
  <c r="X40" i="12"/>
  <c r="W40" i="12"/>
  <c r="V40" i="12"/>
  <c r="U40" i="12"/>
  <c r="T40" i="12"/>
  <c r="S40" i="12"/>
  <c r="R40" i="12"/>
  <c r="Q40" i="12"/>
  <c r="P40" i="12"/>
  <c r="O40" i="12"/>
  <c r="N40" i="12"/>
  <c r="M40" i="12"/>
  <c r="L40" i="12"/>
  <c r="K40" i="12"/>
  <c r="J40" i="12"/>
  <c r="I40" i="12"/>
  <c r="H40" i="12"/>
  <c r="G40" i="12"/>
  <c r="F40" i="12"/>
  <c r="E40" i="12"/>
  <c r="D40" i="12"/>
  <c r="C40" i="12"/>
  <c r="B40" i="12"/>
  <c r="AE40" i="9"/>
  <c r="AD40" i="9"/>
  <c r="AC40" i="9"/>
  <c r="AB40" i="9"/>
  <c r="AA40" i="9"/>
  <c r="Z40" i="9"/>
  <c r="Y40" i="9"/>
  <c r="X40" i="9"/>
  <c r="W40" i="9"/>
  <c r="V40" i="9"/>
  <c r="U40" i="9"/>
  <c r="T40" i="9"/>
  <c r="S40" i="9"/>
  <c r="R40" i="9"/>
  <c r="Q40" i="9"/>
  <c r="P40" i="9"/>
  <c r="O40" i="9"/>
  <c r="N40" i="9"/>
  <c r="M40" i="9"/>
  <c r="L40" i="9"/>
  <c r="K40" i="9"/>
  <c r="J40" i="9"/>
  <c r="I40" i="9"/>
  <c r="H40" i="9"/>
  <c r="G40" i="9"/>
  <c r="F40" i="9"/>
  <c r="E40" i="9"/>
  <c r="D40" i="9"/>
  <c r="C40" i="9"/>
  <c r="B40" i="9"/>
  <c r="AE40" i="8"/>
  <c r="AD40" i="8"/>
  <c r="AC40" i="8"/>
  <c r="AB40" i="8"/>
  <c r="AA40" i="8"/>
  <c r="Z40" i="8"/>
  <c r="Y40" i="8"/>
  <c r="X40" i="8"/>
  <c r="W40" i="8"/>
  <c r="V40" i="8"/>
  <c r="U40" i="8"/>
  <c r="T40" i="8"/>
  <c r="S40" i="8"/>
  <c r="R40" i="8"/>
  <c r="Q40" i="8"/>
  <c r="P40" i="8"/>
  <c r="O40" i="8"/>
  <c r="N40" i="8"/>
  <c r="M40" i="8"/>
  <c r="L40" i="8"/>
  <c r="K40" i="8"/>
  <c r="J40" i="8"/>
  <c r="I40" i="8"/>
  <c r="H40" i="8"/>
  <c r="G40" i="8"/>
  <c r="F40" i="8"/>
  <c r="E40" i="8"/>
  <c r="D40" i="8"/>
  <c r="C40" i="8"/>
  <c r="B40" i="8"/>
  <c r="AE40" i="7"/>
  <c r="AD40" i="7"/>
  <c r="AC40" i="7"/>
  <c r="AB40" i="7"/>
  <c r="AA40" i="7"/>
  <c r="Z40" i="7"/>
  <c r="Y40" i="7"/>
  <c r="X40" i="7"/>
  <c r="W40" i="7"/>
  <c r="V40" i="7"/>
  <c r="U40" i="7"/>
  <c r="T40" i="7"/>
  <c r="S40" i="7"/>
  <c r="R40" i="7"/>
  <c r="Q40" i="7"/>
  <c r="P40" i="7"/>
  <c r="O40" i="7"/>
  <c r="N40" i="7"/>
  <c r="M40" i="7"/>
  <c r="L40" i="7"/>
  <c r="K40" i="7"/>
  <c r="J40" i="7"/>
  <c r="I40" i="7"/>
  <c r="H40" i="7"/>
  <c r="G40" i="7"/>
  <c r="F40" i="7"/>
  <c r="E40" i="7"/>
  <c r="D40" i="7"/>
  <c r="C40" i="7"/>
  <c r="B40" i="7"/>
  <c r="AE40" i="6"/>
  <c r="AD40" i="6"/>
  <c r="AC40" i="6"/>
  <c r="AB40" i="6"/>
  <c r="AA40" i="6"/>
  <c r="Z40" i="6"/>
  <c r="Y40" i="6"/>
  <c r="X40" i="6"/>
  <c r="W40" i="6"/>
  <c r="V40" i="6"/>
  <c r="U40" i="6"/>
  <c r="T40" i="6"/>
  <c r="S40" i="6"/>
  <c r="R40" i="6"/>
  <c r="Q40" i="6"/>
  <c r="P40" i="6"/>
  <c r="O40" i="6"/>
  <c r="N40" i="6"/>
  <c r="M40" i="6"/>
  <c r="L40" i="6"/>
  <c r="K40" i="6"/>
  <c r="J40" i="6"/>
  <c r="I40" i="6"/>
  <c r="H40" i="6"/>
  <c r="G40" i="6"/>
  <c r="F40" i="6"/>
  <c r="E40" i="6"/>
  <c r="D40" i="6"/>
  <c r="C40" i="6"/>
  <c r="B40" i="6"/>
  <c r="AE40" i="5"/>
  <c r="AD40" i="5"/>
  <c r="AC40" i="5"/>
  <c r="AB40" i="5"/>
  <c r="AA40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E40" i="14"/>
  <c r="AD40" i="14"/>
  <c r="AC40" i="14"/>
  <c r="AB40" i="14"/>
  <c r="AA40" i="14"/>
  <c r="Z40" i="14"/>
  <c r="Y40" i="14"/>
  <c r="X40" i="14"/>
  <c r="W40" i="14"/>
  <c r="V40" i="14"/>
  <c r="U40" i="14"/>
  <c r="T40" i="14"/>
  <c r="S40" i="14"/>
  <c r="R40" i="14"/>
  <c r="Q40" i="14"/>
  <c r="P40" i="14"/>
  <c r="O40" i="14"/>
  <c r="N40" i="14"/>
  <c r="M40" i="14"/>
  <c r="L40" i="14"/>
  <c r="K40" i="14"/>
  <c r="J40" i="14"/>
  <c r="I40" i="14"/>
  <c r="H40" i="14"/>
  <c r="G40" i="14"/>
  <c r="F40" i="14"/>
  <c r="E40" i="14"/>
  <c r="D40" i="14"/>
  <c r="C40" i="14"/>
  <c r="B40" i="14"/>
  <c r="AG40" i="15" l="1"/>
  <c r="AF40" i="15"/>
  <c r="AH40" i="14"/>
  <c r="AG40" i="14"/>
  <c r="AF40" i="14"/>
  <c r="AG40" i="12"/>
  <c r="AG40" i="9"/>
  <c r="AF40" i="7"/>
  <c r="AF40" i="9"/>
  <c r="AF40" i="12"/>
  <c r="AH18" i="14"/>
  <c r="D19" i="5"/>
  <c r="C19" i="5"/>
  <c r="B19" i="5"/>
  <c r="AG18" i="15" l="1"/>
  <c r="AF18" i="12"/>
  <c r="AG18" i="9"/>
  <c r="AG18" i="8"/>
  <c r="AF18" i="8"/>
  <c r="AF18" i="6"/>
  <c r="AF18" i="4"/>
  <c r="AG18" i="14"/>
  <c r="AF18" i="14"/>
  <c r="AF18" i="15"/>
  <c r="AG18" i="12"/>
  <c r="AF18" i="9"/>
  <c r="AE20" i="14" l="1"/>
  <c r="AD20" i="14"/>
  <c r="AC20" i="14"/>
  <c r="AB20" i="14"/>
  <c r="AA20" i="14"/>
  <c r="Z20" i="14"/>
  <c r="Y20" i="14"/>
  <c r="X20" i="14"/>
  <c r="W20" i="14"/>
  <c r="V20" i="14"/>
  <c r="U20" i="14"/>
  <c r="T20" i="14"/>
  <c r="S20" i="14"/>
  <c r="R20" i="14"/>
  <c r="Q20" i="14"/>
  <c r="P20" i="14"/>
  <c r="O20" i="14"/>
  <c r="N20" i="14"/>
  <c r="M20" i="14"/>
  <c r="L20" i="14"/>
  <c r="K20" i="14"/>
  <c r="J20" i="14"/>
  <c r="I20" i="14"/>
  <c r="H20" i="14"/>
  <c r="G20" i="14"/>
  <c r="F20" i="14"/>
  <c r="E20" i="14"/>
  <c r="D20" i="14"/>
  <c r="C20" i="14"/>
  <c r="B20" i="14"/>
  <c r="AE20" i="15"/>
  <c r="AD20" i="15"/>
  <c r="AC20" i="15"/>
  <c r="AB20" i="15"/>
  <c r="AA20" i="15"/>
  <c r="Z20" i="15"/>
  <c r="Y20" i="15"/>
  <c r="X20" i="15"/>
  <c r="W20" i="15"/>
  <c r="V20" i="15"/>
  <c r="U20" i="15"/>
  <c r="T20" i="15"/>
  <c r="S20" i="15"/>
  <c r="R20" i="15"/>
  <c r="Q20" i="15"/>
  <c r="P20" i="15"/>
  <c r="O20" i="15"/>
  <c r="N20" i="15"/>
  <c r="M20" i="15"/>
  <c r="L20" i="15"/>
  <c r="K20" i="15"/>
  <c r="J20" i="15"/>
  <c r="I20" i="15"/>
  <c r="H20" i="15"/>
  <c r="G20" i="15"/>
  <c r="F20" i="15"/>
  <c r="E20" i="15"/>
  <c r="D20" i="15"/>
  <c r="C20" i="15"/>
  <c r="B20" i="15"/>
  <c r="AE20" i="12"/>
  <c r="AD20" i="12"/>
  <c r="AC20" i="12"/>
  <c r="AB20" i="12"/>
  <c r="AA20" i="12"/>
  <c r="Z20" i="12"/>
  <c r="Y20" i="12"/>
  <c r="X20" i="12"/>
  <c r="W20" i="12"/>
  <c r="V20" i="12"/>
  <c r="U20" i="12"/>
  <c r="T20" i="12"/>
  <c r="S20" i="12"/>
  <c r="R20" i="12"/>
  <c r="Q20" i="12"/>
  <c r="P20" i="12"/>
  <c r="O20" i="12"/>
  <c r="N20" i="12"/>
  <c r="M20" i="12"/>
  <c r="L20" i="12"/>
  <c r="K20" i="12"/>
  <c r="J20" i="12"/>
  <c r="I20" i="12"/>
  <c r="H20" i="12"/>
  <c r="G20" i="12"/>
  <c r="F20" i="12"/>
  <c r="E20" i="12"/>
  <c r="D20" i="12"/>
  <c r="C20" i="12"/>
  <c r="B20" i="12"/>
  <c r="AE20" i="9"/>
  <c r="AD20" i="9"/>
  <c r="AC20" i="9"/>
  <c r="AB20" i="9"/>
  <c r="AA20" i="9"/>
  <c r="Z20" i="9"/>
  <c r="Y20" i="9"/>
  <c r="X20" i="9"/>
  <c r="W20" i="9"/>
  <c r="V20" i="9"/>
  <c r="U20" i="9"/>
  <c r="T20" i="9"/>
  <c r="S20" i="9"/>
  <c r="R20" i="9"/>
  <c r="Q20" i="9"/>
  <c r="P20" i="9"/>
  <c r="O20" i="9"/>
  <c r="N20" i="9"/>
  <c r="M20" i="9"/>
  <c r="L20" i="9"/>
  <c r="K20" i="9"/>
  <c r="J20" i="9"/>
  <c r="I20" i="9"/>
  <c r="H20" i="9"/>
  <c r="G20" i="9"/>
  <c r="F20" i="9"/>
  <c r="E20" i="9"/>
  <c r="D20" i="9"/>
  <c r="C20" i="9"/>
  <c r="B20" i="9"/>
  <c r="AE20" i="8"/>
  <c r="AD20" i="8"/>
  <c r="AC20" i="8"/>
  <c r="AB20" i="8"/>
  <c r="AA20" i="8"/>
  <c r="Z20" i="8"/>
  <c r="Y20" i="8"/>
  <c r="X20" i="8"/>
  <c r="W20" i="8"/>
  <c r="V20" i="8"/>
  <c r="U20" i="8"/>
  <c r="T20" i="8"/>
  <c r="S20" i="8"/>
  <c r="R20" i="8"/>
  <c r="Q20" i="8"/>
  <c r="P20" i="8"/>
  <c r="O20" i="8"/>
  <c r="N20" i="8"/>
  <c r="M20" i="8"/>
  <c r="L20" i="8"/>
  <c r="K20" i="8"/>
  <c r="J20" i="8"/>
  <c r="I20" i="8"/>
  <c r="H20" i="8"/>
  <c r="G20" i="8"/>
  <c r="F20" i="8"/>
  <c r="E20" i="8"/>
  <c r="D20" i="8"/>
  <c r="C20" i="8"/>
  <c r="B20" i="8"/>
  <c r="AE20" i="7"/>
  <c r="AD20" i="7"/>
  <c r="AC20" i="7"/>
  <c r="AB20" i="7"/>
  <c r="AA20" i="7"/>
  <c r="Z20" i="7"/>
  <c r="Y20" i="7"/>
  <c r="X20" i="7"/>
  <c r="W20" i="7"/>
  <c r="V20" i="7"/>
  <c r="U20" i="7"/>
  <c r="T20" i="7"/>
  <c r="S20" i="7"/>
  <c r="R20" i="7"/>
  <c r="Q20" i="7"/>
  <c r="P20" i="7"/>
  <c r="O20" i="7"/>
  <c r="N20" i="7"/>
  <c r="M20" i="7"/>
  <c r="L20" i="7"/>
  <c r="K20" i="7"/>
  <c r="J20" i="7"/>
  <c r="I20" i="7"/>
  <c r="H20" i="7"/>
  <c r="G20" i="7"/>
  <c r="F20" i="7"/>
  <c r="E20" i="7"/>
  <c r="D20" i="7"/>
  <c r="C20" i="7"/>
  <c r="B20" i="7"/>
  <c r="AE20" i="6"/>
  <c r="AD20" i="6"/>
  <c r="AC20" i="6"/>
  <c r="AB20" i="6"/>
  <c r="AA20" i="6"/>
  <c r="Z20" i="6"/>
  <c r="Y20" i="6"/>
  <c r="X20" i="6"/>
  <c r="W20" i="6"/>
  <c r="V20" i="6"/>
  <c r="U20" i="6"/>
  <c r="T20" i="6"/>
  <c r="S20" i="6"/>
  <c r="R20" i="6"/>
  <c r="Q20" i="6"/>
  <c r="P20" i="6"/>
  <c r="O20" i="6"/>
  <c r="N20" i="6"/>
  <c r="M20" i="6"/>
  <c r="L20" i="6"/>
  <c r="K20" i="6"/>
  <c r="J20" i="6"/>
  <c r="I20" i="6"/>
  <c r="H20" i="6"/>
  <c r="G20" i="6"/>
  <c r="F20" i="6"/>
  <c r="E20" i="6"/>
  <c r="D20" i="6"/>
  <c r="C20" i="6"/>
  <c r="B20" i="6"/>
  <c r="AE20" i="4"/>
  <c r="AD20" i="4"/>
  <c r="AC20" i="4"/>
  <c r="AB20" i="4"/>
  <c r="AA20" i="4"/>
  <c r="Z20" i="4"/>
  <c r="Y20" i="4"/>
  <c r="X20" i="4"/>
  <c r="W20" i="4"/>
  <c r="V20" i="4"/>
  <c r="U20" i="4"/>
  <c r="T20" i="4"/>
  <c r="S20" i="4"/>
  <c r="R20" i="4"/>
  <c r="Q20" i="4"/>
  <c r="P20" i="4"/>
  <c r="O20" i="4"/>
  <c r="N20" i="4"/>
  <c r="M20" i="4"/>
  <c r="L20" i="4"/>
  <c r="K20" i="4"/>
  <c r="J20" i="4"/>
  <c r="I20" i="4"/>
  <c r="H20" i="4"/>
  <c r="G20" i="4"/>
  <c r="F20" i="4"/>
  <c r="E20" i="4"/>
  <c r="D20" i="4"/>
  <c r="C20" i="4"/>
  <c r="B20" i="5"/>
  <c r="AE20" i="5"/>
  <c r="AD20" i="5"/>
  <c r="AC20" i="5"/>
  <c r="AB20" i="5"/>
  <c r="AA20" i="5"/>
  <c r="Z20" i="5"/>
  <c r="Y20" i="5"/>
  <c r="X20" i="5"/>
  <c r="W20" i="5"/>
  <c r="V20" i="5"/>
  <c r="U20" i="5"/>
  <c r="T20" i="5"/>
  <c r="S20" i="5"/>
  <c r="R20" i="5"/>
  <c r="Q20" i="5"/>
  <c r="P20" i="5"/>
  <c r="O20" i="5"/>
  <c r="N20" i="5"/>
  <c r="M20" i="5"/>
  <c r="L20" i="5"/>
  <c r="K20" i="5"/>
  <c r="J20" i="5"/>
  <c r="I20" i="5"/>
  <c r="H20" i="5"/>
  <c r="G20" i="5"/>
  <c r="F20" i="5"/>
  <c r="E20" i="5"/>
  <c r="D20" i="5"/>
  <c r="C20" i="5"/>
  <c r="AF20" i="4" l="1"/>
  <c r="AF20" i="8"/>
  <c r="AG20" i="8"/>
  <c r="AF20" i="7"/>
  <c r="AG20" i="15"/>
  <c r="AF20" i="15"/>
  <c r="AG20" i="12"/>
  <c r="AF20" i="12"/>
  <c r="AF20" i="9"/>
  <c r="AG20" i="9"/>
  <c r="AG20" i="5"/>
  <c r="AG20" i="6"/>
  <c r="AF20" i="6"/>
  <c r="AG20" i="14"/>
  <c r="AH20" i="14"/>
  <c r="AF20" i="14"/>
  <c r="AF20" i="5"/>
  <c r="AE45" i="14"/>
  <c r="AD45" i="14"/>
  <c r="AC45" i="14"/>
  <c r="AB45" i="14"/>
  <c r="AA45" i="14"/>
  <c r="Z45" i="14"/>
  <c r="Y45" i="14"/>
  <c r="X45" i="14"/>
  <c r="W45" i="14"/>
  <c r="V45" i="14"/>
  <c r="U45" i="14"/>
  <c r="T45" i="14"/>
  <c r="S45" i="14"/>
  <c r="R45" i="14"/>
  <c r="Q45" i="14"/>
  <c r="P45" i="14"/>
  <c r="O45" i="14"/>
  <c r="N45" i="14"/>
  <c r="M45" i="14"/>
  <c r="L45" i="14"/>
  <c r="K45" i="14"/>
  <c r="J45" i="14"/>
  <c r="I45" i="14"/>
  <c r="H45" i="14"/>
  <c r="G45" i="14"/>
  <c r="F45" i="14"/>
  <c r="E45" i="14"/>
  <c r="D45" i="14"/>
  <c r="C45" i="14"/>
  <c r="B45" i="14"/>
  <c r="AE45" i="15"/>
  <c r="AD45" i="15"/>
  <c r="AC45" i="15"/>
  <c r="AB45" i="15"/>
  <c r="AA45" i="15"/>
  <c r="Z45" i="15"/>
  <c r="Y45" i="15"/>
  <c r="X45" i="15"/>
  <c r="W45" i="15"/>
  <c r="V45" i="15"/>
  <c r="U45" i="15"/>
  <c r="T45" i="15"/>
  <c r="S45" i="15"/>
  <c r="R45" i="15"/>
  <c r="Q45" i="15"/>
  <c r="P45" i="15"/>
  <c r="O45" i="15"/>
  <c r="N45" i="15"/>
  <c r="M45" i="15"/>
  <c r="L45" i="15"/>
  <c r="K45" i="15"/>
  <c r="J45" i="15"/>
  <c r="I45" i="15"/>
  <c r="H45" i="15"/>
  <c r="G45" i="15"/>
  <c r="F45" i="15"/>
  <c r="E45" i="15"/>
  <c r="D45" i="15"/>
  <c r="C45" i="15"/>
  <c r="B45" i="15"/>
  <c r="AE45" i="12"/>
  <c r="AD45" i="12"/>
  <c r="AC45" i="12"/>
  <c r="AB45" i="12"/>
  <c r="AA45" i="12"/>
  <c r="Z45" i="12"/>
  <c r="Y45" i="12"/>
  <c r="X45" i="12"/>
  <c r="W45" i="12"/>
  <c r="V45" i="12"/>
  <c r="U45" i="12"/>
  <c r="T45" i="12"/>
  <c r="S45" i="12"/>
  <c r="R45" i="12"/>
  <c r="Q45" i="12"/>
  <c r="P45" i="12"/>
  <c r="O45" i="12"/>
  <c r="N45" i="12"/>
  <c r="M45" i="12"/>
  <c r="L45" i="12"/>
  <c r="K45" i="12"/>
  <c r="J45" i="12"/>
  <c r="I45" i="12"/>
  <c r="H45" i="12"/>
  <c r="G45" i="12"/>
  <c r="F45" i="12"/>
  <c r="E45" i="12"/>
  <c r="D45" i="12"/>
  <c r="C45" i="12"/>
  <c r="B45" i="12"/>
  <c r="AE45" i="9"/>
  <c r="AD45" i="9"/>
  <c r="AC45" i="9"/>
  <c r="AB45" i="9"/>
  <c r="AA45" i="9"/>
  <c r="Z45" i="9"/>
  <c r="Y45" i="9"/>
  <c r="X45" i="9"/>
  <c r="W45" i="9"/>
  <c r="V45" i="9"/>
  <c r="U45" i="9"/>
  <c r="T45" i="9"/>
  <c r="S45" i="9"/>
  <c r="R45" i="9"/>
  <c r="Q45" i="9"/>
  <c r="P45" i="9"/>
  <c r="O45" i="9"/>
  <c r="N45" i="9"/>
  <c r="M45" i="9"/>
  <c r="L45" i="9"/>
  <c r="K45" i="9"/>
  <c r="J45" i="9"/>
  <c r="I45" i="9"/>
  <c r="H45" i="9"/>
  <c r="G45" i="9"/>
  <c r="F45" i="9"/>
  <c r="E45" i="9"/>
  <c r="D45" i="9"/>
  <c r="C45" i="9"/>
  <c r="B45" i="9"/>
  <c r="AE45" i="8"/>
  <c r="AD45" i="8"/>
  <c r="AC45" i="8"/>
  <c r="AB45" i="8"/>
  <c r="AA45" i="8"/>
  <c r="Z45" i="8"/>
  <c r="Y45" i="8"/>
  <c r="X45" i="8"/>
  <c r="W45" i="8"/>
  <c r="V45" i="8"/>
  <c r="U45" i="8"/>
  <c r="T45" i="8"/>
  <c r="S45" i="8"/>
  <c r="R45" i="8"/>
  <c r="Q45" i="8"/>
  <c r="P45" i="8"/>
  <c r="O45" i="8"/>
  <c r="N45" i="8"/>
  <c r="M45" i="8"/>
  <c r="L45" i="8"/>
  <c r="K45" i="8"/>
  <c r="J45" i="8"/>
  <c r="I45" i="8"/>
  <c r="H45" i="8"/>
  <c r="G45" i="8"/>
  <c r="F45" i="8"/>
  <c r="E45" i="8"/>
  <c r="D45" i="8"/>
  <c r="C45" i="8"/>
  <c r="B45" i="8"/>
  <c r="AE45" i="7"/>
  <c r="AD45" i="7"/>
  <c r="AC45" i="7"/>
  <c r="AB45" i="7"/>
  <c r="AA45" i="7"/>
  <c r="Z45" i="7"/>
  <c r="Y45" i="7"/>
  <c r="X45" i="7"/>
  <c r="W45" i="7"/>
  <c r="V45" i="7"/>
  <c r="U45" i="7"/>
  <c r="T45" i="7"/>
  <c r="S45" i="7"/>
  <c r="R45" i="7"/>
  <c r="Q45" i="7"/>
  <c r="P45" i="7"/>
  <c r="O45" i="7"/>
  <c r="N45" i="7"/>
  <c r="M45" i="7"/>
  <c r="L45" i="7"/>
  <c r="K45" i="7"/>
  <c r="J45" i="7"/>
  <c r="I45" i="7"/>
  <c r="H45" i="7"/>
  <c r="G45" i="7"/>
  <c r="F45" i="7"/>
  <c r="E45" i="7"/>
  <c r="D45" i="7"/>
  <c r="C45" i="7"/>
  <c r="B45" i="7"/>
  <c r="AE45" i="6"/>
  <c r="AD45" i="6"/>
  <c r="AC45" i="6"/>
  <c r="AB45" i="6"/>
  <c r="AA45" i="6"/>
  <c r="Z45" i="6"/>
  <c r="Y45" i="6"/>
  <c r="X45" i="6"/>
  <c r="W45" i="6"/>
  <c r="V45" i="6"/>
  <c r="U45" i="6"/>
  <c r="T45" i="6"/>
  <c r="S45" i="6"/>
  <c r="R45" i="6"/>
  <c r="Q45" i="6"/>
  <c r="P45" i="6"/>
  <c r="O45" i="6"/>
  <c r="N45" i="6"/>
  <c r="M45" i="6"/>
  <c r="L45" i="6"/>
  <c r="K45" i="6"/>
  <c r="J45" i="6"/>
  <c r="I45" i="6"/>
  <c r="H45" i="6"/>
  <c r="G45" i="6"/>
  <c r="F45" i="6"/>
  <c r="E45" i="6"/>
  <c r="D45" i="6"/>
  <c r="C45" i="6"/>
  <c r="B45" i="6"/>
  <c r="AE45" i="5"/>
  <c r="AD45" i="5"/>
  <c r="AC45" i="5"/>
  <c r="AB45" i="5"/>
  <c r="AA45" i="5"/>
  <c r="Z45" i="5"/>
  <c r="Y45" i="5"/>
  <c r="X45" i="5"/>
  <c r="W45" i="5"/>
  <c r="V45" i="5"/>
  <c r="U45" i="5"/>
  <c r="T45" i="5"/>
  <c r="S45" i="5"/>
  <c r="R45" i="5"/>
  <c r="Q45" i="5"/>
  <c r="P45" i="5"/>
  <c r="O45" i="5"/>
  <c r="N45" i="5"/>
  <c r="M45" i="5"/>
  <c r="L45" i="5"/>
  <c r="K45" i="5"/>
  <c r="J45" i="5"/>
  <c r="I45" i="5"/>
  <c r="H45" i="5"/>
  <c r="G45" i="5"/>
  <c r="F45" i="5"/>
  <c r="E45" i="5"/>
  <c r="D45" i="5"/>
  <c r="C45" i="5"/>
  <c r="B45" i="5"/>
  <c r="AE45" i="4"/>
  <c r="AD45" i="4"/>
  <c r="AC45" i="4"/>
  <c r="AB45" i="4"/>
  <c r="AA45" i="4"/>
  <c r="Z45" i="4"/>
  <c r="Y45" i="4"/>
  <c r="X45" i="4"/>
  <c r="W45" i="4"/>
  <c r="V45" i="4"/>
  <c r="U45" i="4"/>
  <c r="T45" i="4"/>
  <c r="S45" i="4"/>
  <c r="R45" i="4"/>
  <c r="Q45" i="4"/>
  <c r="P45" i="4"/>
  <c r="O45" i="4"/>
  <c r="N45" i="4"/>
  <c r="M45" i="4"/>
  <c r="L45" i="4"/>
  <c r="K45" i="4"/>
  <c r="J45" i="4"/>
  <c r="I45" i="4"/>
  <c r="H45" i="4"/>
  <c r="G45" i="4"/>
  <c r="F45" i="4"/>
  <c r="E45" i="4"/>
  <c r="D45" i="4"/>
  <c r="C45" i="4"/>
  <c r="B45" i="4"/>
  <c r="AG45" i="8" l="1"/>
  <c r="AF45" i="8"/>
  <c r="AG45" i="12" l="1"/>
  <c r="AF45" i="12"/>
  <c r="AE53" i="14"/>
  <c r="AD53" i="14"/>
  <c r="AC53" i="14"/>
  <c r="AB53" i="14"/>
  <c r="AA53" i="14"/>
  <c r="Z53" i="14"/>
  <c r="Y53" i="14"/>
  <c r="X53" i="14"/>
  <c r="W53" i="14"/>
  <c r="V53" i="14"/>
  <c r="U53" i="14"/>
  <c r="T53" i="14"/>
  <c r="S53" i="14"/>
  <c r="R53" i="14"/>
  <c r="Q53" i="14"/>
  <c r="P53" i="14"/>
  <c r="O53" i="14"/>
  <c r="N53" i="14"/>
  <c r="M53" i="14"/>
  <c r="L53" i="14"/>
  <c r="K53" i="14"/>
  <c r="J53" i="14"/>
  <c r="I53" i="14"/>
  <c r="H53" i="14"/>
  <c r="G53" i="14"/>
  <c r="F53" i="14"/>
  <c r="E53" i="14"/>
  <c r="D53" i="14"/>
  <c r="C53" i="14"/>
  <c r="B53" i="14"/>
  <c r="AE52" i="14"/>
  <c r="AD52" i="14"/>
  <c r="AC52" i="14"/>
  <c r="AB52" i="14"/>
  <c r="AA52" i="14"/>
  <c r="Z52" i="14"/>
  <c r="Y52" i="14"/>
  <c r="X52" i="14"/>
  <c r="W52" i="14"/>
  <c r="V52" i="14"/>
  <c r="U52" i="14"/>
  <c r="T52" i="14"/>
  <c r="S52" i="14"/>
  <c r="R52" i="14"/>
  <c r="Q52" i="14"/>
  <c r="P52" i="14"/>
  <c r="O52" i="14"/>
  <c r="N52" i="14"/>
  <c r="M52" i="14"/>
  <c r="L52" i="14"/>
  <c r="K52" i="14"/>
  <c r="J52" i="14"/>
  <c r="I52" i="14"/>
  <c r="H52" i="14"/>
  <c r="G52" i="14"/>
  <c r="F52" i="14"/>
  <c r="E52" i="14"/>
  <c r="D52" i="14"/>
  <c r="C52" i="14"/>
  <c r="B52" i="14"/>
  <c r="AE51" i="14"/>
  <c r="AD51" i="14"/>
  <c r="AC51" i="14"/>
  <c r="AB51" i="14"/>
  <c r="AA51" i="14"/>
  <c r="Z51" i="14"/>
  <c r="Y51" i="14"/>
  <c r="X51" i="14"/>
  <c r="W51" i="14"/>
  <c r="V51" i="14"/>
  <c r="U51" i="14"/>
  <c r="T51" i="14"/>
  <c r="S51" i="14"/>
  <c r="R51" i="14"/>
  <c r="Q51" i="14"/>
  <c r="P51" i="14"/>
  <c r="O51" i="14"/>
  <c r="N51" i="14"/>
  <c r="M51" i="14"/>
  <c r="L51" i="14"/>
  <c r="K51" i="14"/>
  <c r="J51" i="14"/>
  <c r="I51" i="14"/>
  <c r="H51" i="14"/>
  <c r="G51" i="14"/>
  <c r="F51" i="14"/>
  <c r="E51" i="14"/>
  <c r="D51" i="14"/>
  <c r="C51" i="14"/>
  <c r="B51" i="14"/>
  <c r="AE50" i="14"/>
  <c r="AD50" i="14"/>
  <c r="AC50" i="14"/>
  <c r="AB50" i="14"/>
  <c r="AA50" i="14"/>
  <c r="Z50" i="14"/>
  <c r="Y50" i="14"/>
  <c r="X50" i="14"/>
  <c r="W50" i="14"/>
  <c r="V50" i="14"/>
  <c r="U50" i="14"/>
  <c r="T50" i="14"/>
  <c r="S50" i="14"/>
  <c r="R50" i="14"/>
  <c r="Q50" i="14"/>
  <c r="P50" i="14"/>
  <c r="O50" i="14"/>
  <c r="N50" i="14"/>
  <c r="M50" i="14"/>
  <c r="L50" i="14"/>
  <c r="K50" i="14"/>
  <c r="J50" i="14"/>
  <c r="I50" i="14"/>
  <c r="H50" i="14"/>
  <c r="G50" i="14"/>
  <c r="F50" i="14"/>
  <c r="E50" i="14"/>
  <c r="D50" i="14"/>
  <c r="C50" i="14"/>
  <c r="B50" i="14"/>
  <c r="AE49" i="14"/>
  <c r="AD49" i="14"/>
  <c r="AC49" i="14"/>
  <c r="AB49" i="14"/>
  <c r="AA49" i="14"/>
  <c r="Z49" i="14"/>
  <c r="Y49" i="14"/>
  <c r="X49" i="14"/>
  <c r="W49" i="14"/>
  <c r="V49" i="14"/>
  <c r="U49" i="14"/>
  <c r="T49" i="14"/>
  <c r="S49" i="14"/>
  <c r="R49" i="14"/>
  <c r="Q49" i="14"/>
  <c r="P49" i="14"/>
  <c r="O49" i="14"/>
  <c r="N49" i="14"/>
  <c r="M49" i="14"/>
  <c r="L49" i="14"/>
  <c r="K49" i="14"/>
  <c r="J49" i="14"/>
  <c r="I49" i="14"/>
  <c r="H49" i="14"/>
  <c r="G49" i="14"/>
  <c r="F49" i="14"/>
  <c r="E49" i="14"/>
  <c r="D49" i="14"/>
  <c r="C49" i="14"/>
  <c r="B49" i="14"/>
  <c r="AE48" i="14"/>
  <c r="AD48" i="14"/>
  <c r="AC48" i="14"/>
  <c r="AB48" i="14"/>
  <c r="AA48" i="14"/>
  <c r="Z48" i="14"/>
  <c r="Y48" i="14"/>
  <c r="X48" i="14"/>
  <c r="W48" i="14"/>
  <c r="V48" i="14"/>
  <c r="U48" i="14"/>
  <c r="T48" i="14"/>
  <c r="S48" i="14"/>
  <c r="R48" i="14"/>
  <c r="Q48" i="14"/>
  <c r="P48" i="14"/>
  <c r="O48" i="14"/>
  <c r="N48" i="14"/>
  <c r="M48" i="14"/>
  <c r="L48" i="14"/>
  <c r="K48" i="14"/>
  <c r="J48" i="14"/>
  <c r="I48" i="14"/>
  <c r="H48" i="14"/>
  <c r="G48" i="14"/>
  <c r="F48" i="14"/>
  <c r="E48" i="14"/>
  <c r="D48" i="14"/>
  <c r="C48" i="14"/>
  <c r="B48" i="14"/>
  <c r="AE47" i="14"/>
  <c r="AD47" i="14"/>
  <c r="AC47" i="14"/>
  <c r="AB47" i="14"/>
  <c r="AA47" i="14"/>
  <c r="Z47" i="14"/>
  <c r="Y47" i="14"/>
  <c r="X47" i="14"/>
  <c r="W47" i="14"/>
  <c r="V47" i="14"/>
  <c r="U47" i="14"/>
  <c r="T47" i="14"/>
  <c r="S47" i="14"/>
  <c r="R47" i="14"/>
  <c r="Q47" i="14"/>
  <c r="P47" i="14"/>
  <c r="O47" i="14"/>
  <c r="N47" i="14"/>
  <c r="M47" i="14"/>
  <c r="L47" i="14"/>
  <c r="K47" i="14"/>
  <c r="J47" i="14"/>
  <c r="I47" i="14"/>
  <c r="H47" i="14"/>
  <c r="G47" i="14"/>
  <c r="F47" i="14"/>
  <c r="E47" i="14"/>
  <c r="D47" i="14"/>
  <c r="C47" i="14"/>
  <c r="B47" i="14"/>
  <c r="AE46" i="14"/>
  <c r="AD46" i="14"/>
  <c r="AC46" i="14"/>
  <c r="AB46" i="14"/>
  <c r="AA46" i="14"/>
  <c r="Z46" i="14"/>
  <c r="Y46" i="14"/>
  <c r="X46" i="14"/>
  <c r="W46" i="14"/>
  <c r="V46" i="14"/>
  <c r="U46" i="14"/>
  <c r="T46" i="14"/>
  <c r="S46" i="14"/>
  <c r="R46" i="14"/>
  <c r="Q46" i="14"/>
  <c r="P46" i="14"/>
  <c r="O46" i="14"/>
  <c r="N46" i="14"/>
  <c r="M46" i="14"/>
  <c r="L46" i="14"/>
  <c r="K46" i="14"/>
  <c r="J46" i="14"/>
  <c r="I46" i="14"/>
  <c r="H46" i="14"/>
  <c r="G46" i="14"/>
  <c r="F46" i="14"/>
  <c r="E46" i="14"/>
  <c r="D46" i="14"/>
  <c r="C46" i="14"/>
  <c r="B46" i="14"/>
  <c r="AE44" i="14"/>
  <c r="AD44" i="14"/>
  <c r="AC44" i="14"/>
  <c r="AB44" i="14"/>
  <c r="AA44" i="14"/>
  <c r="Z44" i="14"/>
  <c r="Y44" i="14"/>
  <c r="X44" i="14"/>
  <c r="W44" i="14"/>
  <c r="V44" i="14"/>
  <c r="U44" i="14"/>
  <c r="T44" i="14"/>
  <c r="S44" i="14"/>
  <c r="R44" i="14"/>
  <c r="Q44" i="14"/>
  <c r="P44" i="14"/>
  <c r="O44" i="14"/>
  <c r="N44" i="14"/>
  <c r="M44" i="14"/>
  <c r="L44" i="14"/>
  <c r="K44" i="14"/>
  <c r="J44" i="14"/>
  <c r="I44" i="14"/>
  <c r="H44" i="14"/>
  <c r="G44" i="14"/>
  <c r="F44" i="14"/>
  <c r="E44" i="14"/>
  <c r="D44" i="14"/>
  <c r="C44" i="14"/>
  <c r="AE43" i="14"/>
  <c r="AD43" i="14"/>
  <c r="AC43" i="14"/>
  <c r="AB43" i="14"/>
  <c r="AA43" i="14"/>
  <c r="Z43" i="14"/>
  <c r="Y43" i="14"/>
  <c r="X43" i="14"/>
  <c r="W43" i="14"/>
  <c r="V43" i="14"/>
  <c r="U43" i="14"/>
  <c r="T43" i="14"/>
  <c r="S43" i="14"/>
  <c r="R43" i="14"/>
  <c r="Q43" i="14"/>
  <c r="P43" i="14"/>
  <c r="O43" i="14"/>
  <c r="N43" i="14"/>
  <c r="M43" i="14"/>
  <c r="L43" i="14"/>
  <c r="K43" i="14"/>
  <c r="J43" i="14"/>
  <c r="I43" i="14"/>
  <c r="H43" i="14"/>
  <c r="G43" i="14"/>
  <c r="F43" i="14"/>
  <c r="E43" i="14"/>
  <c r="D43" i="14"/>
  <c r="C43" i="14"/>
  <c r="B43" i="14"/>
  <c r="AE42" i="14"/>
  <c r="AD42" i="14"/>
  <c r="AC42" i="14"/>
  <c r="AB42" i="14"/>
  <c r="AA42" i="14"/>
  <c r="Z42" i="14"/>
  <c r="Y42" i="14"/>
  <c r="X42" i="14"/>
  <c r="W42" i="14"/>
  <c r="V42" i="14"/>
  <c r="U42" i="14"/>
  <c r="T42" i="14"/>
  <c r="S42" i="14"/>
  <c r="R42" i="14"/>
  <c r="Q42" i="14"/>
  <c r="P42" i="14"/>
  <c r="O42" i="14"/>
  <c r="N42" i="14"/>
  <c r="M42" i="14"/>
  <c r="L42" i="14"/>
  <c r="K42" i="14"/>
  <c r="J42" i="14"/>
  <c r="I42" i="14"/>
  <c r="H42" i="14"/>
  <c r="G42" i="14"/>
  <c r="F42" i="14"/>
  <c r="E42" i="14"/>
  <c r="D42" i="14"/>
  <c r="C42" i="14"/>
  <c r="B42" i="14"/>
  <c r="AE41" i="14"/>
  <c r="AD41" i="14"/>
  <c r="AC41" i="14"/>
  <c r="AB41" i="14"/>
  <c r="AA41" i="14"/>
  <c r="Z41" i="14"/>
  <c r="Y41" i="14"/>
  <c r="X41" i="14"/>
  <c r="W41" i="14"/>
  <c r="V41" i="14"/>
  <c r="U41" i="14"/>
  <c r="T41" i="14"/>
  <c r="S41" i="14"/>
  <c r="R41" i="14"/>
  <c r="Q41" i="14"/>
  <c r="P41" i="14"/>
  <c r="O41" i="14"/>
  <c r="N41" i="14"/>
  <c r="M41" i="14"/>
  <c r="L41" i="14"/>
  <c r="K41" i="14"/>
  <c r="J41" i="14"/>
  <c r="I41" i="14"/>
  <c r="H41" i="14"/>
  <c r="G41" i="14"/>
  <c r="F41" i="14"/>
  <c r="E41" i="14"/>
  <c r="D41" i="14"/>
  <c r="C41" i="14"/>
  <c r="B41" i="14"/>
  <c r="AE39" i="14"/>
  <c r="AD39" i="14"/>
  <c r="AC39" i="14"/>
  <c r="AB39" i="14"/>
  <c r="AA39" i="14"/>
  <c r="Z39" i="14"/>
  <c r="Y39" i="14"/>
  <c r="X39" i="14"/>
  <c r="W39" i="14"/>
  <c r="V39" i="14"/>
  <c r="U39" i="14"/>
  <c r="T39" i="14"/>
  <c r="S39" i="14"/>
  <c r="R39" i="14"/>
  <c r="Q39" i="14"/>
  <c r="P39" i="14"/>
  <c r="O39" i="14"/>
  <c r="N39" i="14"/>
  <c r="M39" i="14"/>
  <c r="L39" i="14"/>
  <c r="K39" i="14"/>
  <c r="J39" i="14"/>
  <c r="I39" i="14"/>
  <c r="H39" i="14"/>
  <c r="G39" i="14"/>
  <c r="F39" i="14"/>
  <c r="E39" i="14"/>
  <c r="D39" i="14"/>
  <c r="C39" i="14"/>
  <c r="B39" i="14"/>
  <c r="AE38" i="14"/>
  <c r="AD38" i="14"/>
  <c r="AC38" i="14"/>
  <c r="AB38" i="14"/>
  <c r="AA38" i="14"/>
  <c r="Z38" i="14"/>
  <c r="Y38" i="14"/>
  <c r="X38" i="14"/>
  <c r="W38" i="14"/>
  <c r="V38" i="14"/>
  <c r="U38" i="14"/>
  <c r="T38" i="14"/>
  <c r="S38" i="14"/>
  <c r="R38" i="14"/>
  <c r="Q38" i="14"/>
  <c r="P38" i="14"/>
  <c r="O38" i="14"/>
  <c r="N38" i="14"/>
  <c r="M38" i="14"/>
  <c r="L38" i="14"/>
  <c r="K38" i="14"/>
  <c r="J38" i="14"/>
  <c r="I38" i="14"/>
  <c r="H38" i="14"/>
  <c r="G38" i="14"/>
  <c r="F38" i="14"/>
  <c r="E38" i="14"/>
  <c r="D38" i="14"/>
  <c r="C38" i="14"/>
  <c r="B38" i="14"/>
  <c r="AE37" i="14"/>
  <c r="AD37" i="14"/>
  <c r="AC37" i="14"/>
  <c r="AB37" i="14"/>
  <c r="AA37" i="14"/>
  <c r="Z37" i="14"/>
  <c r="Y37" i="14"/>
  <c r="X37" i="14"/>
  <c r="W37" i="14"/>
  <c r="V37" i="14"/>
  <c r="U37" i="14"/>
  <c r="T37" i="14"/>
  <c r="S37" i="14"/>
  <c r="R37" i="14"/>
  <c r="Q37" i="14"/>
  <c r="P37" i="14"/>
  <c r="O37" i="14"/>
  <c r="N37" i="14"/>
  <c r="M37" i="14"/>
  <c r="L37" i="14"/>
  <c r="K37" i="14"/>
  <c r="J37" i="14"/>
  <c r="I37" i="14"/>
  <c r="H37" i="14"/>
  <c r="G37" i="14"/>
  <c r="F37" i="14"/>
  <c r="E37" i="14"/>
  <c r="D37" i="14"/>
  <c r="C37" i="14"/>
  <c r="B37" i="14"/>
  <c r="AE35" i="14"/>
  <c r="AD35" i="14"/>
  <c r="AC35" i="14"/>
  <c r="AB35" i="14"/>
  <c r="AA35" i="14"/>
  <c r="Z35" i="14"/>
  <c r="Y35" i="14"/>
  <c r="X35" i="14"/>
  <c r="W35" i="14"/>
  <c r="V35" i="14"/>
  <c r="U35" i="14"/>
  <c r="T35" i="14"/>
  <c r="S35" i="14"/>
  <c r="R35" i="14"/>
  <c r="Q35" i="14"/>
  <c r="P35" i="14"/>
  <c r="O35" i="14"/>
  <c r="N35" i="14"/>
  <c r="M35" i="14"/>
  <c r="L35" i="14"/>
  <c r="K35" i="14"/>
  <c r="J35" i="14"/>
  <c r="I35" i="14"/>
  <c r="H35" i="14"/>
  <c r="G35" i="14"/>
  <c r="F35" i="14"/>
  <c r="E35" i="14"/>
  <c r="D35" i="14"/>
  <c r="C35" i="14"/>
  <c r="B35" i="14"/>
  <c r="AE34" i="14"/>
  <c r="AD34" i="14"/>
  <c r="AC34" i="14"/>
  <c r="AB34" i="14"/>
  <c r="AA34" i="14"/>
  <c r="Z34" i="14"/>
  <c r="Y34" i="14"/>
  <c r="X34" i="14"/>
  <c r="W34" i="14"/>
  <c r="V34" i="14"/>
  <c r="U34" i="14"/>
  <c r="T34" i="14"/>
  <c r="S34" i="14"/>
  <c r="R34" i="14"/>
  <c r="Q34" i="14"/>
  <c r="P34" i="14"/>
  <c r="O34" i="14"/>
  <c r="N34" i="14"/>
  <c r="M34" i="14"/>
  <c r="L34" i="14"/>
  <c r="K34" i="14"/>
  <c r="J34" i="14"/>
  <c r="I34" i="14"/>
  <c r="H34" i="14"/>
  <c r="G34" i="14"/>
  <c r="F34" i="14"/>
  <c r="E34" i="14"/>
  <c r="D34" i="14"/>
  <c r="C34" i="14"/>
  <c r="B34" i="14"/>
  <c r="AE33" i="14"/>
  <c r="AD33" i="14"/>
  <c r="AC33" i="14"/>
  <c r="AB33" i="14"/>
  <c r="AA33" i="14"/>
  <c r="Z33" i="14"/>
  <c r="Y33" i="14"/>
  <c r="X33" i="14"/>
  <c r="W33" i="14"/>
  <c r="V33" i="14"/>
  <c r="U33" i="14"/>
  <c r="T33" i="14"/>
  <c r="S33" i="14"/>
  <c r="R33" i="14"/>
  <c r="Q33" i="14"/>
  <c r="P33" i="14"/>
  <c r="O33" i="14"/>
  <c r="N33" i="14"/>
  <c r="M33" i="14"/>
  <c r="L33" i="14"/>
  <c r="K33" i="14"/>
  <c r="J33" i="14"/>
  <c r="I33" i="14"/>
  <c r="H33" i="14"/>
  <c r="G33" i="14"/>
  <c r="F33" i="14"/>
  <c r="E33" i="14"/>
  <c r="D33" i="14"/>
  <c r="C33" i="14"/>
  <c r="B33" i="14"/>
  <c r="AE32" i="14"/>
  <c r="AD32" i="14"/>
  <c r="AC32" i="14"/>
  <c r="AB32" i="14"/>
  <c r="AA32" i="14"/>
  <c r="Z32" i="14"/>
  <c r="Y32" i="14"/>
  <c r="X32" i="14"/>
  <c r="W32" i="14"/>
  <c r="V32" i="14"/>
  <c r="U32" i="14"/>
  <c r="T32" i="14"/>
  <c r="S32" i="14"/>
  <c r="R32" i="14"/>
  <c r="Q32" i="14"/>
  <c r="P32" i="14"/>
  <c r="O32" i="14"/>
  <c r="N32" i="14"/>
  <c r="M32" i="14"/>
  <c r="L32" i="14"/>
  <c r="K32" i="14"/>
  <c r="J32" i="14"/>
  <c r="I32" i="14"/>
  <c r="H32" i="14"/>
  <c r="G32" i="14"/>
  <c r="F32" i="14"/>
  <c r="E32" i="14"/>
  <c r="D32" i="14"/>
  <c r="C32" i="14"/>
  <c r="B32" i="14"/>
  <c r="AE31" i="14"/>
  <c r="AD31" i="14"/>
  <c r="AC31" i="14"/>
  <c r="AB31" i="14"/>
  <c r="AA31" i="14"/>
  <c r="Z31" i="14"/>
  <c r="Y31" i="14"/>
  <c r="X31" i="14"/>
  <c r="W31" i="14"/>
  <c r="V31" i="14"/>
  <c r="U31" i="14"/>
  <c r="T31" i="14"/>
  <c r="S31" i="14"/>
  <c r="R31" i="14"/>
  <c r="Q31" i="14"/>
  <c r="P31" i="14"/>
  <c r="O31" i="14"/>
  <c r="N31" i="14"/>
  <c r="M31" i="14"/>
  <c r="L31" i="14"/>
  <c r="K31" i="14"/>
  <c r="J31" i="14"/>
  <c r="I31" i="14"/>
  <c r="H31" i="14"/>
  <c r="G31" i="14"/>
  <c r="F31" i="14"/>
  <c r="E31" i="14"/>
  <c r="D31" i="14"/>
  <c r="C31" i="14"/>
  <c r="B31" i="14"/>
  <c r="AE30" i="14"/>
  <c r="AD30" i="14"/>
  <c r="AC30" i="14"/>
  <c r="AB30" i="14"/>
  <c r="AA30" i="14"/>
  <c r="Z30" i="14"/>
  <c r="Y30" i="14"/>
  <c r="X30" i="14"/>
  <c r="W30" i="14"/>
  <c r="V30" i="14"/>
  <c r="U30" i="14"/>
  <c r="T30" i="14"/>
  <c r="S30" i="14"/>
  <c r="R30" i="14"/>
  <c r="Q30" i="14"/>
  <c r="P30" i="14"/>
  <c r="O30" i="14"/>
  <c r="N30" i="14"/>
  <c r="M30" i="14"/>
  <c r="L30" i="14"/>
  <c r="K30" i="14"/>
  <c r="J30" i="14"/>
  <c r="I30" i="14"/>
  <c r="H30" i="14"/>
  <c r="G30" i="14"/>
  <c r="F30" i="14"/>
  <c r="E30" i="14"/>
  <c r="D30" i="14"/>
  <c r="C30" i="14"/>
  <c r="B30" i="14"/>
  <c r="AE29" i="14"/>
  <c r="AD29" i="14"/>
  <c r="AC29" i="14"/>
  <c r="AB29" i="14"/>
  <c r="AA29" i="14"/>
  <c r="Z29" i="14"/>
  <c r="Y29" i="14"/>
  <c r="X29" i="14"/>
  <c r="W29" i="14"/>
  <c r="V29" i="14"/>
  <c r="U29" i="14"/>
  <c r="T29" i="14"/>
  <c r="S29" i="14"/>
  <c r="R29" i="14"/>
  <c r="Q29" i="14"/>
  <c r="P29" i="14"/>
  <c r="O29" i="14"/>
  <c r="N29" i="14"/>
  <c r="M29" i="14"/>
  <c r="L29" i="14"/>
  <c r="K29" i="14"/>
  <c r="J29" i="14"/>
  <c r="I29" i="14"/>
  <c r="H29" i="14"/>
  <c r="G29" i="14"/>
  <c r="F29" i="14"/>
  <c r="E29" i="14"/>
  <c r="D29" i="14"/>
  <c r="C29" i="14"/>
  <c r="B29" i="14"/>
  <c r="AE28" i="14"/>
  <c r="AD28" i="14"/>
  <c r="AC28" i="14"/>
  <c r="AB28" i="14"/>
  <c r="AA28" i="14"/>
  <c r="Z28" i="14"/>
  <c r="Y28" i="14"/>
  <c r="X28" i="14"/>
  <c r="W28" i="14"/>
  <c r="V28" i="14"/>
  <c r="U28" i="14"/>
  <c r="T28" i="14"/>
  <c r="S28" i="14"/>
  <c r="R28" i="14"/>
  <c r="Q28" i="14"/>
  <c r="P28" i="14"/>
  <c r="O28" i="14"/>
  <c r="N28" i="14"/>
  <c r="M28" i="14"/>
  <c r="L28" i="14"/>
  <c r="K28" i="14"/>
  <c r="J28" i="14"/>
  <c r="I28" i="14"/>
  <c r="H28" i="14"/>
  <c r="G28" i="14"/>
  <c r="F28" i="14"/>
  <c r="E28" i="14"/>
  <c r="D28" i="14"/>
  <c r="C28" i="14"/>
  <c r="B28" i="14"/>
  <c r="AE27" i="14"/>
  <c r="AD27" i="14"/>
  <c r="AC27" i="14"/>
  <c r="AB27" i="14"/>
  <c r="AA27" i="14"/>
  <c r="Z27" i="14"/>
  <c r="Y27" i="14"/>
  <c r="X27" i="14"/>
  <c r="W27" i="14"/>
  <c r="V27" i="14"/>
  <c r="U27" i="14"/>
  <c r="T27" i="14"/>
  <c r="S27" i="14"/>
  <c r="R27" i="14"/>
  <c r="Q27" i="14"/>
  <c r="P27" i="14"/>
  <c r="O27" i="14"/>
  <c r="N27" i="14"/>
  <c r="M27" i="14"/>
  <c r="L27" i="14"/>
  <c r="K27" i="14"/>
  <c r="J27" i="14"/>
  <c r="I27" i="14"/>
  <c r="H27" i="14"/>
  <c r="G27" i="14"/>
  <c r="F27" i="14"/>
  <c r="E27" i="14"/>
  <c r="D27" i="14"/>
  <c r="C27" i="14"/>
  <c r="B27" i="14"/>
  <c r="AE26" i="14"/>
  <c r="AD26" i="14"/>
  <c r="AC26" i="14"/>
  <c r="AB26" i="14"/>
  <c r="AA26" i="14"/>
  <c r="Z26" i="14"/>
  <c r="Y26" i="14"/>
  <c r="X26" i="14"/>
  <c r="W26" i="14"/>
  <c r="V26" i="14"/>
  <c r="U26" i="14"/>
  <c r="T26" i="14"/>
  <c r="S26" i="14"/>
  <c r="R26" i="14"/>
  <c r="Q26" i="14"/>
  <c r="P26" i="14"/>
  <c r="O26" i="14"/>
  <c r="N26" i="14"/>
  <c r="M26" i="14"/>
  <c r="L26" i="14"/>
  <c r="K26" i="14"/>
  <c r="J26" i="14"/>
  <c r="I26" i="14"/>
  <c r="H26" i="14"/>
  <c r="G26" i="14"/>
  <c r="F26" i="14"/>
  <c r="E26" i="14"/>
  <c r="D26" i="14"/>
  <c r="C26" i="14"/>
  <c r="B26" i="14"/>
  <c r="AE25" i="14"/>
  <c r="AD25" i="14"/>
  <c r="AC25" i="14"/>
  <c r="AB25" i="14"/>
  <c r="AA25" i="14"/>
  <c r="Z25" i="14"/>
  <c r="Y25" i="14"/>
  <c r="X25" i="14"/>
  <c r="W25" i="14"/>
  <c r="V25" i="14"/>
  <c r="U25" i="14"/>
  <c r="T25" i="14"/>
  <c r="S25" i="14"/>
  <c r="R25" i="14"/>
  <c r="Q25" i="14"/>
  <c r="P25" i="14"/>
  <c r="O25" i="14"/>
  <c r="N25" i="14"/>
  <c r="M25" i="14"/>
  <c r="L25" i="14"/>
  <c r="K25" i="14"/>
  <c r="J25" i="14"/>
  <c r="I25" i="14"/>
  <c r="H25" i="14"/>
  <c r="G25" i="14"/>
  <c r="F25" i="14"/>
  <c r="E25" i="14"/>
  <c r="D25" i="14"/>
  <c r="C25" i="14"/>
  <c r="B25" i="14"/>
  <c r="AE24" i="14"/>
  <c r="AD24" i="14"/>
  <c r="AC24" i="14"/>
  <c r="AB24" i="14"/>
  <c r="AA24" i="14"/>
  <c r="Z24" i="14"/>
  <c r="Y24" i="14"/>
  <c r="X24" i="14"/>
  <c r="W24" i="14"/>
  <c r="V24" i="14"/>
  <c r="U24" i="14"/>
  <c r="T24" i="14"/>
  <c r="S24" i="14"/>
  <c r="R24" i="14"/>
  <c r="Q24" i="14"/>
  <c r="P24" i="14"/>
  <c r="O24" i="14"/>
  <c r="N24" i="14"/>
  <c r="M24" i="14"/>
  <c r="L24" i="14"/>
  <c r="K24" i="14"/>
  <c r="J24" i="14"/>
  <c r="I24" i="14"/>
  <c r="H24" i="14"/>
  <c r="G24" i="14"/>
  <c r="F24" i="14"/>
  <c r="E24" i="14"/>
  <c r="D24" i="14"/>
  <c r="C24" i="14"/>
  <c r="B24" i="14"/>
  <c r="AE23" i="14"/>
  <c r="AD23" i="14"/>
  <c r="AC23" i="14"/>
  <c r="AB23" i="14"/>
  <c r="AA23" i="14"/>
  <c r="Z23" i="14"/>
  <c r="Y23" i="14"/>
  <c r="X23" i="14"/>
  <c r="W23" i="14"/>
  <c r="V23" i="14"/>
  <c r="U23" i="14"/>
  <c r="T23" i="14"/>
  <c r="S23" i="14"/>
  <c r="R23" i="14"/>
  <c r="Q23" i="14"/>
  <c r="P23" i="14"/>
  <c r="O23" i="14"/>
  <c r="N23" i="14"/>
  <c r="M23" i="14"/>
  <c r="L23" i="14"/>
  <c r="K23" i="14"/>
  <c r="J23" i="14"/>
  <c r="I23" i="14"/>
  <c r="H23" i="14"/>
  <c r="G23" i="14"/>
  <c r="F23" i="14"/>
  <c r="E23" i="14"/>
  <c r="D23" i="14"/>
  <c r="C23" i="14"/>
  <c r="B23" i="14"/>
  <c r="AE22" i="14"/>
  <c r="AD22" i="14"/>
  <c r="AC22" i="14"/>
  <c r="AB22" i="14"/>
  <c r="AA22" i="14"/>
  <c r="Z22" i="14"/>
  <c r="Y22" i="14"/>
  <c r="X22" i="14"/>
  <c r="W22" i="14"/>
  <c r="V22" i="14"/>
  <c r="U22" i="14"/>
  <c r="T22" i="14"/>
  <c r="S22" i="14"/>
  <c r="R22" i="14"/>
  <c r="Q22" i="14"/>
  <c r="P22" i="14"/>
  <c r="O22" i="14"/>
  <c r="N22" i="14"/>
  <c r="M22" i="14"/>
  <c r="L22" i="14"/>
  <c r="K22" i="14"/>
  <c r="J22" i="14"/>
  <c r="I22" i="14"/>
  <c r="H22" i="14"/>
  <c r="G22" i="14"/>
  <c r="F22" i="14"/>
  <c r="E22" i="14"/>
  <c r="D22" i="14"/>
  <c r="C22" i="14"/>
  <c r="B22" i="14"/>
  <c r="AE21" i="14"/>
  <c r="AD21" i="14"/>
  <c r="AC21" i="14"/>
  <c r="AB21" i="14"/>
  <c r="AA21" i="14"/>
  <c r="Z21" i="14"/>
  <c r="Y21" i="14"/>
  <c r="X21" i="14"/>
  <c r="W21" i="14"/>
  <c r="V21" i="14"/>
  <c r="U21" i="14"/>
  <c r="T21" i="14"/>
  <c r="S21" i="14"/>
  <c r="R21" i="14"/>
  <c r="Q21" i="14"/>
  <c r="P21" i="14"/>
  <c r="O21" i="14"/>
  <c r="N21" i="14"/>
  <c r="M21" i="14"/>
  <c r="L21" i="14"/>
  <c r="K21" i="14"/>
  <c r="J21" i="14"/>
  <c r="I21" i="14"/>
  <c r="H21" i="14"/>
  <c r="G21" i="14"/>
  <c r="F21" i="14"/>
  <c r="E21" i="14"/>
  <c r="D21" i="14"/>
  <c r="C21" i="14"/>
  <c r="B21" i="14"/>
  <c r="AE19" i="14"/>
  <c r="AD19" i="14"/>
  <c r="AC19" i="14"/>
  <c r="AB19" i="14"/>
  <c r="AA19" i="14"/>
  <c r="Z19" i="14"/>
  <c r="Y19" i="14"/>
  <c r="X19" i="14"/>
  <c r="W19" i="14"/>
  <c r="V19" i="14"/>
  <c r="U19" i="14"/>
  <c r="T19" i="14"/>
  <c r="S19" i="14"/>
  <c r="R19" i="14"/>
  <c r="Q19" i="14"/>
  <c r="P19" i="14"/>
  <c r="O19" i="14"/>
  <c r="N19" i="14"/>
  <c r="M19" i="14"/>
  <c r="L19" i="14"/>
  <c r="K19" i="14"/>
  <c r="J19" i="14"/>
  <c r="I19" i="14"/>
  <c r="H19" i="14"/>
  <c r="G19" i="14"/>
  <c r="F19" i="14"/>
  <c r="E19" i="14"/>
  <c r="D19" i="14"/>
  <c r="C19" i="14"/>
  <c r="B19" i="14"/>
  <c r="AE17" i="14"/>
  <c r="AD17" i="14"/>
  <c r="AC17" i="14"/>
  <c r="AB17" i="14"/>
  <c r="AA17" i="14"/>
  <c r="Z17" i="14"/>
  <c r="Y17" i="14"/>
  <c r="X17" i="14"/>
  <c r="W17" i="14"/>
  <c r="V17" i="14"/>
  <c r="U17" i="14"/>
  <c r="T17" i="14"/>
  <c r="S17" i="14"/>
  <c r="R17" i="14"/>
  <c r="Q17" i="14"/>
  <c r="P17" i="14"/>
  <c r="O17" i="14"/>
  <c r="N17" i="14"/>
  <c r="M17" i="14"/>
  <c r="L17" i="14"/>
  <c r="K17" i="14"/>
  <c r="J17" i="14"/>
  <c r="I17" i="14"/>
  <c r="H17" i="14"/>
  <c r="G17" i="14"/>
  <c r="F17" i="14"/>
  <c r="E17" i="14"/>
  <c r="D17" i="14"/>
  <c r="C17" i="14"/>
  <c r="B17" i="14"/>
  <c r="AE16" i="14"/>
  <c r="AD16" i="14"/>
  <c r="AC16" i="14"/>
  <c r="AB16" i="14"/>
  <c r="AA16" i="14"/>
  <c r="Z16" i="14"/>
  <c r="Y16" i="14"/>
  <c r="X16" i="14"/>
  <c r="W16" i="14"/>
  <c r="V16" i="14"/>
  <c r="U16" i="14"/>
  <c r="T16" i="14"/>
  <c r="S16" i="14"/>
  <c r="R16" i="14"/>
  <c r="Q16" i="14"/>
  <c r="P16" i="14"/>
  <c r="O16" i="14"/>
  <c r="N16" i="14"/>
  <c r="M16" i="14"/>
  <c r="L16" i="14"/>
  <c r="K16" i="14"/>
  <c r="J16" i="14"/>
  <c r="I16" i="14"/>
  <c r="H16" i="14"/>
  <c r="G16" i="14"/>
  <c r="F16" i="14"/>
  <c r="E16" i="14"/>
  <c r="D16" i="14"/>
  <c r="C16" i="14"/>
  <c r="B16" i="14"/>
  <c r="AE15" i="14"/>
  <c r="AD15" i="14"/>
  <c r="AC15" i="14"/>
  <c r="AB15" i="14"/>
  <c r="AA15" i="14"/>
  <c r="Z15" i="14"/>
  <c r="Y15" i="14"/>
  <c r="X15" i="14"/>
  <c r="W15" i="14"/>
  <c r="V15" i="14"/>
  <c r="U15" i="14"/>
  <c r="T15" i="14"/>
  <c r="S15" i="14"/>
  <c r="R15" i="14"/>
  <c r="Q15" i="14"/>
  <c r="P15" i="14"/>
  <c r="O15" i="14"/>
  <c r="N15" i="14"/>
  <c r="M15" i="14"/>
  <c r="L15" i="14"/>
  <c r="K15" i="14"/>
  <c r="J15" i="14"/>
  <c r="I15" i="14"/>
  <c r="H15" i="14"/>
  <c r="G15" i="14"/>
  <c r="F15" i="14"/>
  <c r="E15" i="14"/>
  <c r="D15" i="14"/>
  <c r="C15" i="14"/>
  <c r="B15" i="14"/>
  <c r="AE14" i="14"/>
  <c r="AD14" i="14"/>
  <c r="AC14" i="14"/>
  <c r="AB14" i="14"/>
  <c r="AA14" i="14"/>
  <c r="Z14" i="14"/>
  <c r="Y14" i="14"/>
  <c r="X14" i="14"/>
  <c r="W14" i="14"/>
  <c r="V14" i="14"/>
  <c r="U14" i="14"/>
  <c r="T14" i="14"/>
  <c r="S14" i="14"/>
  <c r="R14" i="14"/>
  <c r="Q14" i="14"/>
  <c r="P14" i="14"/>
  <c r="O14" i="14"/>
  <c r="N14" i="14"/>
  <c r="M14" i="14"/>
  <c r="L14" i="14"/>
  <c r="K14" i="14"/>
  <c r="J14" i="14"/>
  <c r="I14" i="14"/>
  <c r="H14" i="14"/>
  <c r="G14" i="14"/>
  <c r="F14" i="14"/>
  <c r="E14" i="14"/>
  <c r="D14" i="14"/>
  <c r="C14" i="14"/>
  <c r="B14" i="14"/>
  <c r="AE13" i="14"/>
  <c r="AD13" i="14"/>
  <c r="AC13" i="14"/>
  <c r="AB13" i="14"/>
  <c r="AA13" i="14"/>
  <c r="Z13" i="14"/>
  <c r="Y13" i="14"/>
  <c r="X13" i="14"/>
  <c r="W13" i="14"/>
  <c r="V13" i="14"/>
  <c r="U13" i="14"/>
  <c r="T13" i="14"/>
  <c r="S13" i="14"/>
  <c r="R13" i="14"/>
  <c r="Q13" i="14"/>
  <c r="P13" i="14"/>
  <c r="O13" i="14"/>
  <c r="N13" i="14"/>
  <c r="M13" i="14"/>
  <c r="L13" i="14"/>
  <c r="K13" i="14"/>
  <c r="J13" i="14"/>
  <c r="I13" i="14"/>
  <c r="H13" i="14"/>
  <c r="G13" i="14"/>
  <c r="F13" i="14"/>
  <c r="E13" i="14"/>
  <c r="D13" i="14"/>
  <c r="C13" i="14"/>
  <c r="B13" i="14"/>
  <c r="AE12" i="14"/>
  <c r="AD12" i="14"/>
  <c r="AC12" i="14"/>
  <c r="AB12" i="14"/>
  <c r="AA12" i="14"/>
  <c r="Z12" i="14"/>
  <c r="Y12" i="14"/>
  <c r="X12" i="14"/>
  <c r="W12" i="14"/>
  <c r="V12" i="14"/>
  <c r="U12" i="14"/>
  <c r="T12" i="14"/>
  <c r="S12" i="14"/>
  <c r="R12" i="14"/>
  <c r="Q12" i="14"/>
  <c r="P12" i="14"/>
  <c r="O12" i="14"/>
  <c r="N12" i="14"/>
  <c r="M12" i="14"/>
  <c r="L12" i="14"/>
  <c r="K12" i="14"/>
  <c r="J12" i="14"/>
  <c r="I12" i="14"/>
  <c r="H12" i="14"/>
  <c r="G12" i="14"/>
  <c r="F12" i="14"/>
  <c r="E12" i="14"/>
  <c r="D12" i="14"/>
  <c r="C12" i="14"/>
  <c r="B12" i="14"/>
  <c r="AE11" i="14"/>
  <c r="AD11" i="14"/>
  <c r="AC11" i="14"/>
  <c r="AB11" i="14"/>
  <c r="AA11" i="14"/>
  <c r="Z11" i="14"/>
  <c r="Y11" i="14"/>
  <c r="X11" i="14"/>
  <c r="W11" i="14"/>
  <c r="V11" i="14"/>
  <c r="U11" i="14"/>
  <c r="T11" i="14"/>
  <c r="S11" i="14"/>
  <c r="R11" i="14"/>
  <c r="Q11" i="14"/>
  <c r="P11" i="14"/>
  <c r="O11" i="14"/>
  <c r="N11" i="14"/>
  <c r="M11" i="14"/>
  <c r="L11" i="14"/>
  <c r="K11" i="14"/>
  <c r="J11" i="14"/>
  <c r="I11" i="14"/>
  <c r="H11" i="14"/>
  <c r="G11" i="14"/>
  <c r="F11" i="14"/>
  <c r="E11" i="14"/>
  <c r="D11" i="14"/>
  <c r="C11" i="14"/>
  <c r="B11" i="14"/>
  <c r="AE10" i="14"/>
  <c r="AD10" i="14"/>
  <c r="AC10" i="14"/>
  <c r="AB10" i="14"/>
  <c r="AA10" i="14"/>
  <c r="Z10" i="14"/>
  <c r="Y10" i="14"/>
  <c r="X10" i="14"/>
  <c r="W10" i="14"/>
  <c r="V10" i="14"/>
  <c r="U10" i="14"/>
  <c r="T10" i="14"/>
  <c r="S10" i="14"/>
  <c r="R10" i="14"/>
  <c r="Q10" i="14"/>
  <c r="P10" i="14"/>
  <c r="O10" i="14"/>
  <c r="N10" i="14"/>
  <c r="M10" i="14"/>
  <c r="L10" i="14"/>
  <c r="K10" i="14"/>
  <c r="J10" i="14"/>
  <c r="I10" i="14"/>
  <c r="H10" i="14"/>
  <c r="G10" i="14"/>
  <c r="F10" i="14"/>
  <c r="E10" i="14"/>
  <c r="D10" i="14"/>
  <c r="C10" i="14"/>
  <c r="B10" i="14"/>
  <c r="AE9" i="14"/>
  <c r="AD9" i="14"/>
  <c r="AC9" i="14"/>
  <c r="AB9" i="14"/>
  <c r="AA9" i="14"/>
  <c r="Z9" i="14"/>
  <c r="Y9" i="14"/>
  <c r="X9" i="14"/>
  <c r="W9" i="14"/>
  <c r="V9" i="14"/>
  <c r="U9" i="14"/>
  <c r="T9" i="14"/>
  <c r="S9" i="14"/>
  <c r="R9" i="14"/>
  <c r="Q9" i="14"/>
  <c r="P9" i="14"/>
  <c r="O9" i="14"/>
  <c r="N9" i="14"/>
  <c r="M9" i="14"/>
  <c r="L9" i="14"/>
  <c r="K9" i="14"/>
  <c r="J9" i="14"/>
  <c r="I9" i="14"/>
  <c r="H9" i="14"/>
  <c r="G9" i="14"/>
  <c r="F9" i="14"/>
  <c r="E9" i="14"/>
  <c r="D9" i="14"/>
  <c r="C9" i="14"/>
  <c r="B9" i="14"/>
  <c r="AE8" i="14"/>
  <c r="AD8" i="14"/>
  <c r="AC8" i="14"/>
  <c r="AB8" i="14"/>
  <c r="AA8" i="14"/>
  <c r="Z8" i="14"/>
  <c r="Y8" i="14"/>
  <c r="X8" i="14"/>
  <c r="W8" i="14"/>
  <c r="V8" i="14"/>
  <c r="U8" i="14"/>
  <c r="T8" i="14"/>
  <c r="S8" i="14"/>
  <c r="R8" i="14"/>
  <c r="Q8" i="14"/>
  <c r="P8" i="14"/>
  <c r="O8" i="14"/>
  <c r="N8" i="14"/>
  <c r="M8" i="14"/>
  <c r="L8" i="14"/>
  <c r="K8" i="14"/>
  <c r="J8" i="14"/>
  <c r="I8" i="14"/>
  <c r="H8" i="14"/>
  <c r="G8" i="14"/>
  <c r="F8" i="14"/>
  <c r="E8" i="14"/>
  <c r="D8" i="14"/>
  <c r="C8" i="14"/>
  <c r="B8" i="14"/>
  <c r="AE7" i="14"/>
  <c r="AD7" i="14"/>
  <c r="AC7" i="14"/>
  <c r="AB7" i="14"/>
  <c r="AA7" i="14"/>
  <c r="Z7" i="14"/>
  <c r="Y7" i="14"/>
  <c r="X7" i="14"/>
  <c r="W7" i="14"/>
  <c r="V7" i="14"/>
  <c r="U7" i="14"/>
  <c r="T7" i="14"/>
  <c r="S7" i="14"/>
  <c r="R7" i="14"/>
  <c r="Q7" i="14"/>
  <c r="P7" i="14"/>
  <c r="O7" i="14"/>
  <c r="N7" i="14"/>
  <c r="M7" i="14"/>
  <c r="L7" i="14"/>
  <c r="K7" i="14"/>
  <c r="J7" i="14"/>
  <c r="I7" i="14"/>
  <c r="H7" i="14"/>
  <c r="G7" i="14"/>
  <c r="F7" i="14"/>
  <c r="E7" i="14"/>
  <c r="D7" i="14"/>
  <c r="C7" i="14"/>
  <c r="B7" i="14"/>
  <c r="AE6" i="14"/>
  <c r="AD6" i="14"/>
  <c r="AC6" i="14"/>
  <c r="AB6" i="14"/>
  <c r="AA6" i="14"/>
  <c r="Z6" i="14"/>
  <c r="Y6" i="14"/>
  <c r="X6" i="14"/>
  <c r="W6" i="14"/>
  <c r="V6" i="14"/>
  <c r="U6" i="14"/>
  <c r="T6" i="14"/>
  <c r="S6" i="14"/>
  <c r="R6" i="14"/>
  <c r="Q6" i="14"/>
  <c r="P6" i="14"/>
  <c r="O6" i="14"/>
  <c r="N6" i="14"/>
  <c r="M6" i="14"/>
  <c r="L6" i="14"/>
  <c r="K6" i="14"/>
  <c r="J6" i="14"/>
  <c r="I6" i="14"/>
  <c r="H6" i="14"/>
  <c r="G6" i="14"/>
  <c r="F6" i="14"/>
  <c r="E6" i="14"/>
  <c r="D6" i="14"/>
  <c r="C6" i="14"/>
  <c r="B6" i="14"/>
  <c r="AE5" i="14"/>
  <c r="AD5" i="14"/>
  <c r="AC5" i="14"/>
  <c r="AB5" i="14"/>
  <c r="AA5" i="14"/>
  <c r="Z5" i="14"/>
  <c r="Y5" i="14"/>
  <c r="X5" i="14"/>
  <c r="W5" i="14"/>
  <c r="V5" i="14"/>
  <c r="U5" i="14"/>
  <c r="T5" i="14"/>
  <c r="S5" i="14"/>
  <c r="R5" i="14"/>
  <c r="Q5" i="14"/>
  <c r="P5" i="14"/>
  <c r="O5" i="14"/>
  <c r="N5" i="14"/>
  <c r="M5" i="14"/>
  <c r="L5" i="14"/>
  <c r="K5" i="14"/>
  <c r="J5" i="14"/>
  <c r="I5" i="14"/>
  <c r="H5" i="14"/>
  <c r="G5" i="14"/>
  <c r="F5" i="14"/>
  <c r="E5" i="14"/>
  <c r="D5" i="14"/>
  <c r="C5" i="14"/>
  <c r="B5" i="14"/>
  <c r="AG45" i="15"/>
  <c r="AF45" i="15"/>
  <c r="AE53" i="15"/>
  <c r="AD53" i="15"/>
  <c r="AC53" i="15"/>
  <c r="AB53" i="15"/>
  <c r="AA53" i="15"/>
  <c r="Z53" i="15"/>
  <c r="Y53" i="15"/>
  <c r="X53" i="15"/>
  <c r="W53" i="15"/>
  <c r="V53" i="15"/>
  <c r="U53" i="15"/>
  <c r="T53" i="15"/>
  <c r="S53" i="15"/>
  <c r="R53" i="15"/>
  <c r="Q53" i="15"/>
  <c r="P53" i="15"/>
  <c r="O53" i="15"/>
  <c r="N53" i="15"/>
  <c r="M53" i="15"/>
  <c r="L53" i="15"/>
  <c r="K53" i="15"/>
  <c r="J53" i="15"/>
  <c r="I53" i="15"/>
  <c r="H53" i="15"/>
  <c r="G53" i="15"/>
  <c r="F53" i="15"/>
  <c r="E53" i="15"/>
  <c r="D53" i="15"/>
  <c r="C53" i="15"/>
  <c r="B53" i="15"/>
  <c r="AE52" i="15"/>
  <c r="AD52" i="15"/>
  <c r="AC52" i="15"/>
  <c r="AB52" i="15"/>
  <c r="AA52" i="15"/>
  <c r="Z52" i="15"/>
  <c r="Y52" i="15"/>
  <c r="X52" i="15"/>
  <c r="W52" i="15"/>
  <c r="V52" i="15"/>
  <c r="U52" i="15"/>
  <c r="T52" i="15"/>
  <c r="S52" i="15"/>
  <c r="R52" i="15"/>
  <c r="Q52" i="15"/>
  <c r="P52" i="15"/>
  <c r="O52" i="15"/>
  <c r="N52" i="15"/>
  <c r="M52" i="15"/>
  <c r="L52" i="15"/>
  <c r="K52" i="15"/>
  <c r="J52" i="15"/>
  <c r="I52" i="15"/>
  <c r="H52" i="15"/>
  <c r="G52" i="15"/>
  <c r="F52" i="15"/>
  <c r="E52" i="15"/>
  <c r="D52" i="15"/>
  <c r="C52" i="15"/>
  <c r="B52" i="15"/>
  <c r="AE51" i="15"/>
  <c r="AD51" i="15"/>
  <c r="AC51" i="15"/>
  <c r="AB51" i="15"/>
  <c r="AA51" i="15"/>
  <c r="Z51" i="15"/>
  <c r="Y51" i="15"/>
  <c r="X51" i="15"/>
  <c r="W51" i="15"/>
  <c r="V51" i="15"/>
  <c r="U51" i="15"/>
  <c r="T51" i="15"/>
  <c r="S51" i="15"/>
  <c r="R51" i="15"/>
  <c r="Q51" i="15"/>
  <c r="P51" i="15"/>
  <c r="O51" i="15"/>
  <c r="N51" i="15"/>
  <c r="M51" i="15"/>
  <c r="L51" i="15"/>
  <c r="K51" i="15"/>
  <c r="J51" i="15"/>
  <c r="I51" i="15"/>
  <c r="H51" i="15"/>
  <c r="G51" i="15"/>
  <c r="F51" i="15"/>
  <c r="E51" i="15"/>
  <c r="D51" i="15"/>
  <c r="C51" i="15"/>
  <c r="B51" i="15"/>
  <c r="AE50" i="15"/>
  <c r="AD50" i="15"/>
  <c r="AC50" i="15"/>
  <c r="AB50" i="15"/>
  <c r="AA50" i="15"/>
  <c r="Z50" i="15"/>
  <c r="Y50" i="15"/>
  <c r="X50" i="15"/>
  <c r="W50" i="15"/>
  <c r="V50" i="15"/>
  <c r="U50" i="15"/>
  <c r="T50" i="15"/>
  <c r="S50" i="15"/>
  <c r="R50" i="15"/>
  <c r="Q50" i="15"/>
  <c r="P50" i="15"/>
  <c r="O50" i="15"/>
  <c r="N50" i="15"/>
  <c r="M50" i="15"/>
  <c r="L50" i="15"/>
  <c r="K50" i="15"/>
  <c r="J50" i="15"/>
  <c r="I50" i="15"/>
  <c r="H50" i="15"/>
  <c r="G50" i="15"/>
  <c r="F50" i="15"/>
  <c r="E50" i="15"/>
  <c r="D50" i="15"/>
  <c r="C50" i="15"/>
  <c r="B50" i="15"/>
  <c r="AE49" i="15"/>
  <c r="AD49" i="15"/>
  <c r="AC49" i="15"/>
  <c r="AB49" i="15"/>
  <c r="AA49" i="15"/>
  <c r="Z49" i="15"/>
  <c r="Y49" i="15"/>
  <c r="X49" i="15"/>
  <c r="W49" i="15"/>
  <c r="V49" i="15"/>
  <c r="U49" i="15"/>
  <c r="T49" i="15"/>
  <c r="S49" i="15"/>
  <c r="R49" i="15"/>
  <c r="Q49" i="15"/>
  <c r="P49" i="15"/>
  <c r="O49" i="15"/>
  <c r="N49" i="15"/>
  <c r="M49" i="15"/>
  <c r="L49" i="15"/>
  <c r="K49" i="15"/>
  <c r="J49" i="15"/>
  <c r="I49" i="15"/>
  <c r="H49" i="15"/>
  <c r="G49" i="15"/>
  <c r="F49" i="15"/>
  <c r="E49" i="15"/>
  <c r="D49" i="15"/>
  <c r="C49" i="15"/>
  <c r="B49" i="15"/>
  <c r="AE48" i="15"/>
  <c r="AD48" i="15"/>
  <c r="AC48" i="15"/>
  <c r="AB48" i="15"/>
  <c r="AA48" i="15"/>
  <c r="Z48" i="15"/>
  <c r="Y48" i="15"/>
  <c r="X48" i="15"/>
  <c r="W48" i="15"/>
  <c r="V48" i="15"/>
  <c r="U48" i="15"/>
  <c r="T48" i="15"/>
  <c r="S48" i="15"/>
  <c r="R48" i="15"/>
  <c r="Q48" i="15"/>
  <c r="P48" i="15"/>
  <c r="O48" i="15"/>
  <c r="N48" i="15"/>
  <c r="M48" i="15"/>
  <c r="L48" i="15"/>
  <c r="K48" i="15"/>
  <c r="J48" i="15"/>
  <c r="I48" i="15"/>
  <c r="H48" i="15"/>
  <c r="G48" i="15"/>
  <c r="F48" i="15"/>
  <c r="E48" i="15"/>
  <c r="D48" i="15"/>
  <c r="C48" i="15"/>
  <c r="B48" i="15"/>
  <c r="AE47" i="15"/>
  <c r="AD47" i="15"/>
  <c r="AC47" i="15"/>
  <c r="AB47" i="15"/>
  <c r="AA47" i="15"/>
  <c r="Z47" i="15"/>
  <c r="Y47" i="15"/>
  <c r="X47" i="15"/>
  <c r="W47" i="15"/>
  <c r="V47" i="15"/>
  <c r="U47" i="15"/>
  <c r="T47" i="15"/>
  <c r="S47" i="15"/>
  <c r="R47" i="15"/>
  <c r="Q47" i="15"/>
  <c r="P47" i="15"/>
  <c r="O47" i="15"/>
  <c r="N47" i="15"/>
  <c r="M47" i="15"/>
  <c r="L47" i="15"/>
  <c r="K47" i="15"/>
  <c r="J47" i="15"/>
  <c r="I47" i="15"/>
  <c r="H47" i="15"/>
  <c r="G47" i="15"/>
  <c r="F47" i="15"/>
  <c r="E47" i="15"/>
  <c r="D47" i="15"/>
  <c r="C47" i="15"/>
  <c r="B47" i="15"/>
  <c r="AE46" i="15"/>
  <c r="AD46" i="15"/>
  <c r="AC46" i="15"/>
  <c r="AB46" i="15"/>
  <c r="AA46" i="15"/>
  <c r="Z46" i="15"/>
  <c r="Y46" i="15"/>
  <c r="X46" i="15"/>
  <c r="W46" i="15"/>
  <c r="V46" i="15"/>
  <c r="U46" i="15"/>
  <c r="T46" i="15"/>
  <c r="S46" i="15"/>
  <c r="R46" i="15"/>
  <c r="Q46" i="15"/>
  <c r="P46" i="15"/>
  <c r="O46" i="15"/>
  <c r="N46" i="15"/>
  <c r="M46" i="15"/>
  <c r="L46" i="15"/>
  <c r="K46" i="15"/>
  <c r="J46" i="15"/>
  <c r="I46" i="15"/>
  <c r="H46" i="15"/>
  <c r="G46" i="15"/>
  <c r="F46" i="15"/>
  <c r="E46" i="15"/>
  <c r="D46" i="15"/>
  <c r="C46" i="15"/>
  <c r="B46" i="15"/>
  <c r="AE44" i="15"/>
  <c r="AD44" i="15"/>
  <c r="AC44" i="15"/>
  <c r="AB44" i="15"/>
  <c r="AA44" i="15"/>
  <c r="Z44" i="15"/>
  <c r="Y44" i="15"/>
  <c r="X44" i="15"/>
  <c r="W44" i="15"/>
  <c r="V44" i="15"/>
  <c r="U44" i="15"/>
  <c r="T44" i="15"/>
  <c r="S44" i="15"/>
  <c r="R44" i="15"/>
  <c r="Q44" i="15"/>
  <c r="P44" i="15"/>
  <c r="O44" i="15"/>
  <c r="N44" i="15"/>
  <c r="M44" i="15"/>
  <c r="L44" i="15"/>
  <c r="K44" i="15"/>
  <c r="J44" i="15"/>
  <c r="I44" i="15"/>
  <c r="H44" i="15"/>
  <c r="G44" i="15"/>
  <c r="F44" i="15"/>
  <c r="E44" i="15"/>
  <c r="D44" i="15"/>
  <c r="C44" i="15"/>
  <c r="B44" i="15"/>
  <c r="AE43" i="15"/>
  <c r="AD43" i="15"/>
  <c r="AC43" i="15"/>
  <c r="AB43" i="15"/>
  <c r="AA43" i="15"/>
  <c r="Z43" i="15"/>
  <c r="Y43" i="15"/>
  <c r="X43" i="15"/>
  <c r="W43" i="15"/>
  <c r="V43" i="15"/>
  <c r="U43" i="15"/>
  <c r="T43" i="15"/>
  <c r="S43" i="15"/>
  <c r="R43" i="15"/>
  <c r="Q43" i="15"/>
  <c r="P43" i="15"/>
  <c r="O43" i="15"/>
  <c r="N43" i="15"/>
  <c r="M43" i="15"/>
  <c r="L43" i="15"/>
  <c r="K43" i="15"/>
  <c r="J43" i="15"/>
  <c r="I43" i="15"/>
  <c r="H43" i="15"/>
  <c r="G43" i="15"/>
  <c r="F43" i="15"/>
  <c r="E43" i="15"/>
  <c r="D43" i="15"/>
  <c r="C43" i="15"/>
  <c r="B43" i="15"/>
  <c r="AE42" i="15"/>
  <c r="AD42" i="15"/>
  <c r="AC42" i="15"/>
  <c r="AB42" i="15"/>
  <c r="AA42" i="15"/>
  <c r="Z42" i="15"/>
  <c r="Y42" i="15"/>
  <c r="X42" i="15"/>
  <c r="W42" i="15"/>
  <c r="V42" i="15"/>
  <c r="U42" i="15"/>
  <c r="T42" i="15"/>
  <c r="S42" i="15"/>
  <c r="R42" i="15"/>
  <c r="Q42" i="15"/>
  <c r="P42" i="15"/>
  <c r="O42" i="15"/>
  <c r="N42" i="15"/>
  <c r="M42" i="15"/>
  <c r="L42" i="15"/>
  <c r="K42" i="15"/>
  <c r="J42" i="15"/>
  <c r="I42" i="15"/>
  <c r="H42" i="15"/>
  <c r="G42" i="15"/>
  <c r="F42" i="15"/>
  <c r="E42" i="15"/>
  <c r="D42" i="15"/>
  <c r="C42" i="15"/>
  <c r="B42" i="15"/>
  <c r="AE41" i="15"/>
  <c r="AD41" i="15"/>
  <c r="AC41" i="15"/>
  <c r="AB41" i="15"/>
  <c r="AA41" i="15"/>
  <c r="Z41" i="15"/>
  <c r="Y41" i="15"/>
  <c r="X41" i="15"/>
  <c r="W41" i="15"/>
  <c r="V41" i="15"/>
  <c r="U41" i="15"/>
  <c r="T41" i="15"/>
  <c r="S41" i="15"/>
  <c r="R41" i="15"/>
  <c r="Q41" i="15"/>
  <c r="P41" i="15"/>
  <c r="O41" i="15"/>
  <c r="N41" i="15"/>
  <c r="M41" i="15"/>
  <c r="L41" i="15"/>
  <c r="K41" i="15"/>
  <c r="J41" i="15"/>
  <c r="I41" i="15"/>
  <c r="H41" i="15"/>
  <c r="G41" i="15"/>
  <c r="F41" i="15"/>
  <c r="E41" i="15"/>
  <c r="D41" i="15"/>
  <c r="C41" i="15"/>
  <c r="B41" i="15"/>
  <c r="AE39" i="15"/>
  <c r="AD39" i="15"/>
  <c r="AC39" i="15"/>
  <c r="AB39" i="15"/>
  <c r="AA39" i="15"/>
  <c r="Z39" i="15"/>
  <c r="Y39" i="15"/>
  <c r="X39" i="15"/>
  <c r="W39" i="15"/>
  <c r="V39" i="15"/>
  <c r="U39" i="15"/>
  <c r="T39" i="15"/>
  <c r="S39" i="15"/>
  <c r="R39" i="15"/>
  <c r="Q39" i="15"/>
  <c r="P39" i="15"/>
  <c r="O39" i="15"/>
  <c r="N39" i="15"/>
  <c r="M39" i="15"/>
  <c r="L39" i="15"/>
  <c r="K39" i="15"/>
  <c r="J39" i="15"/>
  <c r="I39" i="15"/>
  <c r="H39" i="15"/>
  <c r="G39" i="15"/>
  <c r="F39" i="15"/>
  <c r="E39" i="15"/>
  <c r="D39" i="15"/>
  <c r="C39" i="15"/>
  <c r="B39" i="15"/>
  <c r="AE38" i="15"/>
  <c r="AD38" i="15"/>
  <c r="AC38" i="15"/>
  <c r="AB38" i="15"/>
  <c r="AA38" i="15"/>
  <c r="Z38" i="15"/>
  <c r="Y38" i="15"/>
  <c r="X38" i="15"/>
  <c r="W38" i="15"/>
  <c r="V38" i="15"/>
  <c r="U38" i="15"/>
  <c r="T38" i="15"/>
  <c r="S38" i="15"/>
  <c r="R38" i="15"/>
  <c r="Q38" i="15"/>
  <c r="P38" i="15"/>
  <c r="O38" i="15"/>
  <c r="N38" i="15"/>
  <c r="M38" i="15"/>
  <c r="L38" i="15"/>
  <c r="K38" i="15"/>
  <c r="J38" i="15"/>
  <c r="I38" i="15"/>
  <c r="H38" i="15"/>
  <c r="G38" i="15"/>
  <c r="F38" i="15"/>
  <c r="E38" i="15"/>
  <c r="D38" i="15"/>
  <c r="C38" i="15"/>
  <c r="B38" i="15"/>
  <c r="AE37" i="15"/>
  <c r="AD37" i="15"/>
  <c r="AC37" i="15"/>
  <c r="AB37" i="15"/>
  <c r="AA37" i="15"/>
  <c r="Z37" i="15"/>
  <c r="Y37" i="15"/>
  <c r="X37" i="15"/>
  <c r="W37" i="15"/>
  <c r="V37" i="15"/>
  <c r="U37" i="15"/>
  <c r="T37" i="15"/>
  <c r="S37" i="15"/>
  <c r="R37" i="15"/>
  <c r="Q37" i="15"/>
  <c r="P37" i="15"/>
  <c r="O37" i="15"/>
  <c r="N37" i="15"/>
  <c r="M37" i="15"/>
  <c r="L37" i="15"/>
  <c r="K37" i="15"/>
  <c r="J37" i="15"/>
  <c r="I37" i="15"/>
  <c r="H37" i="15"/>
  <c r="G37" i="15"/>
  <c r="F37" i="15"/>
  <c r="E37" i="15"/>
  <c r="D37" i="15"/>
  <c r="C37" i="15"/>
  <c r="B37" i="15"/>
  <c r="AE35" i="15"/>
  <c r="AD35" i="15"/>
  <c r="AC35" i="15"/>
  <c r="AB35" i="15"/>
  <c r="AA35" i="15"/>
  <c r="Z35" i="15"/>
  <c r="Y35" i="15"/>
  <c r="X35" i="15"/>
  <c r="W35" i="15"/>
  <c r="V35" i="15"/>
  <c r="U35" i="15"/>
  <c r="T35" i="15"/>
  <c r="S35" i="15"/>
  <c r="R35" i="15"/>
  <c r="Q35" i="15"/>
  <c r="P35" i="15"/>
  <c r="O35" i="15"/>
  <c r="N35" i="15"/>
  <c r="M35" i="15"/>
  <c r="L35" i="15"/>
  <c r="K35" i="15"/>
  <c r="J35" i="15"/>
  <c r="I35" i="15"/>
  <c r="H35" i="15"/>
  <c r="G35" i="15"/>
  <c r="F35" i="15"/>
  <c r="E35" i="15"/>
  <c r="D35" i="15"/>
  <c r="C35" i="15"/>
  <c r="B35" i="15"/>
  <c r="AE34" i="15"/>
  <c r="AD34" i="15"/>
  <c r="AC34" i="15"/>
  <c r="AB34" i="15"/>
  <c r="AA34" i="15"/>
  <c r="Z34" i="15"/>
  <c r="Y34" i="15"/>
  <c r="X34" i="15"/>
  <c r="W34" i="15"/>
  <c r="V34" i="15"/>
  <c r="U34" i="15"/>
  <c r="T34" i="15"/>
  <c r="S34" i="15"/>
  <c r="R34" i="15"/>
  <c r="Q34" i="15"/>
  <c r="P34" i="15"/>
  <c r="O34" i="15"/>
  <c r="N34" i="15"/>
  <c r="M34" i="15"/>
  <c r="L34" i="15"/>
  <c r="K34" i="15"/>
  <c r="J34" i="15"/>
  <c r="I34" i="15"/>
  <c r="H34" i="15"/>
  <c r="G34" i="15"/>
  <c r="F34" i="15"/>
  <c r="E34" i="15"/>
  <c r="D34" i="15"/>
  <c r="C34" i="15"/>
  <c r="B34" i="15"/>
  <c r="AE33" i="15"/>
  <c r="AD33" i="15"/>
  <c r="AC33" i="15"/>
  <c r="AB33" i="15"/>
  <c r="AA33" i="15"/>
  <c r="Z33" i="15"/>
  <c r="Y33" i="15"/>
  <c r="X33" i="15"/>
  <c r="W33" i="15"/>
  <c r="V33" i="15"/>
  <c r="U33" i="15"/>
  <c r="T33" i="15"/>
  <c r="S33" i="15"/>
  <c r="R33" i="15"/>
  <c r="Q33" i="15"/>
  <c r="P33" i="15"/>
  <c r="O33" i="15"/>
  <c r="N33" i="15"/>
  <c r="M33" i="15"/>
  <c r="L33" i="15"/>
  <c r="K33" i="15"/>
  <c r="J33" i="15"/>
  <c r="I33" i="15"/>
  <c r="H33" i="15"/>
  <c r="G33" i="15"/>
  <c r="F33" i="15"/>
  <c r="E33" i="15"/>
  <c r="D33" i="15"/>
  <c r="C33" i="15"/>
  <c r="B33" i="15"/>
  <c r="AE32" i="15"/>
  <c r="AD32" i="15"/>
  <c r="AC32" i="15"/>
  <c r="AB32" i="15"/>
  <c r="AA32" i="15"/>
  <c r="Z32" i="15"/>
  <c r="Y32" i="15"/>
  <c r="X32" i="15"/>
  <c r="W32" i="15"/>
  <c r="V32" i="15"/>
  <c r="U32" i="15"/>
  <c r="T32" i="15"/>
  <c r="S32" i="15"/>
  <c r="R32" i="15"/>
  <c r="Q32" i="15"/>
  <c r="P32" i="15"/>
  <c r="O32" i="15"/>
  <c r="N32" i="15"/>
  <c r="M32" i="15"/>
  <c r="L32" i="15"/>
  <c r="K32" i="15"/>
  <c r="J32" i="15"/>
  <c r="I32" i="15"/>
  <c r="H32" i="15"/>
  <c r="G32" i="15"/>
  <c r="F32" i="15"/>
  <c r="E32" i="15"/>
  <c r="D32" i="15"/>
  <c r="C32" i="15"/>
  <c r="B32" i="15"/>
  <c r="AE31" i="15"/>
  <c r="AD31" i="15"/>
  <c r="AC31" i="15"/>
  <c r="AB31" i="15"/>
  <c r="AA31" i="15"/>
  <c r="Z31" i="15"/>
  <c r="Y31" i="15"/>
  <c r="X31" i="15"/>
  <c r="W31" i="15"/>
  <c r="V31" i="15"/>
  <c r="U31" i="15"/>
  <c r="T31" i="15"/>
  <c r="S31" i="15"/>
  <c r="R31" i="15"/>
  <c r="Q31" i="15"/>
  <c r="P31" i="15"/>
  <c r="O31" i="15"/>
  <c r="N31" i="15"/>
  <c r="M31" i="15"/>
  <c r="L31" i="15"/>
  <c r="K31" i="15"/>
  <c r="J31" i="15"/>
  <c r="I31" i="15"/>
  <c r="H31" i="15"/>
  <c r="G31" i="15"/>
  <c r="F31" i="15"/>
  <c r="E31" i="15"/>
  <c r="D31" i="15"/>
  <c r="C31" i="15"/>
  <c r="B31" i="15"/>
  <c r="AE30" i="15"/>
  <c r="AD30" i="15"/>
  <c r="AC30" i="15"/>
  <c r="AB30" i="15"/>
  <c r="AA30" i="15"/>
  <c r="Z30" i="15"/>
  <c r="Y30" i="15"/>
  <c r="X30" i="15"/>
  <c r="W30" i="15"/>
  <c r="V30" i="15"/>
  <c r="U30" i="15"/>
  <c r="T30" i="15"/>
  <c r="S30" i="15"/>
  <c r="R30" i="15"/>
  <c r="Q30" i="15"/>
  <c r="P30" i="15"/>
  <c r="O30" i="15"/>
  <c r="N30" i="15"/>
  <c r="M30" i="15"/>
  <c r="L30" i="15"/>
  <c r="K30" i="15"/>
  <c r="J30" i="15"/>
  <c r="I30" i="15"/>
  <c r="H30" i="15"/>
  <c r="G30" i="15"/>
  <c r="F30" i="15"/>
  <c r="E30" i="15"/>
  <c r="D30" i="15"/>
  <c r="C30" i="15"/>
  <c r="B30" i="15"/>
  <c r="AE29" i="15"/>
  <c r="AD29" i="15"/>
  <c r="AC29" i="15"/>
  <c r="AB29" i="15"/>
  <c r="AA29" i="15"/>
  <c r="Z29" i="15"/>
  <c r="Y29" i="15"/>
  <c r="X29" i="15"/>
  <c r="W29" i="15"/>
  <c r="V29" i="15"/>
  <c r="U29" i="15"/>
  <c r="T29" i="15"/>
  <c r="S29" i="15"/>
  <c r="R29" i="15"/>
  <c r="Q29" i="15"/>
  <c r="P29" i="15"/>
  <c r="O29" i="15"/>
  <c r="N29" i="15"/>
  <c r="M29" i="15"/>
  <c r="L29" i="15"/>
  <c r="K29" i="15"/>
  <c r="J29" i="15"/>
  <c r="I29" i="15"/>
  <c r="H29" i="15"/>
  <c r="G29" i="15"/>
  <c r="F29" i="15"/>
  <c r="E29" i="15"/>
  <c r="D29" i="15"/>
  <c r="C29" i="15"/>
  <c r="B29" i="15"/>
  <c r="AE28" i="15"/>
  <c r="AD28" i="15"/>
  <c r="AC28" i="15"/>
  <c r="AB28" i="15"/>
  <c r="AA28" i="15"/>
  <c r="Z28" i="15"/>
  <c r="Y28" i="15"/>
  <c r="X28" i="15"/>
  <c r="W28" i="15"/>
  <c r="V28" i="15"/>
  <c r="U28" i="15"/>
  <c r="T28" i="15"/>
  <c r="S28" i="15"/>
  <c r="R28" i="15"/>
  <c r="Q28" i="15"/>
  <c r="P28" i="15"/>
  <c r="O28" i="15"/>
  <c r="N28" i="15"/>
  <c r="M28" i="15"/>
  <c r="L28" i="15"/>
  <c r="K28" i="15"/>
  <c r="J28" i="15"/>
  <c r="I28" i="15"/>
  <c r="H28" i="15"/>
  <c r="G28" i="15"/>
  <c r="F28" i="15"/>
  <c r="E28" i="15"/>
  <c r="D28" i="15"/>
  <c r="C28" i="15"/>
  <c r="B28" i="15"/>
  <c r="AE27" i="15"/>
  <c r="AD27" i="15"/>
  <c r="AC27" i="15"/>
  <c r="AB27" i="15"/>
  <c r="AA27" i="15"/>
  <c r="Z27" i="15"/>
  <c r="Y27" i="15"/>
  <c r="X27" i="15"/>
  <c r="W27" i="15"/>
  <c r="V27" i="15"/>
  <c r="U27" i="15"/>
  <c r="T27" i="15"/>
  <c r="S27" i="15"/>
  <c r="R27" i="15"/>
  <c r="Q27" i="15"/>
  <c r="P27" i="15"/>
  <c r="O27" i="15"/>
  <c r="N27" i="15"/>
  <c r="M27" i="15"/>
  <c r="L27" i="15"/>
  <c r="K27" i="15"/>
  <c r="J27" i="15"/>
  <c r="I27" i="15"/>
  <c r="H27" i="15"/>
  <c r="G27" i="15"/>
  <c r="F27" i="15"/>
  <c r="E27" i="15"/>
  <c r="D27" i="15"/>
  <c r="C27" i="15"/>
  <c r="B27" i="15"/>
  <c r="AE26" i="15"/>
  <c r="AD26" i="15"/>
  <c r="AC26" i="15"/>
  <c r="AB26" i="15"/>
  <c r="AA26" i="15"/>
  <c r="Z26" i="15"/>
  <c r="Y26" i="15"/>
  <c r="X26" i="15"/>
  <c r="W26" i="15"/>
  <c r="V26" i="15"/>
  <c r="U26" i="15"/>
  <c r="T26" i="15"/>
  <c r="S26" i="15"/>
  <c r="R26" i="15"/>
  <c r="Q26" i="15"/>
  <c r="P26" i="15"/>
  <c r="O26" i="15"/>
  <c r="N26" i="15"/>
  <c r="M26" i="15"/>
  <c r="L26" i="15"/>
  <c r="K26" i="15"/>
  <c r="J26" i="15"/>
  <c r="I26" i="15"/>
  <c r="H26" i="15"/>
  <c r="G26" i="15"/>
  <c r="F26" i="15"/>
  <c r="E26" i="15"/>
  <c r="D26" i="15"/>
  <c r="C26" i="15"/>
  <c r="B26" i="15"/>
  <c r="AE25" i="15"/>
  <c r="AD25" i="15"/>
  <c r="AC25" i="15"/>
  <c r="AB25" i="15"/>
  <c r="AA25" i="15"/>
  <c r="Z25" i="15"/>
  <c r="Y25" i="15"/>
  <c r="X25" i="15"/>
  <c r="W25" i="15"/>
  <c r="V25" i="15"/>
  <c r="U25" i="15"/>
  <c r="T25" i="15"/>
  <c r="S25" i="15"/>
  <c r="R25" i="15"/>
  <c r="Q25" i="15"/>
  <c r="P25" i="15"/>
  <c r="O25" i="15"/>
  <c r="N25" i="15"/>
  <c r="M25" i="15"/>
  <c r="L25" i="15"/>
  <c r="K25" i="15"/>
  <c r="J25" i="15"/>
  <c r="I25" i="15"/>
  <c r="H25" i="15"/>
  <c r="G25" i="15"/>
  <c r="F25" i="15"/>
  <c r="E25" i="15"/>
  <c r="D25" i="15"/>
  <c r="C25" i="15"/>
  <c r="B25" i="15"/>
  <c r="AE24" i="15"/>
  <c r="AD24" i="15"/>
  <c r="AC24" i="15"/>
  <c r="AB24" i="15"/>
  <c r="AA24" i="15"/>
  <c r="Z24" i="15"/>
  <c r="Y24" i="15"/>
  <c r="X24" i="15"/>
  <c r="W24" i="15"/>
  <c r="V24" i="15"/>
  <c r="U24" i="15"/>
  <c r="T24" i="15"/>
  <c r="S24" i="15"/>
  <c r="R24" i="15"/>
  <c r="Q24" i="15"/>
  <c r="P24" i="15"/>
  <c r="O24" i="15"/>
  <c r="N24" i="15"/>
  <c r="M24" i="15"/>
  <c r="L24" i="15"/>
  <c r="K24" i="15"/>
  <c r="J24" i="15"/>
  <c r="I24" i="15"/>
  <c r="H24" i="15"/>
  <c r="G24" i="15"/>
  <c r="F24" i="15"/>
  <c r="E24" i="15"/>
  <c r="D24" i="15"/>
  <c r="C24" i="15"/>
  <c r="B24" i="15"/>
  <c r="AE23" i="15"/>
  <c r="AD23" i="15"/>
  <c r="AC23" i="15"/>
  <c r="AB23" i="15"/>
  <c r="AA23" i="15"/>
  <c r="Z23" i="15"/>
  <c r="Y23" i="15"/>
  <c r="X23" i="15"/>
  <c r="W23" i="15"/>
  <c r="V23" i="15"/>
  <c r="U23" i="15"/>
  <c r="T23" i="15"/>
  <c r="S23" i="15"/>
  <c r="R23" i="15"/>
  <c r="Q23" i="15"/>
  <c r="P23" i="15"/>
  <c r="O23" i="15"/>
  <c r="N23" i="15"/>
  <c r="M23" i="15"/>
  <c r="L23" i="15"/>
  <c r="K23" i="15"/>
  <c r="J23" i="15"/>
  <c r="I23" i="15"/>
  <c r="H23" i="15"/>
  <c r="G23" i="15"/>
  <c r="F23" i="15"/>
  <c r="E23" i="15"/>
  <c r="D23" i="15"/>
  <c r="C23" i="15"/>
  <c r="B23" i="15"/>
  <c r="AE22" i="15"/>
  <c r="AD22" i="15"/>
  <c r="AC22" i="15"/>
  <c r="AB22" i="15"/>
  <c r="AA22" i="15"/>
  <c r="Z22" i="15"/>
  <c r="Y22" i="15"/>
  <c r="X22" i="15"/>
  <c r="W22" i="15"/>
  <c r="V22" i="15"/>
  <c r="U22" i="15"/>
  <c r="T22" i="15"/>
  <c r="S22" i="15"/>
  <c r="R22" i="15"/>
  <c r="Q22" i="15"/>
  <c r="P22" i="15"/>
  <c r="O22" i="15"/>
  <c r="N22" i="15"/>
  <c r="M22" i="15"/>
  <c r="L22" i="15"/>
  <c r="K22" i="15"/>
  <c r="J22" i="15"/>
  <c r="I22" i="15"/>
  <c r="H22" i="15"/>
  <c r="G22" i="15"/>
  <c r="F22" i="15"/>
  <c r="E22" i="15"/>
  <c r="D22" i="15"/>
  <c r="C22" i="15"/>
  <c r="B22" i="15"/>
  <c r="AE21" i="15"/>
  <c r="AD21" i="15"/>
  <c r="AC21" i="15"/>
  <c r="AB21" i="15"/>
  <c r="AA21" i="15"/>
  <c r="Z21" i="15"/>
  <c r="Y21" i="15"/>
  <c r="X21" i="15"/>
  <c r="W21" i="15"/>
  <c r="V21" i="15"/>
  <c r="U21" i="15"/>
  <c r="T21" i="15"/>
  <c r="S21" i="15"/>
  <c r="R21" i="15"/>
  <c r="Q21" i="15"/>
  <c r="P21" i="15"/>
  <c r="O21" i="15"/>
  <c r="N21" i="15"/>
  <c r="M21" i="15"/>
  <c r="L21" i="15"/>
  <c r="K21" i="15"/>
  <c r="J21" i="15"/>
  <c r="I21" i="15"/>
  <c r="H21" i="15"/>
  <c r="G21" i="15"/>
  <c r="F21" i="15"/>
  <c r="E21" i="15"/>
  <c r="D21" i="15"/>
  <c r="C21" i="15"/>
  <c r="B21" i="15"/>
  <c r="AE19" i="15"/>
  <c r="AD19" i="15"/>
  <c r="AC19" i="15"/>
  <c r="AB19" i="15"/>
  <c r="AA19" i="15"/>
  <c r="Z19" i="15"/>
  <c r="Y19" i="15"/>
  <c r="X19" i="15"/>
  <c r="W19" i="15"/>
  <c r="V19" i="15"/>
  <c r="U19" i="15"/>
  <c r="T19" i="15"/>
  <c r="S19" i="15"/>
  <c r="R19" i="15"/>
  <c r="Q19" i="15"/>
  <c r="P19" i="15"/>
  <c r="O19" i="15"/>
  <c r="N19" i="15"/>
  <c r="M19" i="15"/>
  <c r="L19" i="15"/>
  <c r="K19" i="15"/>
  <c r="J19" i="15"/>
  <c r="I19" i="15"/>
  <c r="H19" i="15"/>
  <c r="G19" i="15"/>
  <c r="F19" i="15"/>
  <c r="E19" i="15"/>
  <c r="D19" i="15"/>
  <c r="C19" i="15"/>
  <c r="B19" i="15"/>
  <c r="AE17" i="15"/>
  <c r="AD17" i="15"/>
  <c r="AC17" i="15"/>
  <c r="AB17" i="15"/>
  <c r="AA17" i="15"/>
  <c r="Z17" i="15"/>
  <c r="Y17" i="15"/>
  <c r="X17" i="15"/>
  <c r="W17" i="15"/>
  <c r="V17" i="15"/>
  <c r="U17" i="15"/>
  <c r="T17" i="15"/>
  <c r="S17" i="15"/>
  <c r="R17" i="15"/>
  <c r="Q17" i="15"/>
  <c r="P17" i="15"/>
  <c r="O17" i="15"/>
  <c r="N17" i="15"/>
  <c r="M17" i="15"/>
  <c r="L17" i="15"/>
  <c r="K17" i="15"/>
  <c r="J17" i="15"/>
  <c r="I17" i="15"/>
  <c r="H17" i="15"/>
  <c r="G17" i="15"/>
  <c r="F17" i="15"/>
  <c r="E17" i="15"/>
  <c r="D17" i="15"/>
  <c r="C17" i="15"/>
  <c r="B17" i="15"/>
  <c r="AE16" i="15"/>
  <c r="AD16" i="15"/>
  <c r="AC16" i="15"/>
  <c r="AB16" i="15"/>
  <c r="AA16" i="15"/>
  <c r="Z16" i="15"/>
  <c r="Y16" i="15"/>
  <c r="X16" i="15"/>
  <c r="W16" i="15"/>
  <c r="V16" i="15"/>
  <c r="U16" i="15"/>
  <c r="T16" i="15"/>
  <c r="S16" i="15"/>
  <c r="R16" i="15"/>
  <c r="Q16" i="15"/>
  <c r="P16" i="15"/>
  <c r="O16" i="15"/>
  <c r="N16" i="15"/>
  <c r="M16" i="15"/>
  <c r="L16" i="15"/>
  <c r="K16" i="15"/>
  <c r="J16" i="15"/>
  <c r="I16" i="15"/>
  <c r="H16" i="15"/>
  <c r="G16" i="15"/>
  <c r="F16" i="15"/>
  <c r="E16" i="15"/>
  <c r="D16" i="15"/>
  <c r="C16" i="15"/>
  <c r="B16" i="15"/>
  <c r="AE15" i="15"/>
  <c r="AD15" i="15"/>
  <c r="AC15" i="15"/>
  <c r="AB15" i="15"/>
  <c r="AA15" i="15"/>
  <c r="Z15" i="15"/>
  <c r="Y15" i="15"/>
  <c r="X15" i="15"/>
  <c r="W15" i="15"/>
  <c r="V15" i="15"/>
  <c r="U15" i="15"/>
  <c r="T15" i="15"/>
  <c r="S15" i="15"/>
  <c r="R15" i="15"/>
  <c r="Q15" i="15"/>
  <c r="P15" i="15"/>
  <c r="O15" i="15"/>
  <c r="N15" i="15"/>
  <c r="M15" i="15"/>
  <c r="L15" i="15"/>
  <c r="K15" i="15"/>
  <c r="J15" i="15"/>
  <c r="I15" i="15"/>
  <c r="H15" i="15"/>
  <c r="G15" i="15"/>
  <c r="F15" i="15"/>
  <c r="E15" i="15"/>
  <c r="D15" i="15"/>
  <c r="C15" i="15"/>
  <c r="B15" i="15"/>
  <c r="AE14" i="15"/>
  <c r="AD14" i="15"/>
  <c r="AC14" i="15"/>
  <c r="AB14" i="15"/>
  <c r="AA14" i="15"/>
  <c r="Z14" i="15"/>
  <c r="Y14" i="15"/>
  <c r="X14" i="15"/>
  <c r="W14" i="15"/>
  <c r="V14" i="15"/>
  <c r="U14" i="15"/>
  <c r="T14" i="15"/>
  <c r="S14" i="15"/>
  <c r="R14" i="15"/>
  <c r="Q14" i="15"/>
  <c r="P14" i="15"/>
  <c r="O14" i="15"/>
  <c r="N14" i="15"/>
  <c r="M14" i="15"/>
  <c r="L14" i="15"/>
  <c r="K14" i="15"/>
  <c r="J14" i="15"/>
  <c r="I14" i="15"/>
  <c r="H14" i="15"/>
  <c r="G14" i="15"/>
  <c r="F14" i="15"/>
  <c r="E14" i="15"/>
  <c r="D14" i="15"/>
  <c r="C14" i="15"/>
  <c r="B14" i="15"/>
  <c r="AE13" i="15"/>
  <c r="AD13" i="15"/>
  <c r="AC13" i="15"/>
  <c r="AB13" i="15"/>
  <c r="AA13" i="15"/>
  <c r="Z13" i="15"/>
  <c r="Y13" i="15"/>
  <c r="X13" i="15"/>
  <c r="W13" i="15"/>
  <c r="V13" i="15"/>
  <c r="U13" i="15"/>
  <c r="T13" i="15"/>
  <c r="S13" i="15"/>
  <c r="R13" i="15"/>
  <c r="Q13" i="15"/>
  <c r="P13" i="15"/>
  <c r="O13" i="15"/>
  <c r="N13" i="15"/>
  <c r="M13" i="15"/>
  <c r="L13" i="15"/>
  <c r="K13" i="15"/>
  <c r="J13" i="15"/>
  <c r="I13" i="15"/>
  <c r="H13" i="15"/>
  <c r="G13" i="15"/>
  <c r="F13" i="15"/>
  <c r="E13" i="15"/>
  <c r="D13" i="15"/>
  <c r="C13" i="15"/>
  <c r="B13" i="15"/>
  <c r="AE12" i="15"/>
  <c r="AD12" i="15"/>
  <c r="AC12" i="15"/>
  <c r="AB12" i="15"/>
  <c r="AA12" i="15"/>
  <c r="Z12" i="15"/>
  <c r="Y12" i="15"/>
  <c r="X12" i="15"/>
  <c r="W12" i="15"/>
  <c r="V12" i="15"/>
  <c r="U12" i="15"/>
  <c r="T12" i="15"/>
  <c r="S12" i="15"/>
  <c r="R12" i="15"/>
  <c r="Q12" i="15"/>
  <c r="P12" i="15"/>
  <c r="O12" i="15"/>
  <c r="N12" i="15"/>
  <c r="M12" i="15"/>
  <c r="L12" i="15"/>
  <c r="K12" i="15"/>
  <c r="J12" i="15"/>
  <c r="I12" i="15"/>
  <c r="H12" i="15"/>
  <c r="G12" i="15"/>
  <c r="F12" i="15"/>
  <c r="E12" i="15"/>
  <c r="D12" i="15"/>
  <c r="C12" i="15"/>
  <c r="B12" i="15"/>
  <c r="AE11" i="15"/>
  <c r="AD11" i="15"/>
  <c r="AC11" i="15"/>
  <c r="AB11" i="15"/>
  <c r="AA11" i="15"/>
  <c r="Z11" i="15"/>
  <c r="Y11" i="15"/>
  <c r="X11" i="15"/>
  <c r="W11" i="15"/>
  <c r="V11" i="15"/>
  <c r="U11" i="15"/>
  <c r="T11" i="15"/>
  <c r="S11" i="15"/>
  <c r="R11" i="15"/>
  <c r="Q11" i="15"/>
  <c r="P11" i="15"/>
  <c r="O11" i="15"/>
  <c r="N11" i="15"/>
  <c r="M11" i="15"/>
  <c r="L11" i="15"/>
  <c r="K11" i="15"/>
  <c r="J11" i="15"/>
  <c r="I11" i="15"/>
  <c r="H11" i="15"/>
  <c r="G11" i="15"/>
  <c r="F11" i="15"/>
  <c r="E11" i="15"/>
  <c r="D11" i="15"/>
  <c r="C11" i="15"/>
  <c r="B11" i="15"/>
  <c r="AE10" i="15"/>
  <c r="AD10" i="15"/>
  <c r="AC10" i="15"/>
  <c r="AB10" i="15"/>
  <c r="AA10" i="15"/>
  <c r="Z10" i="15"/>
  <c r="Y10" i="15"/>
  <c r="X10" i="15"/>
  <c r="W10" i="15"/>
  <c r="V10" i="15"/>
  <c r="U10" i="15"/>
  <c r="T10" i="15"/>
  <c r="S10" i="15"/>
  <c r="R10" i="15"/>
  <c r="Q10" i="15"/>
  <c r="P10" i="15"/>
  <c r="O10" i="15"/>
  <c r="N10" i="15"/>
  <c r="M10" i="15"/>
  <c r="L10" i="15"/>
  <c r="K10" i="15"/>
  <c r="J10" i="15"/>
  <c r="I10" i="15"/>
  <c r="H10" i="15"/>
  <c r="G10" i="15"/>
  <c r="F10" i="15"/>
  <c r="E10" i="15"/>
  <c r="D10" i="15"/>
  <c r="C10" i="15"/>
  <c r="B10" i="15"/>
  <c r="AE9" i="15"/>
  <c r="AD9" i="15"/>
  <c r="AC9" i="15"/>
  <c r="AB9" i="15"/>
  <c r="AA9" i="15"/>
  <c r="Z9" i="15"/>
  <c r="Y9" i="15"/>
  <c r="X9" i="15"/>
  <c r="W9" i="15"/>
  <c r="V9" i="15"/>
  <c r="U9" i="15"/>
  <c r="T9" i="15"/>
  <c r="S9" i="15"/>
  <c r="R9" i="15"/>
  <c r="Q9" i="15"/>
  <c r="P9" i="15"/>
  <c r="O9" i="15"/>
  <c r="N9" i="15"/>
  <c r="M9" i="15"/>
  <c r="L9" i="15"/>
  <c r="K9" i="15"/>
  <c r="J9" i="15"/>
  <c r="I9" i="15"/>
  <c r="H9" i="15"/>
  <c r="G9" i="15"/>
  <c r="F9" i="15"/>
  <c r="E9" i="15"/>
  <c r="D9" i="15"/>
  <c r="C9" i="15"/>
  <c r="B9" i="15"/>
  <c r="AE8" i="15"/>
  <c r="AD8" i="15"/>
  <c r="AC8" i="15"/>
  <c r="AB8" i="15"/>
  <c r="AA8" i="15"/>
  <c r="Z8" i="15"/>
  <c r="Y8" i="15"/>
  <c r="X8" i="15"/>
  <c r="W8" i="15"/>
  <c r="V8" i="15"/>
  <c r="U8" i="15"/>
  <c r="T8" i="15"/>
  <c r="S8" i="15"/>
  <c r="R8" i="15"/>
  <c r="Q8" i="15"/>
  <c r="P8" i="15"/>
  <c r="O8" i="15"/>
  <c r="N8" i="15"/>
  <c r="M8" i="15"/>
  <c r="L8" i="15"/>
  <c r="K8" i="15"/>
  <c r="J8" i="15"/>
  <c r="I8" i="15"/>
  <c r="H8" i="15"/>
  <c r="G8" i="15"/>
  <c r="F8" i="15"/>
  <c r="E8" i="15"/>
  <c r="D8" i="15"/>
  <c r="C8" i="15"/>
  <c r="B8" i="15"/>
  <c r="AE7" i="15"/>
  <c r="AD7" i="15"/>
  <c r="AC7" i="15"/>
  <c r="AB7" i="15"/>
  <c r="AA7" i="15"/>
  <c r="Z7" i="15"/>
  <c r="Y7" i="15"/>
  <c r="X7" i="15"/>
  <c r="W7" i="15"/>
  <c r="V7" i="15"/>
  <c r="U7" i="15"/>
  <c r="T7" i="15"/>
  <c r="S7" i="15"/>
  <c r="R7" i="15"/>
  <c r="Q7" i="15"/>
  <c r="P7" i="15"/>
  <c r="O7" i="15"/>
  <c r="N7" i="15"/>
  <c r="M7" i="15"/>
  <c r="L7" i="15"/>
  <c r="K7" i="15"/>
  <c r="J7" i="15"/>
  <c r="I7" i="15"/>
  <c r="H7" i="15"/>
  <c r="G7" i="15"/>
  <c r="F7" i="15"/>
  <c r="E7" i="15"/>
  <c r="D7" i="15"/>
  <c r="C7" i="15"/>
  <c r="B7" i="15"/>
  <c r="AE6" i="15"/>
  <c r="AD6" i="15"/>
  <c r="AC6" i="15"/>
  <c r="AB6" i="15"/>
  <c r="AA6" i="15"/>
  <c r="Z6" i="15"/>
  <c r="Y6" i="15"/>
  <c r="X6" i="15"/>
  <c r="W6" i="15"/>
  <c r="V6" i="15"/>
  <c r="U6" i="15"/>
  <c r="T6" i="15"/>
  <c r="S6" i="15"/>
  <c r="R6" i="15"/>
  <c r="Q6" i="15"/>
  <c r="P6" i="15"/>
  <c r="O6" i="15"/>
  <c r="N6" i="15"/>
  <c r="M6" i="15"/>
  <c r="L6" i="15"/>
  <c r="K6" i="15"/>
  <c r="J6" i="15"/>
  <c r="I6" i="15"/>
  <c r="H6" i="15"/>
  <c r="G6" i="15"/>
  <c r="F6" i="15"/>
  <c r="E6" i="15"/>
  <c r="D6" i="15"/>
  <c r="C6" i="15"/>
  <c r="B6" i="15"/>
  <c r="AE5" i="15"/>
  <c r="AD5" i="15"/>
  <c r="AC5" i="15"/>
  <c r="AB5" i="15"/>
  <c r="AA5" i="15"/>
  <c r="Z5" i="15"/>
  <c r="Y5" i="15"/>
  <c r="X5" i="15"/>
  <c r="W5" i="15"/>
  <c r="V5" i="15"/>
  <c r="U5" i="15"/>
  <c r="T5" i="15"/>
  <c r="S5" i="15"/>
  <c r="R5" i="15"/>
  <c r="Q5" i="15"/>
  <c r="P5" i="15"/>
  <c r="O5" i="15"/>
  <c r="N5" i="15"/>
  <c r="M5" i="15"/>
  <c r="L5" i="15"/>
  <c r="K5" i="15"/>
  <c r="J5" i="15"/>
  <c r="I5" i="15"/>
  <c r="H5" i="15"/>
  <c r="G5" i="15"/>
  <c r="F5" i="15"/>
  <c r="E5" i="15"/>
  <c r="D5" i="15"/>
  <c r="C5" i="15"/>
  <c r="B5" i="15"/>
  <c r="AE53" i="12"/>
  <c r="AD53" i="12"/>
  <c r="AC53" i="12"/>
  <c r="AB53" i="12"/>
  <c r="AA53" i="12"/>
  <c r="Z53" i="12"/>
  <c r="Y53" i="12"/>
  <c r="X53" i="12"/>
  <c r="W53" i="12"/>
  <c r="V53" i="12"/>
  <c r="U53" i="12"/>
  <c r="T53" i="12"/>
  <c r="S53" i="12"/>
  <c r="R53" i="12"/>
  <c r="Q53" i="12"/>
  <c r="P53" i="12"/>
  <c r="O53" i="12"/>
  <c r="N53" i="12"/>
  <c r="M53" i="12"/>
  <c r="L53" i="12"/>
  <c r="K53" i="12"/>
  <c r="J53" i="12"/>
  <c r="I53" i="12"/>
  <c r="H53" i="12"/>
  <c r="G53" i="12"/>
  <c r="F53" i="12"/>
  <c r="E53" i="12"/>
  <c r="D53" i="12"/>
  <c r="C53" i="12"/>
  <c r="B53" i="12"/>
  <c r="AE52" i="12"/>
  <c r="AD52" i="12"/>
  <c r="AC52" i="12"/>
  <c r="AB52" i="12"/>
  <c r="AA52" i="12"/>
  <c r="Z52" i="12"/>
  <c r="Y52" i="12"/>
  <c r="X52" i="12"/>
  <c r="W52" i="12"/>
  <c r="V52" i="12"/>
  <c r="U52" i="12"/>
  <c r="T52" i="12"/>
  <c r="S52" i="12"/>
  <c r="R52" i="12"/>
  <c r="Q52" i="12"/>
  <c r="P52" i="12"/>
  <c r="O52" i="12"/>
  <c r="N52" i="12"/>
  <c r="M52" i="12"/>
  <c r="L52" i="12"/>
  <c r="K52" i="12"/>
  <c r="J52" i="12"/>
  <c r="I52" i="12"/>
  <c r="H52" i="12"/>
  <c r="G52" i="12"/>
  <c r="F52" i="12"/>
  <c r="E52" i="12"/>
  <c r="D52" i="12"/>
  <c r="C52" i="12"/>
  <c r="B52" i="12"/>
  <c r="AE51" i="12"/>
  <c r="AD51" i="12"/>
  <c r="AC51" i="12"/>
  <c r="AB51" i="12"/>
  <c r="AA51" i="12"/>
  <c r="Z51" i="12"/>
  <c r="Y51" i="12"/>
  <c r="X51" i="12"/>
  <c r="W51" i="12"/>
  <c r="V51" i="12"/>
  <c r="U51" i="12"/>
  <c r="T51" i="12"/>
  <c r="S51" i="12"/>
  <c r="R51" i="12"/>
  <c r="Q51" i="12"/>
  <c r="P51" i="12"/>
  <c r="O51" i="12"/>
  <c r="N51" i="12"/>
  <c r="M51" i="12"/>
  <c r="L51" i="12"/>
  <c r="K51" i="12"/>
  <c r="J51" i="12"/>
  <c r="I51" i="12"/>
  <c r="H51" i="12"/>
  <c r="G51" i="12"/>
  <c r="F51" i="12"/>
  <c r="E51" i="12"/>
  <c r="D51" i="12"/>
  <c r="C51" i="12"/>
  <c r="B51" i="12"/>
  <c r="AE50" i="12"/>
  <c r="AD50" i="12"/>
  <c r="AC50" i="12"/>
  <c r="AB50" i="12"/>
  <c r="AA50" i="12"/>
  <c r="Z50" i="12"/>
  <c r="Y50" i="12"/>
  <c r="X50" i="12"/>
  <c r="W50" i="12"/>
  <c r="V50" i="12"/>
  <c r="U50" i="12"/>
  <c r="T50" i="12"/>
  <c r="S50" i="12"/>
  <c r="R50" i="12"/>
  <c r="Q50" i="12"/>
  <c r="P50" i="12"/>
  <c r="O50" i="12"/>
  <c r="N50" i="12"/>
  <c r="M50" i="12"/>
  <c r="L50" i="12"/>
  <c r="K50" i="12"/>
  <c r="J50" i="12"/>
  <c r="I50" i="12"/>
  <c r="H50" i="12"/>
  <c r="G50" i="12"/>
  <c r="F50" i="12"/>
  <c r="E50" i="12"/>
  <c r="D50" i="12"/>
  <c r="C50" i="12"/>
  <c r="B50" i="12"/>
  <c r="AE49" i="12"/>
  <c r="AD49" i="12"/>
  <c r="AC49" i="12"/>
  <c r="AB49" i="12"/>
  <c r="AA49" i="12"/>
  <c r="Z49" i="12"/>
  <c r="Y49" i="12"/>
  <c r="X49" i="12"/>
  <c r="W49" i="12"/>
  <c r="V49" i="12"/>
  <c r="U49" i="12"/>
  <c r="T49" i="12"/>
  <c r="S49" i="12"/>
  <c r="R49" i="12"/>
  <c r="Q49" i="12"/>
  <c r="P49" i="12"/>
  <c r="O49" i="12"/>
  <c r="N49" i="12"/>
  <c r="M49" i="12"/>
  <c r="L49" i="12"/>
  <c r="K49" i="12"/>
  <c r="J49" i="12"/>
  <c r="I49" i="12"/>
  <c r="H49" i="12"/>
  <c r="G49" i="12"/>
  <c r="F49" i="12"/>
  <c r="E49" i="12"/>
  <c r="D49" i="12"/>
  <c r="C49" i="12"/>
  <c r="B49" i="12"/>
  <c r="AE48" i="12"/>
  <c r="AD48" i="12"/>
  <c r="AC48" i="12"/>
  <c r="AB48" i="12"/>
  <c r="AA48" i="12"/>
  <c r="Z48" i="12"/>
  <c r="Y48" i="12"/>
  <c r="X48" i="12"/>
  <c r="W48" i="12"/>
  <c r="V48" i="12"/>
  <c r="U48" i="12"/>
  <c r="T48" i="12"/>
  <c r="S48" i="12"/>
  <c r="R48" i="12"/>
  <c r="Q48" i="12"/>
  <c r="P48" i="12"/>
  <c r="O48" i="12"/>
  <c r="N48" i="12"/>
  <c r="M48" i="12"/>
  <c r="L48" i="12"/>
  <c r="K48" i="12"/>
  <c r="J48" i="12"/>
  <c r="I48" i="12"/>
  <c r="H48" i="12"/>
  <c r="G48" i="12"/>
  <c r="F48" i="12"/>
  <c r="E48" i="12"/>
  <c r="D48" i="12"/>
  <c r="C48" i="12"/>
  <c r="B48" i="12"/>
  <c r="AE47" i="12"/>
  <c r="AD47" i="12"/>
  <c r="AC47" i="12"/>
  <c r="AB47" i="12"/>
  <c r="AA47" i="12"/>
  <c r="Z47" i="12"/>
  <c r="Y47" i="12"/>
  <c r="X47" i="12"/>
  <c r="W47" i="12"/>
  <c r="V47" i="12"/>
  <c r="U47" i="12"/>
  <c r="T47" i="12"/>
  <c r="S47" i="12"/>
  <c r="R47" i="12"/>
  <c r="Q47" i="12"/>
  <c r="P47" i="12"/>
  <c r="O47" i="12"/>
  <c r="N47" i="12"/>
  <c r="M47" i="12"/>
  <c r="L47" i="12"/>
  <c r="K47" i="12"/>
  <c r="J47" i="12"/>
  <c r="I47" i="12"/>
  <c r="H47" i="12"/>
  <c r="G47" i="12"/>
  <c r="F47" i="12"/>
  <c r="E47" i="12"/>
  <c r="D47" i="12"/>
  <c r="C47" i="12"/>
  <c r="B47" i="12"/>
  <c r="AE46" i="12"/>
  <c r="AD46" i="12"/>
  <c r="AC46" i="12"/>
  <c r="AB46" i="12"/>
  <c r="AA46" i="12"/>
  <c r="Z46" i="12"/>
  <c r="Y46" i="12"/>
  <c r="X46" i="12"/>
  <c r="W46" i="12"/>
  <c r="V46" i="12"/>
  <c r="U46" i="12"/>
  <c r="T46" i="12"/>
  <c r="S46" i="12"/>
  <c r="R46" i="12"/>
  <c r="Q46" i="12"/>
  <c r="P46" i="12"/>
  <c r="O46" i="12"/>
  <c r="N46" i="12"/>
  <c r="M46" i="12"/>
  <c r="L46" i="12"/>
  <c r="K46" i="12"/>
  <c r="J46" i="12"/>
  <c r="I46" i="12"/>
  <c r="H46" i="12"/>
  <c r="G46" i="12"/>
  <c r="F46" i="12"/>
  <c r="E46" i="12"/>
  <c r="D46" i="12"/>
  <c r="C46" i="12"/>
  <c r="B46" i="12"/>
  <c r="AE44" i="12"/>
  <c r="AD44" i="12"/>
  <c r="AC44" i="12"/>
  <c r="AB44" i="12"/>
  <c r="AA44" i="12"/>
  <c r="Z44" i="12"/>
  <c r="Y44" i="12"/>
  <c r="X44" i="12"/>
  <c r="W44" i="12"/>
  <c r="V44" i="12"/>
  <c r="U44" i="12"/>
  <c r="T44" i="12"/>
  <c r="S44" i="12"/>
  <c r="R44" i="12"/>
  <c r="Q44" i="12"/>
  <c r="P44" i="12"/>
  <c r="O44" i="12"/>
  <c r="N44" i="12"/>
  <c r="M44" i="12"/>
  <c r="L44" i="12"/>
  <c r="K44" i="12"/>
  <c r="J44" i="12"/>
  <c r="I44" i="12"/>
  <c r="H44" i="12"/>
  <c r="G44" i="12"/>
  <c r="F44" i="12"/>
  <c r="E44" i="12"/>
  <c r="D44" i="12"/>
  <c r="C44" i="12"/>
  <c r="B44" i="12"/>
  <c r="AE43" i="12"/>
  <c r="AD43" i="12"/>
  <c r="AC43" i="12"/>
  <c r="AB43" i="12"/>
  <c r="AA43" i="12"/>
  <c r="Z43" i="12"/>
  <c r="Y43" i="12"/>
  <c r="X43" i="12"/>
  <c r="W43" i="12"/>
  <c r="V43" i="12"/>
  <c r="U43" i="12"/>
  <c r="T43" i="12"/>
  <c r="S43" i="12"/>
  <c r="R43" i="12"/>
  <c r="Q43" i="12"/>
  <c r="P43" i="12"/>
  <c r="O43" i="12"/>
  <c r="N43" i="12"/>
  <c r="M43" i="12"/>
  <c r="L43" i="12"/>
  <c r="K43" i="12"/>
  <c r="J43" i="12"/>
  <c r="I43" i="12"/>
  <c r="H43" i="12"/>
  <c r="G43" i="12"/>
  <c r="F43" i="12"/>
  <c r="E43" i="12"/>
  <c r="D43" i="12"/>
  <c r="C43" i="12"/>
  <c r="B43" i="12"/>
  <c r="AE42" i="12"/>
  <c r="AD42" i="12"/>
  <c r="AC42" i="12"/>
  <c r="AB42" i="12"/>
  <c r="AA42" i="12"/>
  <c r="Z42" i="12"/>
  <c r="Y42" i="12"/>
  <c r="X42" i="12"/>
  <c r="W42" i="12"/>
  <c r="V42" i="12"/>
  <c r="U42" i="12"/>
  <c r="T42" i="12"/>
  <c r="S42" i="12"/>
  <c r="R42" i="12"/>
  <c r="Q42" i="12"/>
  <c r="P42" i="12"/>
  <c r="O42" i="12"/>
  <c r="N42" i="12"/>
  <c r="M42" i="12"/>
  <c r="L42" i="12"/>
  <c r="K42" i="12"/>
  <c r="J42" i="12"/>
  <c r="I42" i="12"/>
  <c r="H42" i="12"/>
  <c r="G42" i="12"/>
  <c r="F42" i="12"/>
  <c r="E42" i="12"/>
  <c r="D42" i="12"/>
  <c r="C42" i="12"/>
  <c r="B42" i="12"/>
  <c r="AE41" i="12"/>
  <c r="AD41" i="12"/>
  <c r="AC41" i="12"/>
  <c r="AB41" i="12"/>
  <c r="AA41" i="12"/>
  <c r="Z41" i="12"/>
  <c r="Y41" i="12"/>
  <c r="X41" i="12"/>
  <c r="W41" i="12"/>
  <c r="V41" i="12"/>
  <c r="U41" i="12"/>
  <c r="T41" i="12"/>
  <c r="S41" i="12"/>
  <c r="R41" i="12"/>
  <c r="Q41" i="12"/>
  <c r="P41" i="12"/>
  <c r="O41" i="12"/>
  <c r="N41" i="12"/>
  <c r="M41" i="12"/>
  <c r="L41" i="12"/>
  <c r="K41" i="12"/>
  <c r="J41" i="12"/>
  <c r="I41" i="12"/>
  <c r="H41" i="12"/>
  <c r="G41" i="12"/>
  <c r="F41" i="12"/>
  <c r="E41" i="12"/>
  <c r="D41" i="12"/>
  <c r="C41" i="12"/>
  <c r="B41" i="12"/>
  <c r="AE39" i="12"/>
  <c r="AD39" i="12"/>
  <c r="AC39" i="12"/>
  <c r="AB39" i="12"/>
  <c r="AA39" i="12"/>
  <c r="Z39" i="12"/>
  <c r="Y39" i="12"/>
  <c r="X39" i="12"/>
  <c r="W39" i="12"/>
  <c r="V39" i="12"/>
  <c r="U39" i="12"/>
  <c r="T39" i="12"/>
  <c r="S39" i="12"/>
  <c r="R39" i="12"/>
  <c r="Q39" i="12"/>
  <c r="P39" i="12"/>
  <c r="O39" i="12"/>
  <c r="N39" i="12"/>
  <c r="M39" i="12"/>
  <c r="L39" i="12"/>
  <c r="K39" i="12"/>
  <c r="J39" i="12"/>
  <c r="I39" i="12"/>
  <c r="H39" i="12"/>
  <c r="G39" i="12"/>
  <c r="F39" i="12"/>
  <c r="E39" i="12"/>
  <c r="D39" i="12"/>
  <c r="C39" i="12"/>
  <c r="B39" i="12"/>
  <c r="AE38" i="12"/>
  <c r="AD38" i="12"/>
  <c r="AC38" i="12"/>
  <c r="AB38" i="12"/>
  <c r="AA38" i="12"/>
  <c r="Z38" i="12"/>
  <c r="Y38" i="12"/>
  <c r="X38" i="12"/>
  <c r="W38" i="12"/>
  <c r="V38" i="12"/>
  <c r="U38" i="12"/>
  <c r="T38" i="12"/>
  <c r="S38" i="12"/>
  <c r="R38" i="12"/>
  <c r="Q38" i="12"/>
  <c r="P38" i="12"/>
  <c r="O38" i="12"/>
  <c r="N38" i="12"/>
  <c r="M38" i="12"/>
  <c r="L38" i="12"/>
  <c r="K38" i="12"/>
  <c r="J38" i="12"/>
  <c r="I38" i="12"/>
  <c r="H38" i="12"/>
  <c r="G38" i="12"/>
  <c r="F38" i="12"/>
  <c r="E38" i="12"/>
  <c r="D38" i="12"/>
  <c r="C38" i="12"/>
  <c r="B38" i="12"/>
  <c r="AE37" i="12"/>
  <c r="AD37" i="12"/>
  <c r="AC37" i="12"/>
  <c r="AB37" i="12"/>
  <c r="AA37" i="12"/>
  <c r="Z37" i="12"/>
  <c r="Y37" i="12"/>
  <c r="X37" i="12"/>
  <c r="W37" i="12"/>
  <c r="V37" i="12"/>
  <c r="U37" i="12"/>
  <c r="T37" i="12"/>
  <c r="S37" i="12"/>
  <c r="R37" i="12"/>
  <c r="Q37" i="12"/>
  <c r="P37" i="12"/>
  <c r="O37" i="12"/>
  <c r="N37" i="12"/>
  <c r="M37" i="12"/>
  <c r="L37" i="12"/>
  <c r="K37" i="12"/>
  <c r="J37" i="12"/>
  <c r="I37" i="12"/>
  <c r="H37" i="12"/>
  <c r="G37" i="12"/>
  <c r="F37" i="12"/>
  <c r="E37" i="12"/>
  <c r="D37" i="12"/>
  <c r="C37" i="12"/>
  <c r="B37" i="12"/>
  <c r="AE35" i="12"/>
  <c r="AD35" i="12"/>
  <c r="AC35" i="12"/>
  <c r="AB35" i="12"/>
  <c r="AA35" i="12"/>
  <c r="Z35" i="12"/>
  <c r="Y35" i="12"/>
  <c r="X35" i="12"/>
  <c r="W35" i="12"/>
  <c r="V35" i="12"/>
  <c r="U35" i="12"/>
  <c r="T35" i="12"/>
  <c r="S35" i="12"/>
  <c r="R35" i="12"/>
  <c r="Q35" i="12"/>
  <c r="P35" i="12"/>
  <c r="O35" i="12"/>
  <c r="N35" i="12"/>
  <c r="M35" i="12"/>
  <c r="L35" i="12"/>
  <c r="K35" i="12"/>
  <c r="J35" i="12"/>
  <c r="I35" i="12"/>
  <c r="H35" i="12"/>
  <c r="G35" i="12"/>
  <c r="F35" i="12"/>
  <c r="E35" i="12"/>
  <c r="D35" i="12"/>
  <c r="C35" i="12"/>
  <c r="B35" i="12"/>
  <c r="AE34" i="12"/>
  <c r="AD34" i="12"/>
  <c r="AC34" i="12"/>
  <c r="AB34" i="12"/>
  <c r="AA34" i="12"/>
  <c r="Z34" i="12"/>
  <c r="Y34" i="12"/>
  <c r="X34" i="12"/>
  <c r="W34" i="12"/>
  <c r="V34" i="12"/>
  <c r="U34" i="12"/>
  <c r="T34" i="12"/>
  <c r="S34" i="12"/>
  <c r="R34" i="12"/>
  <c r="Q34" i="12"/>
  <c r="P34" i="12"/>
  <c r="O34" i="12"/>
  <c r="N34" i="12"/>
  <c r="M34" i="12"/>
  <c r="L34" i="12"/>
  <c r="K34" i="12"/>
  <c r="J34" i="12"/>
  <c r="I34" i="12"/>
  <c r="H34" i="12"/>
  <c r="G34" i="12"/>
  <c r="F34" i="12"/>
  <c r="E34" i="12"/>
  <c r="D34" i="12"/>
  <c r="C34" i="12"/>
  <c r="B34" i="12"/>
  <c r="AE33" i="12"/>
  <c r="AD33" i="12"/>
  <c r="AC33" i="12"/>
  <c r="AB33" i="12"/>
  <c r="AA33" i="12"/>
  <c r="Z33" i="12"/>
  <c r="Y33" i="12"/>
  <c r="X33" i="12"/>
  <c r="W33" i="12"/>
  <c r="V33" i="12"/>
  <c r="U33" i="12"/>
  <c r="T33" i="12"/>
  <c r="S33" i="12"/>
  <c r="R33" i="12"/>
  <c r="Q33" i="12"/>
  <c r="P33" i="12"/>
  <c r="O33" i="12"/>
  <c r="N33" i="12"/>
  <c r="M33" i="12"/>
  <c r="L33" i="12"/>
  <c r="K33" i="12"/>
  <c r="J33" i="12"/>
  <c r="I33" i="12"/>
  <c r="H33" i="12"/>
  <c r="G33" i="12"/>
  <c r="F33" i="12"/>
  <c r="E33" i="12"/>
  <c r="D33" i="12"/>
  <c r="C33" i="12"/>
  <c r="B33" i="12"/>
  <c r="AE32" i="12"/>
  <c r="AD32" i="12"/>
  <c r="AC32" i="12"/>
  <c r="AB32" i="12"/>
  <c r="AA32" i="12"/>
  <c r="Z32" i="12"/>
  <c r="Y32" i="12"/>
  <c r="X32" i="12"/>
  <c r="W32" i="12"/>
  <c r="V32" i="12"/>
  <c r="U32" i="12"/>
  <c r="T32" i="12"/>
  <c r="S32" i="12"/>
  <c r="R32" i="12"/>
  <c r="Q32" i="12"/>
  <c r="P32" i="12"/>
  <c r="O32" i="12"/>
  <c r="N32" i="12"/>
  <c r="M32" i="12"/>
  <c r="L32" i="12"/>
  <c r="K32" i="12"/>
  <c r="J32" i="12"/>
  <c r="I32" i="12"/>
  <c r="H32" i="12"/>
  <c r="G32" i="12"/>
  <c r="F32" i="12"/>
  <c r="E32" i="12"/>
  <c r="D32" i="12"/>
  <c r="C32" i="12"/>
  <c r="B32" i="12"/>
  <c r="AE31" i="12"/>
  <c r="AD31" i="12"/>
  <c r="AC31" i="12"/>
  <c r="AB31" i="12"/>
  <c r="AA31" i="12"/>
  <c r="Z31" i="12"/>
  <c r="Y31" i="12"/>
  <c r="X31" i="12"/>
  <c r="W31" i="12"/>
  <c r="V31" i="12"/>
  <c r="U31" i="12"/>
  <c r="T31" i="12"/>
  <c r="S31" i="12"/>
  <c r="R31" i="12"/>
  <c r="Q31" i="12"/>
  <c r="P31" i="12"/>
  <c r="O31" i="12"/>
  <c r="N31" i="12"/>
  <c r="M31" i="12"/>
  <c r="L31" i="12"/>
  <c r="K31" i="12"/>
  <c r="J31" i="12"/>
  <c r="I31" i="12"/>
  <c r="H31" i="12"/>
  <c r="G31" i="12"/>
  <c r="F31" i="12"/>
  <c r="E31" i="12"/>
  <c r="D31" i="12"/>
  <c r="C31" i="12"/>
  <c r="B31" i="12"/>
  <c r="AE30" i="12"/>
  <c r="AD30" i="12"/>
  <c r="AC30" i="12"/>
  <c r="AB30" i="12"/>
  <c r="AA30" i="12"/>
  <c r="Z30" i="12"/>
  <c r="Y30" i="12"/>
  <c r="X30" i="12"/>
  <c r="W30" i="12"/>
  <c r="V30" i="12"/>
  <c r="U30" i="12"/>
  <c r="T30" i="12"/>
  <c r="S30" i="12"/>
  <c r="R30" i="12"/>
  <c r="Q30" i="12"/>
  <c r="P30" i="12"/>
  <c r="O30" i="12"/>
  <c r="N30" i="12"/>
  <c r="M30" i="12"/>
  <c r="L30" i="12"/>
  <c r="K30" i="12"/>
  <c r="J30" i="12"/>
  <c r="I30" i="12"/>
  <c r="H30" i="12"/>
  <c r="G30" i="12"/>
  <c r="F30" i="12"/>
  <c r="E30" i="12"/>
  <c r="D30" i="12"/>
  <c r="C30" i="12"/>
  <c r="B30" i="12"/>
  <c r="AE29" i="12"/>
  <c r="AD29" i="12"/>
  <c r="AC29" i="12"/>
  <c r="AB29" i="12"/>
  <c r="AA29" i="12"/>
  <c r="Z29" i="12"/>
  <c r="Y29" i="12"/>
  <c r="X29" i="12"/>
  <c r="W29" i="12"/>
  <c r="V29" i="12"/>
  <c r="U29" i="12"/>
  <c r="T29" i="12"/>
  <c r="S29" i="12"/>
  <c r="R29" i="12"/>
  <c r="Q29" i="12"/>
  <c r="P29" i="12"/>
  <c r="O29" i="12"/>
  <c r="N29" i="12"/>
  <c r="M29" i="12"/>
  <c r="L29" i="12"/>
  <c r="K29" i="12"/>
  <c r="J29" i="12"/>
  <c r="I29" i="12"/>
  <c r="H29" i="12"/>
  <c r="G29" i="12"/>
  <c r="F29" i="12"/>
  <c r="E29" i="12"/>
  <c r="D29" i="12"/>
  <c r="C29" i="12"/>
  <c r="B29" i="12"/>
  <c r="AE28" i="12"/>
  <c r="AD28" i="12"/>
  <c r="AC28" i="12"/>
  <c r="AB28" i="12"/>
  <c r="AA28" i="12"/>
  <c r="Z28" i="12"/>
  <c r="Y28" i="12"/>
  <c r="X28" i="12"/>
  <c r="W28" i="12"/>
  <c r="V28" i="12"/>
  <c r="U28" i="12"/>
  <c r="T28" i="12"/>
  <c r="S28" i="12"/>
  <c r="R28" i="12"/>
  <c r="Q28" i="12"/>
  <c r="P28" i="12"/>
  <c r="O28" i="12"/>
  <c r="N28" i="12"/>
  <c r="M28" i="12"/>
  <c r="L28" i="12"/>
  <c r="K28" i="12"/>
  <c r="J28" i="12"/>
  <c r="I28" i="12"/>
  <c r="H28" i="12"/>
  <c r="G28" i="12"/>
  <c r="F28" i="12"/>
  <c r="E28" i="12"/>
  <c r="D28" i="12"/>
  <c r="C28" i="12"/>
  <c r="B28" i="12"/>
  <c r="AE27" i="12"/>
  <c r="AD27" i="12"/>
  <c r="AC27" i="12"/>
  <c r="AB27" i="12"/>
  <c r="AA27" i="12"/>
  <c r="Z27" i="12"/>
  <c r="Y27" i="12"/>
  <c r="X27" i="12"/>
  <c r="W27" i="12"/>
  <c r="V27" i="12"/>
  <c r="U27" i="12"/>
  <c r="T27" i="12"/>
  <c r="S27" i="12"/>
  <c r="R27" i="12"/>
  <c r="Q27" i="12"/>
  <c r="P27" i="12"/>
  <c r="O27" i="12"/>
  <c r="N27" i="12"/>
  <c r="M27" i="12"/>
  <c r="L27" i="12"/>
  <c r="K27" i="12"/>
  <c r="J27" i="12"/>
  <c r="I27" i="12"/>
  <c r="H27" i="12"/>
  <c r="G27" i="12"/>
  <c r="F27" i="12"/>
  <c r="E27" i="12"/>
  <c r="D27" i="12"/>
  <c r="C27" i="12"/>
  <c r="B27" i="12"/>
  <c r="AE26" i="12"/>
  <c r="AD26" i="12"/>
  <c r="AC26" i="12"/>
  <c r="AB26" i="12"/>
  <c r="AA26" i="12"/>
  <c r="Z26" i="12"/>
  <c r="Y26" i="12"/>
  <c r="X26" i="12"/>
  <c r="W26" i="12"/>
  <c r="V26" i="12"/>
  <c r="U26" i="12"/>
  <c r="T26" i="12"/>
  <c r="S26" i="12"/>
  <c r="R26" i="12"/>
  <c r="Q26" i="12"/>
  <c r="P26" i="12"/>
  <c r="O26" i="12"/>
  <c r="N26" i="12"/>
  <c r="M26" i="12"/>
  <c r="L26" i="12"/>
  <c r="K26" i="12"/>
  <c r="J26" i="12"/>
  <c r="I26" i="12"/>
  <c r="H26" i="12"/>
  <c r="G26" i="12"/>
  <c r="F26" i="12"/>
  <c r="E26" i="12"/>
  <c r="D26" i="12"/>
  <c r="C26" i="12"/>
  <c r="B26" i="12"/>
  <c r="AE25" i="12"/>
  <c r="AD25" i="12"/>
  <c r="AC25" i="12"/>
  <c r="AB25" i="12"/>
  <c r="AA25" i="12"/>
  <c r="Z25" i="12"/>
  <c r="Y25" i="12"/>
  <c r="X25" i="12"/>
  <c r="W25" i="12"/>
  <c r="V25" i="12"/>
  <c r="U25" i="12"/>
  <c r="T25" i="12"/>
  <c r="S25" i="12"/>
  <c r="R25" i="12"/>
  <c r="Q25" i="12"/>
  <c r="P25" i="12"/>
  <c r="O25" i="12"/>
  <c r="N25" i="12"/>
  <c r="M25" i="12"/>
  <c r="L25" i="12"/>
  <c r="K25" i="12"/>
  <c r="J25" i="12"/>
  <c r="I25" i="12"/>
  <c r="H25" i="12"/>
  <c r="G25" i="12"/>
  <c r="F25" i="12"/>
  <c r="E25" i="12"/>
  <c r="D25" i="12"/>
  <c r="C25" i="12"/>
  <c r="B25" i="12"/>
  <c r="AE24" i="12"/>
  <c r="AD24" i="12"/>
  <c r="AC24" i="12"/>
  <c r="AB24" i="12"/>
  <c r="AA24" i="12"/>
  <c r="Z24" i="12"/>
  <c r="Y24" i="12"/>
  <c r="X24" i="12"/>
  <c r="W24" i="12"/>
  <c r="V24" i="12"/>
  <c r="U24" i="12"/>
  <c r="T24" i="12"/>
  <c r="S24" i="12"/>
  <c r="R24" i="12"/>
  <c r="Q24" i="12"/>
  <c r="P24" i="12"/>
  <c r="O24" i="12"/>
  <c r="N24" i="12"/>
  <c r="M24" i="12"/>
  <c r="L24" i="12"/>
  <c r="K24" i="12"/>
  <c r="J24" i="12"/>
  <c r="I24" i="12"/>
  <c r="H24" i="12"/>
  <c r="G24" i="12"/>
  <c r="F24" i="12"/>
  <c r="E24" i="12"/>
  <c r="D24" i="12"/>
  <c r="C24" i="12"/>
  <c r="B24" i="12"/>
  <c r="AE23" i="12"/>
  <c r="AD23" i="12"/>
  <c r="AC23" i="12"/>
  <c r="AB23" i="12"/>
  <c r="AA23" i="12"/>
  <c r="Z23" i="12"/>
  <c r="Y23" i="12"/>
  <c r="X23" i="12"/>
  <c r="W23" i="12"/>
  <c r="V23" i="12"/>
  <c r="U23" i="12"/>
  <c r="T23" i="12"/>
  <c r="S23" i="12"/>
  <c r="R23" i="12"/>
  <c r="Q23" i="12"/>
  <c r="P23" i="12"/>
  <c r="O23" i="12"/>
  <c r="N23" i="12"/>
  <c r="M23" i="12"/>
  <c r="L23" i="12"/>
  <c r="K23" i="12"/>
  <c r="J23" i="12"/>
  <c r="I23" i="12"/>
  <c r="H23" i="12"/>
  <c r="G23" i="12"/>
  <c r="F23" i="12"/>
  <c r="E23" i="12"/>
  <c r="D23" i="12"/>
  <c r="C23" i="12"/>
  <c r="B23" i="12"/>
  <c r="AE22" i="12"/>
  <c r="AD22" i="12"/>
  <c r="AC22" i="12"/>
  <c r="AB22" i="12"/>
  <c r="AA22" i="12"/>
  <c r="Z22" i="12"/>
  <c r="Y22" i="12"/>
  <c r="X22" i="12"/>
  <c r="W22" i="12"/>
  <c r="V22" i="12"/>
  <c r="U22" i="12"/>
  <c r="T22" i="12"/>
  <c r="S22" i="12"/>
  <c r="R22" i="12"/>
  <c r="Q22" i="12"/>
  <c r="P22" i="12"/>
  <c r="O22" i="12"/>
  <c r="N22" i="12"/>
  <c r="M22" i="12"/>
  <c r="L22" i="12"/>
  <c r="K22" i="12"/>
  <c r="J22" i="12"/>
  <c r="I22" i="12"/>
  <c r="H22" i="12"/>
  <c r="G22" i="12"/>
  <c r="F22" i="12"/>
  <c r="E22" i="12"/>
  <c r="D22" i="12"/>
  <c r="C22" i="12"/>
  <c r="B22" i="12"/>
  <c r="AE21" i="12"/>
  <c r="AD21" i="12"/>
  <c r="AC21" i="12"/>
  <c r="AB21" i="12"/>
  <c r="AA21" i="12"/>
  <c r="Z21" i="12"/>
  <c r="Y21" i="12"/>
  <c r="X21" i="12"/>
  <c r="W21" i="12"/>
  <c r="V21" i="12"/>
  <c r="U21" i="12"/>
  <c r="T21" i="12"/>
  <c r="S21" i="12"/>
  <c r="R21" i="12"/>
  <c r="Q21" i="12"/>
  <c r="P21" i="12"/>
  <c r="O21" i="12"/>
  <c r="N21" i="12"/>
  <c r="M21" i="12"/>
  <c r="L21" i="12"/>
  <c r="K21" i="12"/>
  <c r="J21" i="12"/>
  <c r="I21" i="12"/>
  <c r="H21" i="12"/>
  <c r="G21" i="12"/>
  <c r="F21" i="12"/>
  <c r="E21" i="12"/>
  <c r="D21" i="12"/>
  <c r="C21" i="12"/>
  <c r="B21" i="12"/>
  <c r="AE19" i="12"/>
  <c r="AD19" i="12"/>
  <c r="AC19" i="12"/>
  <c r="AB19" i="12"/>
  <c r="AA19" i="12"/>
  <c r="Z19" i="12"/>
  <c r="Y19" i="12"/>
  <c r="X19" i="12"/>
  <c r="W19" i="12"/>
  <c r="V19" i="12"/>
  <c r="U19" i="12"/>
  <c r="T19" i="12"/>
  <c r="S19" i="12"/>
  <c r="R19" i="12"/>
  <c r="Q19" i="12"/>
  <c r="P19" i="12"/>
  <c r="O19" i="12"/>
  <c r="N19" i="12"/>
  <c r="M19" i="12"/>
  <c r="L19" i="12"/>
  <c r="K19" i="12"/>
  <c r="J19" i="12"/>
  <c r="I19" i="12"/>
  <c r="H19" i="12"/>
  <c r="G19" i="12"/>
  <c r="F19" i="12"/>
  <c r="E19" i="12"/>
  <c r="D19" i="12"/>
  <c r="C19" i="12"/>
  <c r="B19" i="12"/>
  <c r="AE17" i="12"/>
  <c r="AD17" i="12"/>
  <c r="AC17" i="12"/>
  <c r="AB17" i="12"/>
  <c r="AA17" i="12"/>
  <c r="Z17" i="12"/>
  <c r="Y17" i="12"/>
  <c r="X17" i="12"/>
  <c r="W17" i="12"/>
  <c r="V17" i="12"/>
  <c r="U17" i="12"/>
  <c r="T17" i="12"/>
  <c r="S17" i="12"/>
  <c r="R17" i="12"/>
  <c r="Q17" i="12"/>
  <c r="P17" i="12"/>
  <c r="O17" i="12"/>
  <c r="N17" i="12"/>
  <c r="M17" i="12"/>
  <c r="L17" i="12"/>
  <c r="K17" i="12"/>
  <c r="J17" i="12"/>
  <c r="I17" i="12"/>
  <c r="H17" i="12"/>
  <c r="G17" i="12"/>
  <c r="F17" i="12"/>
  <c r="E17" i="12"/>
  <c r="D17" i="12"/>
  <c r="C17" i="12"/>
  <c r="B17" i="12"/>
  <c r="AE16" i="12"/>
  <c r="AD16" i="12"/>
  <c r="AC16" i="12"/>
  <c r="AB16" i="12"/>
  <c r="AA16" i="12"/>
  <c r="Z16" i="12"/>
  <c r="Y16" i="12"/>
  <c r="X16" i="12"/>
  <c r="W16" i="12"/>
  <c r="V16" i="12"/>
  <c r="U16" i="12"/>
  <c r="T16" i="12"/>
  <c r="S16" i="12"/>
  <c r="R16" i="12"/>
  <c r="Q16" i="12"/>
  <c r="P16" i="12"/>
  <c r="O16" i="12"/>
  <c r="N16" i="12"/>
  <c r="M16" i="12"/>
  <c r="L16" i="12"/>
  <c r="K16" i="12"/>
  <c r="J16" i="12"/>
  <c r="I16" i="12"/>
  <c r="H16" i="12"/>
  <c r="G16" i="12"/>
  <c r="F16" i="12"/>
  <c r="E16" i="12"/>
  <c r="D16" i="12"/>
  <c r="C16" i="12"/>
  <c r="B16" i="12"/>
  <c r="AE15" i="12"/>
  <c r="AD15" i="12"/>
  <c r="AC15" i="12"/>
  <c r="AB15" i="12"/>
  <c r="AA15" i="12"/>
  <c r="Z15" i="12"/>
  <c r="Y15" i="12"/>
  <c r="X15" i="12"/>
  <c r="W15" i="12"/>
  <c r="V15" i="12"/>
  <c r="U15" i="12"/>
  <c r="T15" i="12"/>
  <c r="S15" i="12"/>
  <c r="R15" i="12"/>
  <c r="Q15" i="12"/>
  <c r="P15" i="12"/>
  <c r="O15" i="12"/>
  <c r="N15" i="12"/>
  <c r="M15" i="12"/>
  <c r="L15" i="12"/>
  <c r="K15" i="12"/>
  <c r="J15" i="12"/>
  <c r="I15" i="12"/>
  <c r="H15" i="12"/>
  <c r="G15" i="12"/>
  <c r="F15" i="12"/>
  <c r="E15" i="12"/>
  <c r="D15" i="12"/>
  <c r="C15" i="12"/>
  <c r="B15" i="12"/>
  <c r="AE14" i="12"/>
  <c r="AD14" i="12"/>
  <c r="AC14" i="12"/>
  <c r="AB14" i="12"/>
  <c r="AA14" i="12"/>
  <c r="Z14" i="12"/>
  <c r="Y14" i="12"/>
  <c r="X14" i="12"/>
  <c r="W14" i="12"/>
  <c r="V14" i="12"/>
  <c r="U14" i="12"/>
  <c r="T14" i="12"/>
  <c r="S14" i="12"/>
  <c r="R14" i="12"/>
  <c r="Q14" i="12"/>
  <c r="P14" i="12"/>
  <c r="O14" i="12"/>
  <c r="N14" i="12"/>
  <c r="M14" i="12"/>
  <c r="L14" i="12"/>
  <c r="K14" i="12"/>
  <c r="J14" i="12"/>
  <c r="I14" i="12"/>
  <c r="H14" i="12"/>
  <c r="G14" i="12"/>
  <c r="F14" i="12"/>
  <c r="E14" i="12"/>
  <c r="D14" i="12"/>
  <c r="C14" i="12"/>
  <c r="B14" i="12"/>
  <c r="AE13" i="12"/>
  <c r="AD13" i="12"/>
  <c r="AC13" i="12"/>
  <c r="AB13" i="12"/>
  <c r="AA13" i="12"/>
  <c r="Z13" i="12"/>
  <c r="Y13" i="12"/>
  <c r="X13" i="12"/>
  <c r="W13" i="12"/>
  <c r="V13" i="12"/>
  <c r="U13" i="12"/>
  <c r="T13" i="12"/>
  <c r="S13" i="12"/>
  <c r="R13" i="12"/>
  <c r="Q13" i="12"/>
  <c r="P13" i="12"/>
  <c r="O13" i="12"/>
  <c r="N13" i="12"/>
  <c r="M13" i="12"/>
  <c r="L13" i="12"/>
  <c r="K13" i="12"/>
  <c r="J13" i="12"/>
  <c r="I13" i="12"/>
  <c r="H13" i="12"/>
  <c r="G13" i="12"/>
  <c r="F13" i="12"/>
  <c r="E13" i="12"/>
  <c r="D13" i="12"/>
  <c r="C13" i="12"/>
  <c r="B13" i="12"/>
  <c r="AE12" i="12"/>
  <c r="AD12" i="12"/>
  <c r="AC12" i="12"/>
  <c r="AB12" i="12"/>
  <c r="AA12" i="12"/>
  <c r="Z12" i="12"/>
  <c r="Y12" i="12"/>
  <c r="X12" i="12"/>
  <c r="W12" i="12"/>
  <c r="V12" i="12"/>
  <c r="U12" i="12"/>
  <c r="T12" i="12"/>
  <c r="S12" i="12"/>
  <c r="R12" i="12"/>
  <c r="Q12" i="12"/>
  <c r="P12" i="12"/>
  <c r="O12" i="12"/>
  <c r="N12" i="12"/>
  <c r="M12" i="12"/>
  <c r="L12" i="12"/>
  <c r="K12" i="12"/>
  <c r="J12" i="12"/>
  <c r="I12" i="12"/>
  <c r="H12" i="12"/>
  <c r="G12" i="12"/>
  <c r="F12" i="12"/>
  <c r="E12" i="12"/>
  <c r="D12" i="12"/>
  <c r="C12" i="12"/>
  <c r="B12" i="12"/>
  <c r="AE11" i="12"/>
  <c r="AD11" i="12"/>
  <c r="AC11" i="12"/>
  <c r="AB11" i="12"/>
  <c r="AA11" i="12"/>
  <c r="Z11" i="12"/>
  <c r="Y11" i="12"/>
  <c r="X11" i="12"/>
  <c r="W11" i="12"/>
  <c r="V11" i="12"/>
  <c r="U11" i="12"/>
  <c r="T11" i="12"/>
  <c r="S11" i="12"/>
  <c r="R11" i="12"/>
  <c r="Q11" i="12"/>
  <c r="P11" i="12"/>
  <c r="O11" i="12"/>
  <c r="N11" i="12"/>
  <c r="M11" i="12"/>
  <c r="L11" i="12"/>
  <c r="K11" i="12"/>
  <c r="J11" i="12"/>
  <c r="I11" i="12"/>
  <c r="H11" i="12"/>
  <c r="G11" i="12"/>
  <c r="F11" i="12"/>
  <c r="E11" i="12"/>
  <c r="D11" i="12"/>
  <c r="C11" i="12"/>
  <c r="B11" i="12"/>
  <c r="AE10" i="12"/>
  <c r="AD10" i="12"/>
  <c r="AC10" i="12"/>
  <c r="AB10" i="12"/>
  <c r="AA10" i="12"/>
  <c r="Z10" i="12"/>
  <c r="Y10" i="12"/>
  <c r="X10" i="12"/>
  <c r="W10" i="12"/>
  <c r="V10" i="12"/>
  <c r="U10" i="12"/>
  <c r="T10" i="12"/>
  <c r="S10" i="12"/>
  <c r="R10" i="12"/>
  <c r="Q10" i="12"/>
  <c r="P10" i="12"/>
  <c r="O10" i="12"/>
  <c r="N10" i="12"/>
  <c r="M10" i="12"/>
  <c r="L10" i="12"/>
  <c r="K10" i="12"/>
  <c r="J10" i="12"/>
  <c r="I10" i="12"/>
  <c r="H10" i="12"/>
  <c r="G10" i="12"/>
  <c r="F10" i="12"/>
  <c r="E10" i="12"/>
  <c r="D10" i="12"/>
  <c r="C10" i="12"/>
  <c r="B10" i="12"/>
  <c r="AE9" i="12"/>
  <c r="AD9" i="12"/>
  <c r="AC9" i="12"/>
  <c r="AB9" i="12"/>
  <c r="AA9" i="12"/>
  <c r="Z9" i="12"/>
  <c r="Y9" i="12"/>
  <c r="X9" i="12"/>
  <c r="W9" i="12"/>
  <c r="V9" i="12"/>
  <c r="U9" i="12"/>
  <c r="T9" i="12"/>
  <c r="S9" i="12"/>
  <c r="R9" i="12"/>
  <c r="Q9" i="12"/>
  <c r="P9" i="12"/>
  <c r="O9" i="12"/>
  <c r="N9" i="12"/>
  <c r="M9" i="12"/>
  <c r="L9" i="12"/>
  <c r="K9" i="12"/>
  <c r="J9" i="12"/>
  <c r="I9" i="12"/>
  <c r="H9" i="12"/>
  <c r="G9" i="12"/>
  <c r="F9" i="12"/>
  <c r="E9" i="12"/>
  <c r="D9" i="12"/>
  <c r="C9" i="12"/>
  <c r="B9" i="12"/>
  <c r="AE8" i="12"/>
  <c r="AD8" i="12"/>
  <c r="AC8" i="12"/>
  <c r="AB8" i="12"/>
  <c r="AA8" i="12"/>
  <c r="Z8" i="12"/>
  <c r="Y8" i="12"/>
  <c r="X8" i="12"/>
  <c r="W8" i="12"/>
  <c r="V8" i="12"/>
  <c r="U8" i="12"/>
  <c r="T8" i="12"/>
  <c r="S8" i="12"/>
  <c r="R8" i="12"/>
  <c r="Q8" i="12"/>
  <c r="P8" i="12"/>
  <c r="O8" i="12"/>
  <c r="N8" i="12"/>
  <c r="M8" i="12"/>
  <c r="L8" i="12"/>
  <c r="K8" i="12"/>
  <c r="J8" i="12"/>
  <c r="I8" i="12"/>
  <c r="H8" i="12"/>
  <c r="G8" i="12"/>
  <c r="F8" i="12"/>
  <c r="E8" i="12"/>
  <c r="D8" i="12"/>
  <c r="C8" i="12"/>
  <c r="B8" i="12"/>
  <c r="AE7" i="12"/>
  <c r="AD7" i="12"/>
  <c r="AC7" i="12"/>
  <c r="AB7" i="12"/>
  <c r="AA7" i="12"/>
  <c r="Z7" i="12"/>
  <c r="Y7" i="12"/>
  <c r="X7" i="12"/>
  <c r="W7" i="12"/>
  <c r="V7" i="12"/>
  <c r="U7" i="12"/>
  <c r="T7" i="12"/>
  <c r="S7" i="12"/>
  <c r="R7" i="12"/>
  <c r="Q7" i="12"/>
  <c r="P7" i="12"/>
  <c r="O7" i="12"/>
  <c r="N7" i="12"/>
  <c r="M7" i="12"/>
  <c r="L7" i="12"/>
  <c r="K7" i="12"/>
  <c r="J7" i="12"/>
  <c r="I7" i="12"/>
  <c r="H7" i="12"/>
  <c r="G7" i="12"/>
  <c r="F7" i="12"/>
  <c r="E7" i="12"/>
  <c r="D7" i="12"/>
  <c r="C7" i="12"/>
  <c r="B7" i="12"/>
  <c r="AE6" i="12"/>
  <c r="AD6" i="12"/>
  <c r="AC6" i="12"/>
  <c r="AB6" i="12"/>
  <c r="AA6" i="12"/>
  <c r="Z6" i="12"/>
  <c r="Y6" i="12"/>
  <c r="X6" i="12"/>
  <c r="W6" i="12"/>
  <c r="V6" i="12"/>
  <c r="U6" i="12"/>
  <c r="T6" i="12"/>
  <c r="S6" i="12"/>
  <c r="R6" i="12"/>
  <c r="Q6" i="12"/>
  <c r="P6" i="12"/>
  <c r="O6" i="12"/>
  <c r="N6" i="12"/>
  <c r="M6" i="12"/>
  <c r="L6" i="12"/>
  <c r="K6" i="12"/>
  <c r="J6" i="12"/>
  <c r="I6" i="12"/>
  <c r="H6" i="12"/>
  <c r="G6" i="12"/>
  <c r="F6" i="12"/>
  <c r="E6" i="12"/>
  <c r="D6" i="12"/>
  <c r="C6" i="12"/>
  <c r="B6" i="12"/>
  <c r="AE5" i="12"/>
  <c r="AD5" i="12"/>
  <c r="AC5" i="12"/>
  <c r="AB5" i="12"/>
  <c r="AA5" i="12"/>
  <c r="Z5" i="12"/>
  <c r="Y5" i="12"/>
  <c r="X5" i="12"/>
  <c r="W5" i="12"/>
  <c r="V5" i="12"/>
  <c r="U5" i="12"/>
  <c r="T5" i="12"/>
  <c r="S5" i="12"/>
  <c r="R5" i="12"/>
  <c r="Q5" i="12"/>
  <c r="P5" i="12"/>
  <c r="O5" i="12"/>
  <c r="N5" i="12"/>
  <c r="M5" i="12"/>
  <c r="L5" i="12"/>
  <c r="K5" i="12"/>
  <c r="J5" i="12"/>
  <c r="I5" i="12"/>
  <c r="H5" i="12"/>
  <c r="G5" i="12"/>
  <c r="F5" i="12"/>
  <c r="E5" i="12"/>
  <c r="D5" i="12"/>
  <c r="C5" i="12"/>
  <c r="B5" i="12"/>
  <c r="AG45" i="9"/>
  <c r="AF45" i="9"/>
  <c r="AE53" i="9"/>
  <c r="AD53" i="9"/>
  <c r="AC53" i="9"/>
  <c r="AB53" i="9"/>
  <c r="AA53" i="9"/>
  <c r="Z53" i="9"/>
  <c r="Y53" i="9"/>
  <c r="X53" i="9"/>
  <c r="W53" i="9"/>
  <c r="V53" i="9"/>
  <c r="U53" i="9"/>
  <c r="T53" i="9"/>
  <c r="S53" i="9"/>
  <c r="R53" i="9"/>
  <c r="Q53" i="9"/>
  <c r="P53" i="9"/>
  <c r="O53" i="9"/>
  <c r="N53" i="9"/>
  <c r="M53" i="9"/>
  <c r="L53" i="9"/>
  <c r="K53" i="9"/>
  <c r="J53" i="9"/>
  <c r="I53" i="9"/>
  <c r="H53" i="9"/>
  <c r="G53" i="9"/>
  <c r="F53" i="9"/>
  <c r="E53" i="9"/>
  <c r="D53" i="9"/>
  <c r="C53" i="9"/>
  <c r="B53" i="9"/>
  <c r="AE52" i="9"/>
  <c r="AD52" i="9"/>
  <c r="AC52" i="9"/>
  <c r="AB52" i="9"/>
  <c r="AA52" i="9"/>
  <c r="Z52" i="9"/>
  <c r="Y52" i="9"/>
  <c r="X52" i="9"/>
  <c r="W52" i="9"/>
  <c r="V52" i="9"/>
  <c r="U52" i="9"/>
  <c r="T52" i="9"/>
  <c r="S52" i="9"/>
  <c r="R52" i="9"/>
  <c r="Q52" i="9"/>
  <c r="P52" i="9"/>
  <c r="O52" i="9"/>
  <c r="N52" i="9"/>
  <c r="M52" i="9"/>
  <c r="L52" i="9"/>
  <c r="K52" i="9"/>
  <c r="J52" i="9"/>
  <c r="I52" i="9"/>
  <c r="H52" i="9"/>
  <c r="G52" i="9"/>
  <c r="F52" i="9"/>
  <c r="E52" i="9"/>
  <c r="D52" i="9"/>
  <c r="C52" i="9"/>
  <c r="B52" i="9"/>
  <c r="AE51" i="9"/>
  <c r="AD51" i="9"/>
  <c r="AC51" i="9"/>
  <c r="AB51" i="9"/>
  <c r="AA51" i="9"/>
  <c r="Z51" i="9"/>
  <c r="Y51" i="9"/>
  <c r="X51" i="9"/>
  <c r="W51" i="9"/>
  <c r="V51" i="9"/>
  <c r="U51" i="9"/>
  <c r="T51" i="9"/>
  <c r="S51" i="9"/>
  <c r="R51" i="9"/>
  <c r="Q51" i="9"/>
  <c r="P51" i="9"/>
  <c r="O51" i="9"/>
  <c r="N51" i="9"/>
  <c r="M51" i="9"/>
  <c r="L51" i="9"/>
  <c r="K51" i="9"/>
  <c r="J51" i="9"/>
  <c r="I51" i="9"/>
  <c r="H51" i="9"/>
  <c r="G51" i="9"/>
  <c r="F51" i="9"/>
  <c r="E51" i="9"/>
  <c r="D51" i="9"/>
  <c r="C51" i="9"/>
  <c r="B51" i="9"/>
  <c r="AE50" i="9"/>
  <c r="AD50" i="9"/>
  <c r="AC50" i="9"/>
  <c r="AB50" i="9"/>
  <c r="AA50" i="9"/>
  <c r="Z50" i="9"/>
  <c r="Y50" i="9"/>
  <c r="X50" i="9"/>
  <c r="W50" i="9"/>
  <c r="V50" i="9"/>
  <c r="U50" i="9"/>
  <c r="T50" i="9"/>
  <c r="S50" i="9"/>
  <c r="R50" i="9"/>
  <c r="Q50" i="9"/>
  <c r="P50" i="9"/>
  <c r="O50" i="9"/>
  <c r="N50" i="9"/>
  <c r="M50" i="9"/>
  <c r="L50" i="9"/>
  <c r="K50" i="9"/>
  <c r="J50" i="9"/>
  <c r="I50" i="9"/>
  <c r="H50" i="9"/>
  <c r="G50" i="9"/>
  <c r="F50" i="9"/>
  <c r="E50" i="9"/>
  <c r="D50" i="9"/>
  <c r="C50" i="9"/>
  <c r="B50" i="9"/>
  <c r="AE49" i="9"/>
  <c r="AD49" i="9"/>
  <c r="AC49" i="9"/>
  <c r="AB49" i="9"/>
  <c r="AA49" i="9"/>
  <c r="Z49" i="9"/>
  <c r="Y49" i="9"/>
  <c r="X49" i="9"/>
  <c r="W49" i="9"/>
  <c r="V49" i="9"/>
  <c r="U49" i="9"/>
  <c r="T49" i="9"/>
  <c r="S49" i="9"/>
  <c r="R49" i="9"/>
  <c r="Q49" i="9"/>
  <c r="P49" i="9"/>
  <c r="O49" i="9"/>
  <c r="N49" i="9"/>
  <c r="M49" i="9"/>
  <c r="L49" i="9"/>
  <c r="K49" i="9"/>
  <c r="J49" i="9"/>
  <c r="I49" i="9"/>
  <c r="H49" i="9"/>
  <c r="G49" i="9"/>
  <c r="F49" i="9"/>
  <c r="E49" i="9"/>
  <c r="D49" i="9"/>
  <c r="C49" i="9"/>
  <c r="B49" i="9"/>
  <c r="AE48" i="9"/>
  <c r="AD48" i="9"/>
  <c r="AC48" i="9"/>
  <c r="AB48" i="9"/>
  <c r="AA48" i="9"/>
  <c r="Z48" i="9"/>
  <c r="Y48" i="9"/>
  <c r="X48" i="9"/>
  <c r="W48" i="9"/>
  <c r="V48" i="9"/>
  <c r="U48" i="9"/>
  <c r="T48" i="9"/>
  <c r="S48" i="9"/>
  <c r="R48" i="9"/>
  <c r="Q48" i="9"/>
  <c r="P48" i="9"/>
  <c r="O48" i="9"/>
  <c r="N48" i="9"/>
  <c r="M48" i="9"/>
  <c r="L48" i="9"/>
  <c r="K48" i="9"/>
  <c r="J48" i="9"/>
  <c r="I48" i="9"/>
  <c r="H48" i="9"/>
  <c r="G48" i="9"/>
  <c r="F48" i="9"/>
  <c r="E48" i="9"/>
  <c r="D48" i="9"/>
  <c r="C48" i="9"/>
  <c r="B48" i="9"/>
  <c r="AE47" i="9"/>
  <c r="AD47" i="9"/>
  <c r="AC47" i="9"/>
  <c r="AB47" i="9"/>
  <c r="AA47" i="9"/>
  <c r="Z47" i="9"/>
  <c r="Y47" i="9"/>
  <c r="X47" i="9"/>
  <c r="W47" i="9"/>
  <c r="V47" i="9"/>
  <c r="U47" i="9"/>
  <c r="T47" i="9"/>
  <c r="S47" i="9"/>
  <c r="R47" i="9"/>
  <c r="Q47" i="9"/>
  <c r="P47" i="9"/>
  <c r="O47" i="9"/>
  <c r="N47" i="9"/>
  <c r="M47" i="9"/>
  <c r="L47" i="9"/>
  <c r="K47" i="9"/>
  <c r="J47" i="9"/>
  <c r="I47" i="9"/>
  <c r="H47" i="9"/>
  <c r="G47" i="9"/>
  <c r="F47" i="9"/>
  <c r="E47" i="9"/>
  <c r="D47" i="9"/>
  <c r="C47" i="9"/>
  <c r="B47" i="9"/>
  <c r="AE46" i="9"/>
  <c r="AD46" i="9"/>
  <c r="AC46" i="9"/>
  <c r="AB46" i="9"/>
  <c r="AA46" i="9"/>
  <c r="Z46" i="9"/>
  <c r="Y46" i="9"/>
  <c r="X46" i="9"/>
  <c r="W46" i="9"/>
  <c r="V46" i="9"/>
  <c r="U46" i="9"/>
  <c r="T46" i="9"/>
  <c r="S46" i="9"/>
  <c r="R46" i="9"/>
  <c r="Q46" i="9"/>
  <c r="P46" i="9"/>
  <c r="O46" i="9"/>
  <c r="N46" i="9"/>
  <c r="M46" i="9"/>
  <c r="L46" i="9"/>
  <c r="K46" i="9"/>
  <c r="J46" i="9"/>
  <c r="I46" i="9"/>
  <c r="H46" i="9"/>
  <c r="G46" i="9"/>
  <c r="F46" i="9"/>
  <c r="E46" i="9"/>
  <c r="D46" i="9"/>
  <c r="C46" i="9"/>
  <c r="B46" i="9"/>
  <c r="AE44" i="9"/>
  <c r="AD44" i="9"/>
  <c r="AC44" i="9"/>
  <c r="AB44" i="9"/>
  <c r="AA44" i="9"/>
  <c r="Z44" i="9"/>
  <c r="Y44" i="9"/>
  <c r="X44" i="9"/>
  <c r="W44" i="9"/>
  <c r="V44" i="9"/>
  <c r="U44" i="9"/>
  <c r="T44" i="9"/>
  <c r="S44" i="9"/>
  <c r="R44" i="9"/>
  <c r="Q44" i="9"/>
  <c r="P44" i="9"/>
  <c r="O44" i="9"/>
  <c r="N44" i="9"/>
  <c r="M44" i="9"/>
  <c r="L44" i="9"/>
  <c r="K44" i="9"/>
  <c r="J44" i="9"/>
  <c r="I44" i="9"/>
  <c r="H44" i="9"/>
  <c r="G44" i="9"/>
  <c r="F44" i="9"/>
  <c r="E44" i="9"/>
  <c r="D44" i="9"/>
  <c r="C44" i="9"/>
  <c r="B44" i="9"/>
  <c r="AE43" i="9"/>
  <c r="AD43" i="9"/>
  <c r="AC43" i="9"/>
  <c r="AB43" i="9"/>
  <c r="AA43" i="9"/>
  <c r="Z43" i="9"/>
  <c r="Y43" i="9"/>
  <c r="X43" i="9"/>
  <c r="W43" i="9"/>
  <c r="V43" i="9"/>
  <c r="U43" i="9"/>
  <c r="T43" i="9"/>
  <c r="S43" i="9"/>
  <c r="R43" i="9"/>
  <c r="Q43" i="9"/>
  <c r="P43" i="9"/>
  <c r="O43" i="9"/>
  <c r="N43" i="9"/>
  <c r="M43" i="9"/>
  <c r="L43" i="9"/>
  <c r="K43" i="9"/>
  <c r="J43" i="9"/>
  <c r="I43" i="9"/>
  <c r="H43" i="9"/>
  <c r="G43" i="9"/>
  <c r="F43" i="9"/>
  <c r="E43" i="9"/>
  <c r="D43" i="9"/>
  <c r="C43" i="9"/>
  <c r="B43" i="9"/>
  <c r="AE42" i="9"/>
  <c r="AD42" i="9"/>
  <c r="AC42" i="9"/>
  <c r="AB42" i="9"/>
  <c r="AA42" i="9"/>
  <c r="Z42" i="9"/>
  <c r="Y42" i="9"/>
  <c r="X42" i="9"/>
  <c r="W42" i="9"/>
  <c r="V42" i="9"/>
  <c r="U42" i="9"/>
  <c r="T42" i="9"/>
  <c r="S42" i="9"/>
  <c r="R42" i="9"/>
  <c r="Q42" i="9"/>
  <c r="P42" i="9"/>
  <c r="O42" i="9"/>
  <c r="N42" i="9"/>
  <c r="M42" i="9"/>
  <c r="L42" i="9"/>
  <c r="K42" i="9"/>
  <c r="J42" i="9"/>
  <c r="I42" i="9"/>
  <c r="H42" i="9"/>
  <c r="G42" i="9"/>
  <c r="F42" i="9"/>
  <c r="E42" i="9"/>
  <c r="D42" i="9"/>
  <c r="C42" i="9"/>
  <c r="B42" i="9"/>
  <c r="AE41" i="9"/>
  <c r="AD41" i="9"/>
  <c r="AC41" i="9"/>
  <c r="AB41" i="9"/>
  <c r="AA41" i="9"/>
  <c r="Z41" i="9"/>
  <c r="Y41" i="9"/>
  <c r="X41" i="9"/>
  <c r="W41" i="9"/>
  <c r="V41" i="9"/>
  <c r="U41" i="9"/>
  <c r="T41" i="9"/>
  <c r="S41" i="9"/>
  <c r="R41" i="9"/>
  <c r="Q41" i="9"/>
  <c r="P41" i="9"/>
  <c r="O41" i="9"/>
  <c r="N41" i="9"/>
  <c r="M41" i="9"/>
  <c r="L41" i="9"/>
  <c r="K41" i="9"/>
  <c r="J41" i="9"/>
  <c r="I41" i="9"/>
  <c r="H41" i="9"/>
  <c r="G41" i="9"/>
  <c r="F41" i="9"/>
  <c r="E41" i="9"/>
  <c r="D41" i="9"/>
  <c r="C41" i="9"/>
  <c r="B41" i="9"/>
  <c r="AE39" i="9"/>
  <c r="AD39" i="9"/>
  <c r="AC39" i="9"/>
  <c r="AB39" i="9"/>
  <c r="AA39" i="9"/>
  <c r="Z39" i="9"/>
  <c r="Y39" i="9"/>
  <c r="X39" i="9"/>
  <c r="W39" i="9"/>
  <c r="V39" i="9"/>
  <c r="U39" i="9"/>
  <c r="T39" i="9"/>
  <c r="S39" i="9"/>
  <c r="R39" i="9"/>
  <c r="Q39" i="9"/>
  <c r="P39" i="9"/>
  <c r="O39" i="9"/>
  <c r="N39" i="9"/>
  <c r="M39" i="9"/>
  <c r="L39" i="9"/>
  <c r="K39" i="9"/>
  <c r="J39" i="9"/>
  <c r="I39" i="9"/>
  <c r="H39" i="9"/>
  <c r="G39" i="9"/>
  <c r="F39" i="9"/>
  <c r="E39" i="9"/>
  <c r="D39" i="9"/>
  <c r="C39" i="9"/>
  <c r="B39" i="9"/>
  <c r="AE38" i="9"/>
  <c r="AD38" i="9"/>
  <c r="AC38" i="9"/>
  <c r="AB38" i="9"/>
  <c r="AA38" i="9"/>
  <c r="Z38" i="9"/>
  <c r="Y38" i="9"/>
  <c r="X38" i="9"/>
  <c r="W38" i="9"/>
  <c r="V38" i="9"/>
  <c r="U38" i="9"/>
  <c r="T38" i="9"/>
  <c r="S38" i="9"/>
  <c r="R38" i="9"/>
  <c r="Q38" i="9"/>
  <c r="P38" i="9"/>
  <c r="O38" i="9"/>
  <c r="N38" i="9"/>
  <c r="M38" i="9"/>
  <c r="L38" i="9"/>
  <c r="K38" i="9"/>
  <c r="J38" i="9"/>
  <c r="I38" i="9"/>
  <c r="H38" i="9"/>
  <c r="G38" i="9"/>
  <c r="F38" i="9"/>
  <c r="E38" i="9"/>
  <c r="D38" i="9"/>
  <c r="C38" i="9"/>
  <c r="B38" i="9"/>
  <c r="AE37" i="9"/>
  <c r="AD37" i="9"/>
  <c r="AC37" i="9"/>
  <c r="AB37" i="9"/>
  <c r="AA37" i="9"/>
  <c r="Z37" i="9"/>
  <c r="Y37" i="9"/>
  <c r="X37" i="9"/>
  <c r="W37" i="9"/>
  <c r="V37" i="9"/>
  <c r="U37" i="9"/>
  <c r="T37" i="9"/>
  <c r="S37" i="9"/>
  <c r="R37" i="9"/>
  <c r="Q37" i="9"/>
  <c r="P37" i="9"/>
  <c r="O37" i="9"/>
  <c r="N37" i="9"/>
  <c r="M37" i="9"/>
  <c r="L37" i="9"/>
  <c r="K37" i="9"/>
  <c r="J37" i="9"/>
  <c r="I37" i="9"/>
  <c r="H37" i="9"/>
  <c r="G37" i="9"/>
  <c r="F37" i="9"/>
  <c r="E37" i="9"/>
  <c r="D37" i="9"/>
  <c r="C37" i="9"/>
  <c r="B37" i="9"/>
  <c r="AE35" i="9"/>
  <c r="AD35" i="9"/>
  <c r="AC35" i="9"/>
  <c r="AB35" i="9"/>
  <c r="AA35" i="9"/>
  <c r="Z35" i="9"/>
  <c r="Y35" i="9"/>
  <c r="X35" i="9"/>
  <c r="W35" i="9"/>
  <c r="V35" i="9"/>
  <c r="U35" i="9"/>
  <c r="T35" i="9"/>
  <c r="S35" i="9"/>
  <c r="R35" i="9"/>
  <c r="Q35" i="9"/>
  <c r="P35" i="9"/>
  <c r="O35" i="9"/>
  <c r="N35" i="9"/>
  <c r="M35" i="9"/>
  <c r="L35" i="9"/>
  <c r="K35" i="9"/>
  <c r="J35" i="9"/>
  <c r="I35" i="9"/>
  <c r="H35" i="9"/>
  <c r="G35" i="9"/>
  <c r="F35" i="9"/>
  <c r="E35" i="9"/>
  <c r="D35" i="9"/>
  <c r="C35" i="9"/>
  <c r="B35" i="9"/>
  <c r="AE34" i="9"/>
  <c r="AD34" i="9"/>
  <c r="AC34" i="9"/>
  <c r="AB34" i="9"/>
  <c r="AA34" i="9"/>
  <c r="Z34" i="9"/>
  <c r="Y34" i="9"/>
  <c r="X34" i="9"/>
  <c r="W34" i="9"/>
  <c r="V34" i="9"/>
  <c r="U34" i="9"/>
  <c r="T34" i="9"/>
  <c r="S34" i="9"/>
  <c r="R34" i="9"/>
  <c r="Q34" i="9"/>
  <c r="P34" i="9"/>
  <c r="O34" i="9"/>
  <c r="N34" i="9"/>
  <c r="M34" i="9"/>
  <c r="L34" i="9"/>
  <c r="K34" i="9"/>
  <c r="J34" i="9"/>
  <c r="I34" i="9"/>
  <c r="H34" i="9"/>
  <c r="G34" i="9"/>
  <c r="F34" i="9"/>
  <c r="E34" i="9"/>
  <c r="D34" i="9"/>
  <c r="C34" i="9"/>
  <c r="B34" i="9"/>
  <c r="AE33" i="9"/>
  <c r="AD33" i="9"/>
  <c r="AC33" i="9"/>
  <c r="AB33" i="9"/>
  <c r="AA33" i="9"/>
  <c r="Z33" i="9"/>
  <c r="Y33" i="9"/>
  <c r="X33" i="9"/>
  <c r="W33" i="9"/>
  <c r="V33" i="9"/>
  <c r="U33" i="9"/>
  <c r="T33" i="9"/>
  <c r="S33" i="9"/>
  <c r="R33" i="9"/>
  <c r="Q33" i="9"/>
  <c r="P33" i="9"/>
  <c r="O33" i="9"/>
  <c r="N33" i="9"/>
  <c r="M33" i="9"/>
  <c r="L33" i="9"/>
  <c r="K33" i="9"/>
  <c r="J33" i="9"/>
  <c r="I33" i="9"/>
  <c r="H33" i="9"/>
  <c r="G33" i="9"/>
  <c r="F33" i="9"/>
  <c r="E33" i="9"/>
  <c r="D33" i="9"/>
  <c r="C33" i="9"/>
  <c r="B33" i="9"/>
  <c r="AE32" i="9"/>
  <c r="AD32" i="9"/>
  <c r="AC32" i="9"/>
  <c r="AB32" i="9"/>
  <c r="AA32" i="9"/>
  <c r="Z32" i="9"/>
  <c r="Y32" i="9"/>
  <c r="X32" i="9"/>
  <c r="W32" i="9"/>
  <c r="V32" i="9"/>
  <c r="U32" i="9"/>
  <c r="T32" i="9"/>
  <c r="S32" i="9"/>
  <c r="R32" i="9"/>
  <c r="Q32" i="9"/>
  <c r="P32" i="9"/>
  <c r="O32" i="9"/>
  <c r="N32" i="9"/>
  <c r="M32" i="9"/>
  <c r="L32" i="9"/>
  <c r="K32" i="9"/>
  <c r="J32" i="9"/>
  <c r="I32" i="9"/>
  <c r="H32" i="9"/>
  <c r="G32" i="9"/>
  <c r="F32" i="9"/>
  <c r="E32" i="9"/>
  <c r="D32" i="9"/>
  <c r="C32" i="9"/>
  <c r="B32" i="9"/>
  <c r="AE31" i="9"/>
  <c r="AD31" i="9"/>
  <c r="AC31" i="9"/>
  <c r="AB31" i="9"/>
  <c r="AA31" i="9"/>
  <c r="Z31" i="9"/>
  <c r="Y31" i="9"/>
  <c r="X31" i="9"/>
  <c r="W31" i="9"/>
  <c r="V31" i="9"/>
  <c r="U31" i="9"/>
  <c r="T31" i="9"/>
  <c r="S31" i="9"/>
  <c r="R31" i="9"/>
  <c r="Q31" i="9"/>
  <c r="P31" i="9"/>
  <c r="O31" i="9"/>
  <c r="N31" i="9"/>
  <c r="M31" i="9"/>
  <c r="L31" i="9"/>
  <c r="K31" i="9"/>
  <c r="J31" i="9"/>
  <c r="I31" i="9"/>
  <c r="H31" i="9"/>
  <c r="G31" i="9"/>
  <c r="F31" i="9"/>
  <c r="E31" i="9"/>
  <c r="D31" i="9"/>
  <c r="C31" i="9"/>
  <c r="B31" i="9"/>
  <c r="AE30" i="9"/>
  <c r="AD30" i="9"/>
  <c r="AC30" i="9"/>
  <c r="AB30" i="9"/>
  <c r="AA30" i="9"/>
  <c r="Z30" i="9"/>
  <c r="Y30" i="9"/>
  <c r="X30" i="9"/>
  <c r="W30" i="9"/>
  <c r="V30" i="9"/>
  <c r="U30" i="9"/>
  <c r="T30" i="9"/>
  <c r="S30" i="9"/>
  <c r="R30" i="9"/>
  <c r="Q30" i="9"/>
  <c r="P30" i="9"/>
  <c r="O30" i="9"/>
  <c r="N30" i="9"/>
  <c r="M30" i="9"/>
  <c r="L30" i="9"/>
  <c r="K30" i="9"/>
  <c r="J30" i="9"/>
  <c r="I30" i="9"/>
  <c r="H30" i="9"/>
  <c r="G30" i="9"/>
  <c r="F30" i="9"/>
  <c r="E30" i="9"/>
  <c r="D30" i="9"/>
  <c r="C30" i="9"/>
  <c r="B30" i="9"/>
  <c r="AE29" i="9"/>
  <c r="AD29" i="9"/>
  <c r="AC29" i="9"/>
  <c r="AB29" i="9"/>
  <c r="AA29" i="9"/>
  <c r="Z29" i="9"/>
  <c r="Y29" i="9"/>
  <c r="X29" i="9"/>
  <c r="W29" i="9"/>
  <c r="V29" i="9"/>
  <c r="U29" i="9"/>
  <c r="T29" i="9"/>
  <c r="S29" i="9"/>
  <c r="R29" i="9"/>
  <c r="Q29" i="9"/>
  <c r="P29" i="9"/>
  <c r="O29" i="9"/>
  <c r="N29" i="9"/>
  <c r="M29" i="9"/>
  <c r="L29" i="9"/>
  <c r="K29" i="9"/>
  <c r="J29" i="9"/>
  <c r="I29" i="9"/>
  <c r="H29" i="9"/>
  <c r="G29" i="9"/>
  <c r="F29" i="9"/>
  <c r="E29" i="9"/>
  <c r="D29" i="9"/>
  <c r="C29" i="9"/>
  <c r="B29" i="9"/>
  <c r="AE28" i="9"/>
  <c r="AD28" i="9"/>
  <c r="AC28" i="9"/>
  <c r="AB28" i="9"/>
  <c r="AA28" i="9"/>
  <c r="Z28" i="9"/>
  <c r="Y28" i="9"/>
  <c r="X28" i="9"/>
  <c r="W28" i="9"/>
  <c r="V28" i="9"/>
  <c r="U28" i="9"/>
  <c r="T28" i="9"/>
  <c r="S28" i="9"/>
  <c r="R28" i="9"/>
  <c r="Q28" i="9"/>
  <c r="P28" i="9"/>
  <c r="O28" i="9"/>
  <c r="N28" i="9"/>
  <c r="M28" i="9"/>
  <c r="L28" i="9"/>
  <c r="K28" i="9"/>
  <c r="J28" i="9"/>
  <c r="I28" i="9"/>
  <c r="H28" i="9"/>
  <c r="G28" i="9"/>
  <c r="F28" i="9"/>
  <c r="E28" i="9"/>
  <c r="D28" i="9"/>
  <c r="C28" i="9"/>
  <c r="B28" i="9"/>
  <c r="AE27" i="9"/>
  <c r="AD27" i="9"/>
  <c r="AC27" i="9"/>
  <c r="AB27" i="9"/>
  <c r="AA27" i="9"/>
  <c r="Z27" i="9"/>
  <c r="Y27" i="9"/>
  <c r="X27" i="9"/>
  <c r="W27" i="9"/>
  <c r="V27" i="9"/>
  <c r="U27" i="9"/>
  <c r="T27" i="9"/>
  <c r="S27" i="9"/>
  <c r="R27" i="9"/>
  <c r="Q27" i="9"/>
  <c r="P27" i="9"/>
  <c r="O27" i="9"/>
  <c r="N27" i="9"/>
  <c r="M27" i="9"/>
  <c r="L27" i="9"/>
  <c r="K27" i="9"/>
  <c r="J27" i="9"/>
  <c r="I27" i="9"/>
  <c r="H27" i="9"/>
  <c r="G27" i="9"/>
  <c r="F27" i="9"/>
  <c r="E27" i="9"/>
  <c r="D27" i="9"/>
  <c r="C27" i="9"/>
  <c r="B27" i="9"/>
  <c r="AE26" i="9"/>
  <c r="AD26" i="9"/>
  <c r="AC26" i="9"/>
  <c r="AB26" i="9"/>
  <c r="AA26" i="9"/>
  <c r="Z26" i="9"/>
  <c r="Y26" i="9"/>
  <c r="X26" i="9"/>
  <c r="W26" i="9"/>
  <c r="V26" i="9"/>
  <c r="U26" i="9"/>
  <c r="T26" i="9"/>
  <c r="S26" i="9"/>
  <c r="R26" i="9"/>
  <c r="Q26" i="9"/>
  <c r="P26" i="9"/>
  <c r="O26" i="9"/>
  <c r="N26" i="9"/>
  <c r="M26" i="9"/>
  <c r="L26" i="9"/>
  <c r="K26" i="9"/>
  <c r="J26" i="9"/>
  <c r="I26" i="9"/>
  <c r="H26" i="9"/>
  <c r="G26" i="9"/>
  <c r="F26" i="9"/>
  <c r="E26" i="9"/>
  <c r="D26" i="9"/>
  <c r="C26" i="9"/>
  <c r="B26" i="9"/>
  <c r="AE25" i="9"/>
  <c r="AD25" i="9"/>
  <c r="AC25" i="9"/>
  <c r="AB25" i="9"/>
  <c r="AA25" i="9"/>
  <c r="Z25" i="9"/>
  <c r="Y25" i="9"/>
  <c r="X25" i="9"/>
  <c r="W25" i="9"/>
  <c r="V25" i="9"/>
  <c r="U25" i="9"/>
  <c r="T25" i="9"/>
  <c r="S25" i="9"/>
  <c r="R25" i="9"/>
  <c r="Q25" i="9"/>
  <c r="P25" i="9"/>
  <c r="O25" i="9"/>
  <c r="N25" i="9"/>
  <c r="M25" i="9"/>
  <c r="L25" i="9"/>
  <c r="K25" i="9"/>
  <c r="J25" i="9"/>
  <c r="I25" i="9"/>
  <c r="H25" i="9"/>
  <c r="G25" i="9"/>
  <c r="F25" i="9"/>
  <c r="E25" i="9"/>
  <c r="D25" i="9"/>
  <c r="C25" i="9"/>
  <c r="B25" i="9"/>
  <c r="AE24" i="9"/>
  <c r="AD24" i="9"/>
  <c r="AC24" i="9"/>
  <c r="AB24" i="9"/>
  <c r="AA24" i="9"/>
  <c r="Z24" i="9"/>
  <c r="Y24" i="9"/>
  <c r="X24" i="9"/>
  <c r="W24" i="9"/>
  <c r="V24" i="9"/>
  <c r="U24" i="9"/>
  <c r="T24" i="9"/>
  <c r="S24" i="9"/>
  <c r="R24" i="9"/>
  <c r="Q24" i="9"/>
  <c r="P24" i="9"/>
  <c r="O24" i="9"/>
  <c r="N24" i="9"/>
  <c r="M24" i="9"/>
  <c r="L24" i="9"/>
  <c r="K24" i="9"/>
  <c r="J24" i="9"/>
  <c r="I24" i="9"/>
  <c r="H24" i="9"/>
  <c r="G24" i="9"/>
  <c r="F24" i="9"/>
  <c r="E24" i="9"/>
  <c r="D24" i="9"/>
  <c r="C24" i="9"/>
  <c r="B24" i="9"/>
  <c r="AE23" i="9"/>
  <c r="AD23" i="9"/>
  <c r="AC23" i="9"/>
  <c r="AB23" i="9"/>
  <c r="AA23" i="9"/>
  <c r="Z23" i="9"/>
  <c r="Y23" i="9"/>
  <c r="X23" i="9"/>
  <c r="W23" i="9"/>
  <c r="V23" i="9"/>
  <c r="U23" i="9"/>
  <c r="T23" i="9"/>
  <c r="S23" i="9"/>
  <c r="R23" i="9"/>
  <c r="Q23" i="9"/>
  <c r="P23" i="9"/>
  <c r="O23" i="9"/>
  <c r="N23" i="9"/>
  <c r="M23" i="9"/>
  <c r="L23" i="9"/>
  <c r="K23" i="9"/>
  <c r="J23" i="9"/>
  <c r="I23" i="9"/>
  <c r="H23" i="9"/>
  <c r="G23" i="9"/>
  <c r="F23" i="9"/>
  <c r="E23" i="9"/>
  <c r="D23" i="9"/>
  <c r="C23" i="9"/>
  <c r="B23" i="9"/>
  <c r="AE22" i="9"/>
  <c r="AD22" i="9"/>
  <c r="AC22" i="9"/>
  <c r="AB22" i="9"/>
  <c r="AA22" i="9"/>
  <c r="Z22" i="9"/>
  <c r="Y22" i="9"/>
  <c r="X22" i="9"/>
  <c r="W22" i="9"/>
  <c r="V22" i="9"/>
  <c r="U22" i="9"/>
  <c r="T22" i="9"/>
  <c r="S22" i="9"/>
  <c r="R22" i="9"/>
  <c r="Q22" i="9"/>
  <c r="P22" i="9"/>
  <c r="O22" i="9"/>
  <c r="N22" i="9"/>
  <c r="M22" i="9"/>
  <c r="L22" i="9"/>
  <c r="K22" i="9"/>
  <c r="J22" i="9"/>
  <c r="I22" i="9"/>
  <c r="H22" i="9"/>
  <c r="G22" i="9"/>
  <c r="F22" i="9"/>
  <c r="E22" i="9"/>
  <c r="D22" i="9"/>
  <c r="C22" i="9"/>
  <c r="B22" i="9"/>
  <c r="AE21" i="9"/>
  <c r="AD21" i="9"/>
  <c r="AC21" i="9"/>
  <c r="AB21" i="9"/>
  <c r="AA21" i="9"/>
  <c r="Z21" i="9"/>
  <c r="Y21" i="9"/>
  <c r="X21" i="9"/>
  <c r="W21" i="9"/>
  <c r="V21" i="9"/>
  <c r="U21" i="9"/>
  <c r="T21" i="9"/>
  <c r="S21" i="9"/>
  <c r="R21" i="9"/>
  <c r="Q21" i="9"/>
  <c r="P21" i="9"/>
  <c r="O21" i="9"/>
  <c r="N21" i="9"/>
  <c r="M21" i="9"/>
  <c r="L21" i="9"/>
  <c r="K21" i="9"/>
  <c r="J21" i="9"/>
  <c r="I21" i="9"/>
  <c r="H21" i="9"/>
  <c r="G21" i="9"/>
  <c r="F21" i="9"/>
  <c r="E21" i="9"/>
  <c r="D21" i="9"/>
  <c r="C21" i="9"/>
  <c r="B21" i="9"/>
  <c r="AE19" i="9"/>
  <c r="AD19" i="9"/>
  <c r="AC19" i="9"/>
  <c r="AB19" i="9"/>
  <c r="AA19" i="9"/>
  <c r="Z19" i="9"/>
  <c r="Y19" i="9"/>
  <c r="X19" i="9"/>
  <c r="W19" i="9"/>
  <c r="V19" i="9"/>
  <c r="U19" i="9"/>
  <c r="T19" i="9"/>
  <c r="S19" i="9"/>
  <c r="R19" i="9"/>
  <c r="Q19" i="9"/>
  <c r="P19" i="9"/>
  <c r="O19" i="9"/>
  <c r="N19" i="9"/>
  <c r="M19" i="9"/>
  <c r="L19" i="9"/>
  <c r="K19" i="9"/>
  <c r="J19" i="9"/>
  <c r="I19" i="9"/>
  <c r="H19" i="9"/>
  <c r="G19" i="9"/>
  <c r="F19" i="9"/>
  <c r="E19" i="9"/>
  <c r="D19" i="9"/>
  <c r="C19" i="9"/>
  <c r="B19" i="9"/>
  <c r="AE17" i="9"/>
  <c r="AD17" i="9"/>
  <c r="AC17" i="9"/>
  <c r="AB17" i="9"/>
  <c r="AA17" i="9"/>
  <c r="Z17" i="9"/>
  <c r="Y17" i="9"/>
  <c r="X17" i="9"/>
  <c r="W17" i="9"/>
  <c r="V17" i="9"/>
  <c r="U17" i="9"/>
  <c r="T17" i="9"/>
  <c r="S17" i="9"/>
  <c r="R17" i="9"/>
  <c r="Q17" i="9"/>
  <c r="P17" i="9"/>
  <c r="O17" i="9"/>
  <c r="N17" i="9"/>
  <c r="M17" i="9"/>
  <c r="L17" i="9"/>
  <c r="K17" i="9"/>
  <c r="J17" i="9"/>
  <c r="I17" i="9"/>
  <c r="H17" i="9"/>
  <c r="G17" i="9"/>
  <c r="F17" i="9"/>
  <c r="E17" i="9"/>
  <c r="D17" i="9"/>
  <c r="C17" i="9"/>
  <c r="B17" i="9"/>
  <c r="AE16" i="9"/>
  <c r="AD16" i="9"/>
  <c r="AC16" i="9"/>
  <c r="AB16" i="9"/>
  <c r="AA16" i="9"/>
  <c r="Z16" i="9"/>
  <c r="Y16" i="9"/>
  <c r="X16" i="9"/>
  <c r="W16" i="9"/>
  <c r="V16" i="9"/>
  <c r="U16" i="9"/>
  <c r="T16" i="9"/>
  <c r="S16" i="9"/>
  <c r="R16" i="9"/>
  <c r="Q16" i="9"/>
  <c r="P16" i="9"/>
  <c r="O16" i="9"/>
  <c r="N16" i="9"/>
  <c r="M16" i="9"/>
  <c r="L16" i="9"/>
  <c r="K16" i="9"/>
  <c r="J16" i="9"/>
  <c r="I16" i="9"/>
  <c r="H16" i="9"/>
  <c r="G16" i="9"/>
  <c r="F16" i="9"/>
  <c r="E16" i="9"/>
  <c r="D16" i="9"/>
  <c r="C16" i="9"/>
  <c r="B16" i="9"/>
  <c r="AE15" i="9"/>
  <c r="AD15" i="9"/>
  <c r="AC15" i="9"/>
  <c r="AB15" i="9"/>
  <c r="AA15" i="9"/>
  <c r="Z15" i="9"/>
  <c r="Y15" i="9"/>
  <c r="X15" i="9"/>
  <c r="W15" i="9"/>
  <c r="V15" i="9"/>
  <c r="U15" i="9"/>
  <c r="T15" i="9"/>
  <c r="S15" i="9"/>
  <c r="R15" i="9"/>
  <c r="Q15" i="9"/>
  <c r="P15" i="9"/>
  <c r="O15" i="9"/>
  <c r="N15" i="9"/>
  <c r="M15" i="9"/>
  <c r="L15" i="9"/>
  <c r="K15" i="9"/>
  <c r="J15" i="9"/>
  <c r="I15" i="9"/>
  <c r="H15" i="9"/>
  <c r="G15" i="9"/>
  <c r="F15" i="9"/>
  <c r="E15" i="9"/>
  <c r="D15" i="9"/>
  <c r="C15" i="9"/>
  <c r="B15" i="9"/>
  <c r="AE14" i="9"/>
  <c r="AD14" i="9"/>
  <c r="AC14" i="9"/>
  <c r="AB14" i="9"/>
  <c r="AA14" i="9"/>
  <c r="Z14" i="9"/>
  <c r="Y14" i="9"/>
  <c r="X14" i="9"/>
  <c r="W14" i="9"/>
  <c r="V14" i="9"/>
  <c r="U14" i="9"/>
  <c r="T14" i="9"/>
  <c r="S14" i="9"/>
  <c r="R14" i="9"/>
  <c r="Q14" i="9"/>
  <c r="P14" i="9"/>
  <c r="O14" i="9"/>
  <c r="N14" i="9"/>
  <c r="M14" i="9"/>
  <c r="L14" i="9"/>
  <c r="K14" i="9"/>
  <c r="J14" i="9"/>
  <c r="I14" i="9"/>
  <c r="H14" i="9"/>
  <c r="G14" i="9"/>
  <c r="F14" i="9"/>
  <c r="E14" i="9"/>
  <c r="D14" i="9"/>
  <c r="C14" i="9"/>
  <c r="B14" i="9"/>
  <c r="AE13" i="9"/>
  <c r="AD13" i="9"/>
  <c r="AC13" i="9"/>
  <c r="AB13" i="9"/>
  <c r="AA13" i="9"/>
  <c r="Z13" i="9"/>
  <c r="Y13" i="9"/>
  <c r="X13" i="9"/>
  <c r="W13" i="9"/>
  <c r="V13" i="9"/>
  <c r="U13" i="9"/>
  <c r="T13" i="9"/>
  <c r="S13" i="9"/>
  <c r="R13" i="9"/>
  <c r="Q13" i="9"/>
  <c r="P13" i="9"/>
  <c r="O13" i="9"/>
  <c r="N13" i="9"/>
  <c r="M13" i="9"/>
  <c r="L13" i="9"/>
  <c r="K13" i="9"/>
  <c r="J13" i="9"/>
  <c r="I13" i="9"/>
  <c r="H13" i="9"/>
  <c r="G13" i="9"/>
  <c r="F13" i="9"/>
  <c r="E13" i="9"/>
  <c r="D13" i="9"/>
  <c r="C13" i="9"/>
  <c r="B13" i="9"/>
  <c r="AE12" i="9"/>
  <c r="AD12" i="9"/>
  <c r="AC12" i="9"/>
  <c r="AB12" i="9"/>
  <c r="AA12" i="9"/>
  <c r="Z12" i="9"/>
  <c r="Y12" i="9"/>
  <c r="X12" i="9"/>
  <c r="W12" i="9"/>
  <c r="V12" i="9"/>
  <c r="U12" i="9"/>
  <c r="T12" i="9"/>
  <c r="S12" i="9"/>
  <c r="R12" i="9"/>
  <c r="Q12" i="9"/>
  <c r="P12" i="9"/>
  <c r="O12" i="9"/>
  <c r="N12" i="9"/>
  <c r="M12" i="9"/>
  <c r="L12" i="9"/>
  <c r="K12" i="9"/>
  <c r="J12" i="9"/>
  <c r="I12" i="9"/>
  <c r="H12" i="9"/>
  <c r="G12" i="9"/>
  <c r="F12" i="9"/>
  <c r="E12" i="9"/>
  <c r="D12" i="9"/>
  <c r="C12" i="9"/>
  <c r="B12" i="9"/>
  <c r="AE11" i="9"/>
  <c r="AD11" i="9"/>
  <c r="AC11" i="9"/>
  <c r="AB11" i="9"/>
  <c r="AA11" i="9"/>
  <c r="Z11" i="9"/>
  <c r="Y11" i="9"/>
  <c r="X11" i="9"/>
  <c r="W11" i="9"/>
  <c r="V11" i="9"/>
  <c r="U11" i="9"/>
  <c r="T11" i="9"/>
  <c r="S11" i="9"/>
  <c r="R11" i="9"/>
  <c r="Q11" i="9"/>
  <c r="P11" i="9"/>
  <c r="O11" i="9"/>
  <c r="N11" i="9"/>
  <c r="M11" i="9"/>
  <c r="L11" i="9"/>
  <c r="K11" i="9"/>
  <c r="J11" i="9"/>
  <c r="I11" i="9"/>
  <c r="H11" i="9"/>
  <c r="G11" i="9"/>
  <c r="F11" i="9"/>
  <c r="E11" i="9"/>
  <c r="D11" i="9"/>
  <c r="C11" i="9"/>
  <c r="B11" i="9"/>
  <c r="AE10" i="9"/>
  <c r="AD10" i="9"/>
  <c r="AC10" i="9"/>
  <c r="AB10" i="9"/>
  <c r="AA10" i="9"/>
  <c r="Z10" i="9"/>
  <c r="Y10" i="9"/>
  <c r="X10" i="9"/>
  <c r="W10" i="9"/>
  <c r="V10" i="9"/>
  <c r="U10" i="9"/>
  <c r="T10" i="9"/>
  <c r="S10" i="9"/>
  <c r="R10" i="9"/>
  <c r="Q10" i="9"/>
  <c r="P10" i="9"/>
  <c r="O10" i="9"/>
  <c r="N10" i="9"/>
  <c r="M10" i="9"/>
  <c r="L10" i="9"/>
  <c r="K10" i="9"/>
  <c r="J10" i="9"/>
  <c r="I10" i="9"/>
  <c r="H10" i="9"/>
  <c r="G10" i="9"/>
  <c r="F10" i="9"/>
  <c r="E10" i="9"/>
  <c r="D10" i="9"/>
  <c r="C10" i="9"/>
  <c r="B10" i="9"/>
  <c r="AD9" i="9"/>
  <c r="AC9" i="9"/>
  <c r="AB9" i="9"/>
  <c r="AA9" i="9"/>
  <c r="Z9" i="9"/>
  <c r="Y9" i="9"/>
  <c r="X9" i="9"/>
  <c r="W9" i="9"/>
  <c r="V9" i="9"/>
  <c r="U9" i="9"/>
  <c r="T9" i="9"/>
  <c r="S9" i="9"/>
  <c r="R9" i="9"/>
  <c r="Q9" i="9"/>
  <c r="P9" i="9"/>
  <c r="O9" i="9"/>
  <c r="N9" i="9"/>
  <c r="M9" i="9"/>
  <c r="L9" i="9"/>
  <c r="K9" i="9"/>
  <c r="J9" i="9"/>
  <c r="I9" i="9"/>
  <c r="H9" i="9"/>
  <c r="G9" i="9"/>
  <c r="F9" i="9"/>
  <c r="E9" i="9"/>
  <c r="D9" i="9"/>
  <c r="C9" i="9"/>
  <c r="B9" i="9"/>
  <c r="AE8" i="9"/>
  <c r="AD8" i="9"/>
  <c r="AC8" i="9"/>
  <c r="AB8" i="9"/>
  <c r="AA8" i="9"/>
  <c r="Z8" i="9"/>
  <c r="Y8" i="9"/>
  <c r="X8" i="9"/>
  <c r="W8" i="9"/>
  <c r="V8" i="9"/>
  <c r="U8" i="9"/>
  <c r="T8" i="9"/>
  <c r="S8" i="9"/>
  <c r="R8" i="9"/>
  <c r="Q8" i="9"/>
  <c r="P8" i="9"/>
  <c r="O8" i="9"/>
  <c r="N8" i="9"/>
  <c r="M8" i="9"/>
  <c r="L8" i="9"/>
  <c r="K8" i="9"/>
  <c r="J8" i="9"/>
  <c r="I8" i="9"/>
  <c r="H8" i="9"/>
  <c r="G8" i="9"/>
  <c r="F8" i="9"/>
  <c r="E8" i="9"/>
  <c r="D8" i="9"/>
  <c r="C8" i="9"/>
  <c r="B8" i="9"/>
  <c r="AE7" i="9"/>
  <c r="AD7" i="9"/>
  <c r="AC7" i="9"/>
  <c r="AB7" i="9"/>
  <c r="AA7" i="9"/>
  <c r="Z7" i="9"/>
  <c r="Y7" i="9"/>
  <c r="X7" i="9"/>
  <c r="W7" i="9"/>
  <c r="V7" i="9"/>
  <c r="U7" i="9"/>
  <c r="T7" i="9"/>
  <c r="S7" i="9"/>
  <c r="R7" i="9"/>
  <c r="Q7" i="9"/>
  <c r="P7" i="9"/>
  <c r="O7" i="9"/>
  <c r="N7" i="9"/>
  <c r="M7" i="9"/>
  <c r="L7" i="9"/>
  <c r="K7" i="9"/>
  <c r="J7" i="9"/>
  <c r="I7" i="9"/>
  <c r="H7" i="9"/>
  <c r="G7" i="9"/>
  <c r="F7" i="9"/>
  <c r="E7" i="9"/>
  <c r="D7" i="9"/>
  <c r="C7" i="9"/>
  <c r="B7" i="9"/>
  <c r="AE6" i="9"/>
  <c r="AD6" i="9"/>
  <c r="AC6" i="9"/>
  <c r="AB6" i="9"/>
  <c r="AA6" i="9"/>
  <c r="Z6" i="9"/>
  <c r="Y6" i="9"/>
  <c r="X6" i="9"/>
  <c r="W6" i="9"/>
  <c r="V6" i="9"/>
  <c r="U6" i="9"/>
  <c r="T6" i="9"/>
  <c r="S6" i="9"/>
  <c r="R6" i="9"/>
  <c r="Q6" i="9"/>
  <c r="P6" i="9"/>
  <c r="O6" i="9"/>
  <c r="N6" i="9"/>
  <c r="M6" i="9"/>
  <c r="L6" i="9"/>
  <c r="K6" i="9"/>
  <c r="J6" i="9"/>
  <c r="I6" i="9"/>
  <c r="H6" i="9"/>
  <c r="G6" i="9"/>
  <c r="F6" i="9"/>
  <c r="E6" i="9"/>
  <c r="D6" i="9"/>
  <c r="C6" i="9"/>
  <c r="B6" i="9"/>
  <c r="AE5" i="9"/>
  <c r="AD5" i="9"/>
  <c r="AC5" i="9"/>
  <c r="AB5" i="9"/>
  <c r="AA5" i="9"/>
  <c r="Z5" i="9"/>
  <c r="Y5" i="9"/>
  <c r="X5" i="9"/>
  <c r="W5" i="9"/>
  <c r="V5" i="9"/>
  <c r="U5" i="9"/>
  <c r="T5" i="9"/>
  <c r="S5" i="9"/>
  <c r="R5" i="9"/>
  <c r="Q5" i="9"/>
  <c r="P5" i="9"/>
  <c r="O5" i="9"/>
  <c r="N5" i="9"/>
  <c r="M5" i="9"/>
  <c r="L5" i="9"/>
  <c r="K5" i="9"/>
  <c r="J5" i="9"/>
  <c r="I5" i="9"/>
  <c r="H5" i="9"/>
  <c r="G5" i="9"/>
  <c r="F5" i="9"/>
  <c r="E5" i="9"/>
  <c r="D5" i="9"/>
  <c r="C5" i="9"/>
  <c r="B5" i="9"/>
  <c r="AE53" i="8"/>
  <c r="AD53" i="8"/>
  <c r="AC53" i="8"/>
  <c r="AB53" i="8"/>
  <c r="AA53" i="8"/>
  <c r="Z53" i="8"/>
  <c r="Y53" i="8"/>
  <c r="X53" i="8"/>
  <c r="W53" i="8"/>
  <c r="V53" i="8"/>
  <c r="U53" i="8"/>
  <c r="T53" i="8"/>
  <c r="S53" i="8"/>
  <c r="R53" i="8"/>
  <c r="Q53" i="8"/>
  <c r="P53" i="8"/>
  <c r="O53" i="8"/>
  <c r="N53" i="8"/>
  <c r="M53" i="8"/>
  <c r="L53" i="8"/>
  <c r="K53" i="8"/>
  <c r="J53" i="8"/>
  <c r="I53" i="8"/>
  <c r="H53" i="8"/>
  <c r="G53" i="8"/>
  <c r="F53" i="8"/>
  <c r="E53" i="8"/>
  <c r="D53" i="8"/>
  <c r="C53" i="8"/>
  <c r="B53" i="8"/>
  <c r="AE52" i="8"/>
  <c r="AD52" i="8"/>
  <c r="AC52" i="8"/>
  <c r="AB52" i="8"/>
  <c r="AA52" i="8"/>
  <c r="Z52" i="8"/>
  <c r="Y52" i="8"/>
  <c r="X52" i="8"/>
  <c r="W52" i="8"/>
  <c r="V52" i="8"/>
  <c r="U52" i="8"/>
  <c r="T52" i="8"/>
  <c r="S52" i="8"/>
  <c r="R52" i="8"/>
  <c r="Q52" i="8"/>
  <c r="P52" i="8"/>
  <c r="O52" i="8"/>
  <c r="N52" i="8"/>
  <c r="M52" i="8"/>
  <c r="L52" i="8"/>
  <c r="K52" i="8"/>
  <c r="J52" i="8"/>
  <c r="I52" i="8"/>
  <c r="H52" i="8"/>
  <c r="G52" i="8"/>
  <c r="F52" i="8"/>
  <c r="E52" i="8"/>
  <c r="D52" i="8"/>
  <c r="C52" i="8"/>
  <c r="B52" i="8"/>
  <c r="AE51" i="8"/>
  <c r="AD51" i="8"/>
  <c r="AC51" i="8"/>
  <c r="AB51" i="8"/>
  <c r="AA51" i="8"/>
  <c r="Z51" i="8"/>
  <c r="Y51" i="8"/>
  <c r="X51" i="8"/>
  <c r="W51" i="8"/>
  <c r="V51" i="8"/>
  <c r="U51" i="8"/>
  <c r="T51" i="8"/>
  <c r="S51" i="8"/>
  <c r="R51" i="8"/>
  <c r="Q51" i="8"/>
  <c r="P51" i="8"/>
  <c r="O51" i="8"/>
  <c r="N51" i="8"/>
  <c r="M51" i="8"/>
  <c r="L51" i="8"/>
  <c r="K51" i="8"/>
  <c r="J51" i="8"/>
  <c r="I51" i="8"/>
  <c r="H51" i="8"/>
  <c r="G51" i="8"/>
  <c r="F51" i="8"/>
  <c r="E51" i="8"/>
  <c r="D51" i="8"/>
  <c r="C51" i="8"/>
  <c r="B51" i="8"/>
  <c r="AE50" i="8"/>
  <c r="AD50" i="8"/>
  <c r="AC50" i="8"/>
  <c r="AB50" i="8"/>
  <c r="AA50" i="8"/>
  <c r="Z50" i="8"/>
  <c r="Y50" i="8"/>
  <c r="X50" i="8"/>
  <c r="W50" i="8"/>
  <c r="V50" i="8"/>
  <c r="U50" i="8"/>
  <c r="T50" i="8"/>
  <c r="S50" i="8"/>
  <c r="R50" i="8"/>
  <c r="Q50" i="8"/>
  <c r="P50" i="8"/>
  <c r="O50" i="8"/>
  <c r="N50" i="8"/>
  <c r="M50" i="8"/>
  <c r="L50" i="8"/>
  <c r="K50" i="8"/>
  <c r="J50" i="8"/>
  <c r="I50" i="8"/>
  <c r="H50" i="8"/>
  <c r="G50" i="8"/>
  <c r="F50" i="8"/>
  <c r="E50" i="8"/>
  <c r="D50" i="8"/>
  <c r="C50" i="8"/>
  <c r="B50" i="8"/>
  <c r="AE49" i="8"/>
  <c r="AD49" i="8"/>
  <c r="AC49" i="8"/>
  <c r="AB49" i="8"/>
  <c r="AA49" i="8"/>
  <c r="Z49" i="8"/>
  <c r="Y49" i="8"/>
  <c r="X49" i="8"/>
  <c r="W49" i="8"/>
  <c r="V49" i="8"/>
  <c r="U49" i="8"/>
  <c r="T49" i="8"/>
  <c r="S49" i="8"/>
  <c r="R49" i="8"/>
  <c r="Q49" i="8"/>
  <c r="P49" i="8"/>
  <c r="O49" i="8"/>
  <c r="N49" i="8"/>
  <c r="M49" i="8"/>
  <c r="L49" i="8"/>
  <c r="K49" i="8"/>
  <c r="J49" i="8"/>
  <c r="I49" i="8"/>
  <c r="H49" i="8"/>
  <c r="G49" i="8"/>
  <c r="F49" i="8"/>
  <c r="E49" i="8"/>
  <c r="D49" i="8"/>
  <c r="C49" i="8"/>
  <c r="B49" i="8"/>
  <c r="AE48" i="8"/>
  <c r="AD48" i="8"/>
  <c r="AC48" i="8"/>
  <c r="AB48" i="8"/>
  <c r="AA48" i="8"/>
  <c r="Z48" i="8"/>
  <c r="Y48" i="8"/>
  <c r="X48" i="8"/>
  <c r="W48" i="8"/>
  <c r="V48" i="8"/>
  <c r="U48" i="8"/>
  <c r="T48" i="8"/>
  <c r="S48" i="8"/>
  <c r="R48" i="8"/>
  <c r="Q48" i="8"/>
  <c r="P48" i="8"/>
  <c r="O48" i="8"/>
  <c r="N48" i="8"/>
  <c r="M48" i="8"/>
  <c r="L48" i="8"/>
  <c r="K48" i="8"/>
  <c r="J48" i="8"/>
  <c r="I48" i="8"/>
  <c r="H48" i="8"/>
  <c r="G48" i="8"/>
  <c r="F48" i="8"/>
  <c r="E48" i="8"/>
  <c r="D48" i="8"/>
  <c r="C48" i="8"/>
  <c r="B48" i="8"/>
  <c r="AE47" i="8"/>
  <c r="AD47" i="8"/>
  <c r="AC47" i="8"/>
  <c r="AB47" i="8"/>
  <c r="AA47" i="8"/>
  <c r="Z47" i="8"/>
  <c r="Y47" i="8"/>
  <c r="X47" i="8"/>
  <c r="W47" i="8"/>
  <c r="V47" i="8"/>
  <c r="U47" i="8"/>
  <c r="T47" i="8"/>
  <c r="S47" i="8"/>
  <c r="R47" i="8"/>
  <c r="Q47" i="8"/>
  <c r="P47" i="8"/>
  <c r="O47" i="8"/>
  <c r="N47" i="8"/>
  <c r="M47" i="8"/>
  <c r="L47" i="8"/>
  <c r="K47" i="8"/>
  <c r="J47" i="8"/>
  <c r="I47" i="8"/>
  <c r="H47" i="8"/>
  <c r="G47" i="8"/>
  <c r="F47" i="8"/>
  <c r="E47" i="8"/>
  <c r="D47" i="8"/>
  <c r="C47" i="8"/>
  <c r="B47" i="8"/>
  <c r="AE46" i="8"/>
  <c r="AD46" i="8"/>
  <c r="AC46" i="8"/>
  <c r="AB46" i="8"/>
  <c r="AA46" i="8"/>
  <c r="Z46" i="8"/>
  <c r="Y46" i="8"/>
  <c r="X46" i="8"/>
  <c r="W46" i="8"/>
  <c r="V46" i="8"/>
  <c r="U46" i="8"/>
  <c r="T46" i="8"/>
  <c r="S46" i="8"/>
  <c r="R46" i="8"/>
  <c r="Q46" i="8"/>
  <c r="P46" i="8"/>
  <c r="O46" i="8"/>
  <c r="N46" i="8"/>
  <c r="M46" i="8"/>
  <c r="L46" i="8"/>
  <c r="K46" i="8"/>
  <c r="J46" i="8"/>
  <c r="I46" i="8"/>
  <c r="H46" i="8"/>
  <c r="G46" i="8"/>
  <c r="F46" i="8"/>
  <c r="E46" i="8"/>
  <c r="D46" i="8"/>
  <c r="C46" i="8"/>
  <c r="B46" i="8"/>
  <c r="AE44" i="8"/>
  <c r="AD44" i="8"/>
  <c r="AC44" i="8"/>
  <c r="AB44" i="8"/>
  <c r="AA44" i="8"/>
  <c r="Z44" i="8"/>
  <c r="Y44" i="8"/>
  <c r="X44" i="8"/>
  <c r="W44" i="8"/>
  <c r="V44" i="8"/>
  <c r="U44" i="8"/>
  <c r="T44" i="8"/>
  <c r="S44" i="8"/>
  <c r="R44" i="8"/>
  <c r="Q44" i="8"/>
  <c r="P44" i="8"/>
  <c r="O44" i="8"/>
  <c r="N44" i="8"/>
  <c r="M44" i="8"/>
  <c r="L44" i="8"/>
  <c r="K44" i="8"/>
  <c r="J44" i="8"/>
  <c r="I44" i="8"/>
  <c r="H44" i="8"/>
  <c r="G44" i="8"/>
  <c r="F44" i="8"/>
  <c r="E44" i="8"/>
  <c r="D44" i="8"/>
  <c r="C44" i="8"/>
  <c r="B44" i="8"/>
  <c r="AE43" i="8"/>
  <c r="AD43" i="8"/>
  <c r="AC43" i="8"/>
  <c r="AB43" i="8"/>
  <c r="AA43" i="8"/>
  <c r="Z43" i="8"/>
  <c r="Y43" i="8"/>
  <c r="X43" i="8"/>
  <c r="W43" i="8"/>
  <c r="V43" i="8"/>
  <c r="U43" i="8"/>
  <c r="T43" i="8"/>
  <c r="S43" i="8"/>
  <c r="R43" i="8"/>
  <c r="Q43" i="8"/>
  <c r="P43" i="8"/>
  <c r="O43" i="8"/>
  <c r="N43" i="8"/>
  <c r="M43" i="8"/>
  <c r="L43" i="8"/>
  <c r="K43" i="8"/>
  <c r="J43" i="8"/>
  <c r="I43" i="8"/>
  <c r="H43" i="8"/>
  <c r="G43" i="8"/>
  <c r="F43" i="8"/>
  <c r="E43" i="8"/>
  <c r="D43" i="8"/>
  <c r="C43" i="8"/>
  <c r="B43" i="8"/>
  <c r="AE42" i="8"/>
  <c r="AD42" i="8"/>
  <c r="AC42" i="8"/>
  <c r="AB42" i="8"/>
  <c r="AA42" i="8"/>
  <c r="Z42" i="8"/>
  <c r="Y42" i="8"/>
  <c r="X42" i="8"/>
  <c r="W42" i="8"/>
  <c r="V42" i="8"/>
  <c r="U42" i="8"/>
  <c r="T42" i="8"/>
  <c r="S42" i="8"/>
  <c r="R42" i="8"/>
  <c r="Q42" i="8"/>
  <c r="P42" i="8"/>
  <c r="O42" i="8"/>
  <c r="N42" i="8"/>
  <c r="M42" i="8"/>
  <c r="L42" i="8"/>
  <c r="K42" i="8"/>
  <c r="J42" i="8"/>
  <c r="I42" i="8"/>
  <c r="H42" i="8"/>
  <c r="G42" i="8"/>
  <c r="F42" i="8"/>
  <c r="E42" i="8"/>
  <c r="D42" i="8"/>
  <c r="C42" i="8"/>
  <c r="B42" i="8"/>
  <c r="AE41" i="8"/>
  <c r="AD41" i="8"/>
  <c r="AC41" i="8"/>
  <c r="AB41" i="8"/>
  <c r="AA41" i="8"/>
  <c r="Z41" i="8"/>
  <c r="Y41" i="8"/>
  <c r="X41" i="8"/>
  <c r="W41" i="8"/>
  <c r="V41" i="8"/>
  <c r="U41" i="8"/>
  <c r="T41" i="8"/>
  <c r="S41" i="8"/>
  <c r="R41" i="8"/>
  <c r="Q41" i="8"/>
  <c r="P41" i="8"/>
  <c r="O41" i="8"/>
  <c r="N41" i="8"/>
  <c r="M41" i="8"/>
  <c r="L41" i="8"/>
  <c r="K41" i="8"/>
  <c r="J41" i="8"/>
  <c r="I41" i="8"/>
  <c r="H41" i="8"/>
  <c r="G41" i="8"/>
  <c r="F41" i="8"/>
  <c r="E41" i="8"/>
  <c r="D41" i="8"/>
  <c r="C41" i="8"/>
  <c r="B41" i="8"/>
  <c r="AE39" i="8"/>
  <c r="AD39" i="8"/>
  <c r="AC39" i="8"/>
  <c r="AB39" i="8"/>
  <c r="AA39" i="8"/>
  <c r="Z39" i="8"/>
  <c r="Y39" i="8"/>
  <c r="X39" i="8"/>
  <c r="W39" i="8"/>
  <c r="V39" i="8"/>
  <c r="U39" i="8"/>
  <c r="T39" i="8"/>
  <c r="S39" i="8"/>
  <c r="R39" i="8"/>
  <c r="Q39" i="8"/>
  <c r="P39" i="8"/>
  <c r="O39" i="8"/>
  <c r="N39" i="8"/>
  <c r="M39" i="8"/>
  <c r="L39" i="8"/>
  <c r="K39" i="8"/>
  <c r="J39" i="8"/>
  <c r="I39" i="8"/>
  <c r="H39" i="8"/>
  <c r="G39" i="8"/>
  <c r="F39" i="8"/>
  <c r="E39" i="8"/>
  <c r="D39" i="8"/>
  <c r="C39" i="8"/>
  <c r="B39" i="8"/>
  <c r="AE38" i="8"/>
  <c r="AD38" i="8"/>
  <c r="AC38" i="8"/>
  <c r="AB38" i="8"/>
  <c r="AA38" i="8"/>
  <c r="Z38" i="8"/>
  <c r="Y38" i="8"/>
  <c r="X38" i="8"/>
  <c r="W38" i="8"/>
  <c r="V38" i="8"/>
  <c r="U38" i="8"/>
  <c r="T38" i="8"/>
  <c r="S38" i="8"/>
  <c r="R38" i="8"/>
  <c r="Q38" i="8"/>
  <c r="P38" i="8"/>
  <c r="O38" i="8"/>
  <c r="N38" i="8"/>
  <c r="M38" i="8"/>
  <c r="L38" i="8"/>
  <c r="K38" i="8"/>
  <c r="J38" i="8"/>
  <c r="I38" i="8"/>
  <c r="H38" i="8"/>
  <c r="G38" i="8"/>
  <c r="F38" i="8"/>
  <c r="E38" i="8"/>
  <c r="D38" i="8"/>
  <c r="C38" i="8"/>
  <c r="B38" i="8"/>
  <c r="AE37" i="8"/>
  <c r="AD37" i="8"/>
  <c r="AC37" i="8"/>
  <c r="AB37" i="8"/>
  <c r="AA37" i="8"/>
  <c r="Z37" i="8"/>
  <c r="Y37" i="8"/>
  <c r="X37" i="8"/>
  <c r="W37" i="8"/>
  <c r="V37" i="8"/>
  <c r="U37" i="8"/>
  <c r="T37" i="8"/>
  <c r="S37" i="8"/>
  <c r="R37" i="8"/>
  <c r="Q37" i="8"/>
  <c r="P37" i="8"/>
  <c r="O37" i="8"/>
  <c r="N37" i="8"/>
  <c r="M37" i="8"/>
  <c r="L37" i="8"/>
  <c r="K37" i="8"/>
  <c r="J37" i="8"/>
  <c r="I37" i="8"/>
  <c r="H37" i="8"/>
  <c r="G37" i="8"/>
  <c r="F37" i="8"/>
  <c r="E37" i="8"/>
  <c r="D37" i="8"/>
  <c r="C37" i="8"/>
  <c r="B37" i="8"/>
  <c r="AE35" i="8"/>
  <c r="AD35" i="8"/>
  <c r="AC35" i="8"/>
  <c r="AB35" i="8"/>
  <c r="AA35" i="8"/>
  <c r="Z35" i="8"/>
  <c r="Y35" i="8"/>
  <c r="X35" i="8"/>
  <c r="W35" i="8"/>
  <c r="V35" i="8"/>
  <c r="U35" i="8"/>
  <c r="T35" i="8"/>
  <c r="S35" i="8"/>
  <c r="R35" i="8"/>
  <c r="Q35" i="8"/>
  <c r="P35" i="8"/>
  <c r="O35" i="8"/>
  <c r="N35" i="8"/>
  <c r="M35" i="8"/>
  <c r="L35" i="8"/>
  <c r="K35" i="8"/>
  <c r="J35" i="8"/>
  <c r="I35" i="8"/>
  <c r="H35" i="8"/>
  <c r="G35" i="8"/>
  <c r="F35" i="8"/>
  <c r="E35" i="8"/>
  <c r="D35" i="8"/>
  <c r="C35" i="8"/>
  <c r="B35" i="8"/>
  <c r="AE34" i="8"/>
  <c r="AD34" i="8"/>
  <c r="AC34" i="8"/>
  <c r="AB34" i="8"/>
  <c r="AA34" i="8"/>
  <c r="Z34" i="8"/>
  <c r="Y34" i="8"/>
  <c r="X34" i="8"/>
  <c r="W34" i="8"/>
  <c r="V34" i="8"/>
  <c r="U34" i="8"/>
  <c r="T34" i="8"/>
  <c r="S34" i="8"/>
  <c r="R34" i="8"/>
  <c r="Q34" i="8"/>
  <c r="P34" i="8"/>
  <c r="O34" i="8"/>
  <c r="N34" i="8"/>
  <c r="M34" i="8"/>
  <c r="L34" i="8"/>
  <c r="K34" i="8"/>
  <c r="J34" i="8"/>
  <c r="I34" i="8"/>
  <c r="H34" i="8"/>
  <c r="G34" i="8"/>
  <c r="F34" i="8"/>
  <c r="E34" i="8"/>
  <c r="D34" i="8"/>
  <c r="C34" i="8"/>
  <c r="B34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D33" i="8"/>
  <c r="C33" i="8"/>
  <c r="B33" i="8"/>
  <c r="AE32" i="8"/>
  <c r="AD32" i="8"/>
  <c r="AC32" i="8"/>
  <c r="AB32" i="8"/>
  <c r="AA32" i="8"/>
  <c r="Z32" i="8"/>
  <c r="Y32" i="8"/>
  <c r="X32" i="8"/>
  <c r="W32" i="8"/>
  <c r="V32" i="8"/>
  <c r="U32" i="8"/>
  <c r="T32" i="8"/>
  <c r="S32" i="8"/>
  <c r="R32" i="8"/>
  <c r="Q32" i="8"/>
  <c r="P32" i="8"/>
  <c r="O32" i="8"/>
  <c r="N32" i="8"/>
  <c r="M32" i="8"/>
  <c r="L32" i="8"/>
  <c r="K32" i="8"/>
  <c r="J32" i="8"/>
  <c r="I32" i="8"/>
  <c r="H32" i="8"/>
  <c r="G32" i="8"/>
  <c r="F32" i="8"/>
  <c r="E32" i="8"/>
  <c r="D32" i="8"/>
  <c r="C32" i="8"/>
  <c r="B32" i="8"/>
  <c r="AE31" i="8"/>
  <c r="AD31" i="8"/>
  <c r="AC31" i="8"/>
  <c r="AB31" i="8"/>
  <c r="AA31" i="8"/>
  <c r="Z31" i="8"/>
  <c r="Y31" i="8"/>
  <c r="X31" i="8"/>
  <c r="W31" i="8"/>
  <c r="V31" i="8"/>
  <c r="U31" i="8"/>
  <c r="T31" i="8"/>
  <c r="S31" i="8"/>
  <c r="R31" i="8"/>
  <c r="Q31" i="8"/>
  <c r="P31" i="8"/>
  <c r="O31" i="8"/>
  <c r="N31" i="8"/>
  <c r="M31" i="8"/>
  <c r="L31" i="8"/>
  <c r="K31" i="8"/>
  <c r="J31" i="8"/>
  <c r="I31" i="8"/>
  <c r="H31" i="8"/>
  <c r="G31" i="8"/>
  <c r="F31" i="8"/>
  <c r="E31" i="8"/>
  <c r="D31" i="8"/>
  <c r="C31" i="8"/>
  <c r="B31" i="8"/>
  <c r="AE30" i="8"/>
  <c r="AD30" i="8"/>
  <c r="AC30" i="8"/>
  <c r="AB30" i="8"/>
  <c r="AA30" i="8"/>
  <c r="Z30" i="8"/>
  <c r="Y30" i="8"/>
  <c r="X30" i="8"/>
  <c r="W30" i="8"/>
  <c r="V30" i="8"/>
  <c r="U30" i="8"/>
  <c r="T30" i="8"/>
  <c r="S30" i="8"/>
  <c r="R30" i="8"/>
  <c r="Q30" i="8"/>
  <c r="P30" i="8"/>
  <c r="O30" i="8"/>
  <c r="N30" i="8"/>
  <c r="M30" i="8"/>
  <c r="L30" i="8"/>
  <c r="K30" i="8"/>
  <c r="J30" i="8"/>
  <c r="I30" i="8"/>
  <c r="H30" i="8"/>
  <c r="G30" i="8"/>
  <c r="F30" i="8"/>
  <c r="E30" i="8"/>
  <c r="D30" i="8"/>
  <c r="C30" i="8"/>
  <c r="B30" i="8"/>
  <c r="AE29" i="8"/>
  <c r="AD29" i="8"/>
  <c r="AC29" i="8"/>
  <c r="AB29" i="8"/>
  <c r="AA29" i="8"/>
  <c r="Z29" i="8"/>
  <c r="Y29" i="8"/>
  <c r="X29" i="8"/>
  <c r="W29" i="8"/>
  <c r="V29" i="8"/>
  <c r="U29" i="8"/>
  <c r="T29" i="8"/>
  <c r="S29" i="8"/>
  <c r="R29" i="8"/>
  <c r="Q29" i="8"/>
  <c r="P29" i="8"/>
  <c r="O29" i="8"/>
  <c r="N29" i="8"/>
  <c r="M29" i="8"/>
  <c r="L29" i="8"/>
  <c r="K29" i="8"/>
  <c r="J29" i="8"/>
  <c r="I29" i="8"/>
  <c r="H29" i="8"/>
  <c r="G29" i="8"/>
  <c r="F29" i="8"/>
  <c r="E29" i="8"/>
  <c r="D29" i="8"/>
  <c r="C29" i="8"/>
  <c r="B29" i="8"/>
  <c r="AE28" i="8"/>
  <c r="AD28" i="8"/>
  <c r="AC28" i="8"/>
  <c r="AB28" i="8"/>
  <c r="AA28" i="8"/>
  <c r="Z28" i="8"/>
  <c r="Y28" i="8"/>
  <c r="X28" i="8"/>
  <c r="W28" i="8"/>
  <c r="V28" i="8"/>
  <c r="U28" i="8"/>
  <c r="T28" i="8"/>
  <c r="S28" i="8"/>
  <c r="R28" i="8"/>
  <c r="Q28" i="8"/>
  <c r="P28" i="8"/>
  <c r="O28" i="8"/>
  <c r="N28" i="8"/>
  <c r="M28" i="8"/>
  <c r="L28" i="8"/>
  <c r="K28" i="8"/>
  <c r="J28" i="8"/>
  <c r="I28" i="8"/>
  <c r="H28" i="8"/>
  <c r="G28" i="8"/>
  <c r="F28" i="8"/>
  <c r="E28" i="8"/>
  <c r="D28" i="8"/>
  <c r="C28" i="8"/>
  <c r="B28" i="8"/>
  <c r="AE27" i="8"/>
  <c r="AD27" i="8"/>
  <c r="AC27" i="8"/>
  <c r="AB27" i="8"/>
  <c r="AA27" i="8"/>
  <c r="Z27" i="8"/>
  <c r="Y27" i="8"/>
  <c r="X27" i="8"/>
  <c r="W27" i="8"/>
  <c r="V27" i="8"/>
  <c r="U27" i="8"/>
  <c r="T27" i="8"/>
  <c r="S27" i="8"/>
  <c r="R27" i="8"/>
  <c r="Q27" i="8"/>
  <c r="P27" i="8"/>
  <c r="O27" i="8"/>
  <c r="N27" i="8"/>
  <c r="M27" i="8"/>
  <c r="L27" i="8"/>
  <c r="K27" i="8"/>
  <c r="J27" i="8"/>
  <c r="I27" i="8"/>
  <c r="H27" i="8"/>
  <c r="G27" i="8"/>
  <c r="F27" i="8"/>
  <c r="E27" i="8"/>
  <c r="D27" i="8"/>
  <c r="C27" i="8"/>
  <c r="B27" i="8"/>
  <c r="AE26" i="8"/>
  <c r="AD26" i="8"/>
  <c r="AC26" i="8"/>
  <c r="AB26" i="8"/>
  <c r="AA26" i="8"/>
  <c r="Z26" i="8"/>
  <c r="Y26" i="8"/>
  <c r="X26" i="8"/>
  <c r="W26" i="8"/>
  <c r="V26" i="8"/>
  <c r="U26" i="8"/>
  <c r="T26" i="8"/>
  <c r="S26" i="8"/>
  <c r="R26" i="8"/>
  <c r="Q26" i="8"/>
  <c r="P26" i="8"/>
  <c r="O26" i="8"/>
  <c r="N26" i="8"/>
  <c r="M26" i="8"/>
  <c r="L26" i="8"/>
  <c r="K26" i="8"/>
  <c r="J26" i="8"/>
  <c r="I26" i="8"/>
  <c r="H26" i="8"/>
  <c r="G26" i="8"/>
  <c r="F26" i="8"/>
  <c r="E26" i="8"/>
  <c r="D26" i="8"/>
  <c r="C26" i="8"/>
  <c r="B26" i="8"/>
  <c r="AE25" i="8"/>
  <c r="AD25" i="8"/>
  <c r="AC25" i="8"/>
  <c r="AB25" i="8"/>
  <c r="AA25" i="8"/>
  <c r="Z25" i="8"/>
  <c r="Y25" i="8"/>
  <c r="X25" i="8"/>
  <c r="W25" i="8"/>
  <c r="V25" i="8"/>
  <c r="U25" i="8"/>
  <c r="T25" i="8"/>
  <c r="S25" i="8"/>
  <c r="R25" i="8"/>
  <c r="Q25" i="8"/>
  <c r="P25" i="8"/>
  <c r="O25" i="8"/>
  <c r="N25" i="8"/>
  <c r="M25" i="8"/>
  <c r="L25" i="8"/>
  <c r="K25" i="8"/>
  <c r="J25" i="8"/>
  <c r="I25" i="8"/>
  <c r="H25" i="8"/>
  <c r="G25" i="8"/>
  <c r="F25" i="8"/>
  <c r="E25" i="8"/>
  <c r="D25" i="8"/>
  <c r="C25" i="8"/>
  <c r="B25" i="8"/>
  <c r="AE24" i="8"/>
  <c r="AD24" i="8"/>
  <c r="AC24" i="8"/>
  <c r="AB24" i="8"/>
  <c r="AA24" i="8"/>
  <c r="Z24" i="8"/>
  <c r="Y24" i="8"/>
  <c r="X24" i="8"/>
  <c r="W24" i="8"/>
  <c r="V24" i="8"/>
  <c r="U24" i="8"/>
  <c r="T24" i="8"/>
  <c r="S24" i="8"/>
  <c r="R24" i="8"/>
  <c r="Q24" i="8"/>
  <c r="P24" i="8"/>
  <c r="O24" i="8"/>
  <c r="N24" i="8"/>
  <c r="M24" i="8"/>
  <c r="L24" i="8"/>
  <c r="K24" i="8"/>
  <c r="J24" i="8"/>
  <c r="I24" i="8"/>
  <c r="H24" i="8"/>
  <c r="G24" i="8"/>
  <c r="F24" i="8"/>
  <c r="E24" i="8"/>
  <c r="D24" i="8"/>
  <c r="C24" i="8"/>
  <c r="B24" i="8"/>
  <c r="AE23" i="8"/>
  <c r="AD23" i="8"/>
  <c r="AC23" i="8"/>
  <c r="AB23" i="8"/>
  <c r="AA23" i="8"/>
  <c r="Z23" i="8"/>
  <c r="Y23" i="8"/>
  <c r="X23" i="8"/>
  <c r="W23" i="8"/>
  <c r="V23" i="8"/>
  <c r="U23" i="8"/>
  <c r="T23" i="8"/>
  <c r="S23" i="8"/>
  <c r="R23" i="8"/>
  <c r="Q23" i="8"/>
  <c r="P23" i="8"/>
  <c r="O23" i="8"/>
  <c r="N23" i="8"/>
  <c r="M23" i="8"/>
  <c r="L23" i="8"/>
  <c r="K23" i="8"/>
  <c r="J23" i="8"/>
  <c r="I23" i="8"/>
  <c r="H23" i="8"/>
  <c r="G23" i="8"/>
  <c r="F23" i="8"/>
  <c r="E23" i="8"/>
  <c r="D23" i="8"/>
  <c r="C23" i="8"/>
  <c r="B23" i="8"/>
  <c r="AE22" i="8"/>
  <c r="AD22" i="8"/>
  <c r="AC22" i="8"/>
  <c r="AB22" i="8"/>
  <c r="AA22" i="8"/>
  <c r="Z22" i="8"/>
  <c r="Y22" i="8"/>
  <c r="X22" i="8"/>
  <c r="W22" i="8"/>
  <c r="V22" i="8"/>
  <c r="U22" i="8"/>
  <c r="T22" i="8"/>
  <c r="S22" i="8"/>
  <c r="R22" i="8"/>
  <c r="Q22" i="8"/>
  <c r="P22" i="8"/>
  <c r="O22" i="8"/>
  <c r="N22" i="8"/>
  <c r="M22" i="8"/>
  <c r="L22" i="8"/>
  <c r="K22" i="8"/>
  <c r="J22" i="8"/>
  <c r="I22" i="8"/>
  <c r="H22" i="8"/>
  <c r="G22" i="8"/>
  <c r="F22" i="8"/>
  <c r="E22" i="8"/>
  <c r="D22" i="8"/>
  <c r="C22" i="8"/>
  <c r="B22" i="8"/>
  <c r="AE21" i="8"/>
  <c r="AD21" i="8"/>
  <c r="AC21" i="8"/>
  <c r="AB21" i="8"/>
  <c r="AA21" i="8"/>
  <c r="Z21" i="8"/>
  <c r="Y21" i="8"/>
  <c r="X21" i="8"/>
  <c r="W21" i="8"/>
  <c r="V21" i="8"/>
  <c r="U21" i="8"/>
  <c r="T21" i="8"/>
  <c r="S21" i="8"/>
  <c r="R21" i="8"/>
  <c r="Q21" i="8"/>
  <c r="P21" i="8"/>
  <c r="O21" i="8"/>
  <c r="N21" i="8"/>
  <c r="M21" i="8"/>
  <c r="L21" i="8"/>
  <c r="K21" i="8"/>
  <c r="J21" i="8"/>
  <c r="I21" i="8"/>
  <c r="H21" i="8"/>
  <c r="G21" i="8"/>
  <c r="F21" i="8"/>
  <c r="E21" i="8"/>
  <c r="D21" i="8"/>
  <c r="C21" i="8"/>
  <c r="B21" i="8"/>
  <c r="AE19" i="8"/>
  <c r="AD19" i="8"/>
  <c r="AC19" i="8"/>
  <c r="AB19" i="8"/>
  <c r="AA19" i="8"/>
  <c r="Z19" i="8"/>
  <c r="Y19" i="8"/>
  <c r="X19" i="8"/>
  <c r="W19" i="8"/>
  <c r="V19" i="8"/>
  <c r="U19" i="8"/>
  <c r="T19" i="8"/>
  <c r="S19" i="8"/>
  <c r="R19" i="8"/>
  <c r="Q19" i="8"/>
  <c r="P19" i="8"/>
  <c r="O19" i="8"/>
  <c r="N19" i="8"/>
  <c r="M19" i="8"/>
  <c r="L19" i="8"/>
  <c r="K19" i="8"/>
  <c r="J19" i="8"/>
  <c r="I19" i="8"/>
  <c r="H19" i="8"/>
  <c r="G19" i="8"/>
  <c r="F19" i="8"/>
  <c r="E19" i="8"/>
  <c r="D19" i="8"/>
  <c r="C19" i="8"/>
  <c r="B19" i="8"/>
  <c r="AD17" i="8"/>
  <c r="AC17" i="8"/>
  <c r="AB17" i="8"/>
  <c r="AA17" i="8"/>
  <c r="Z17" i="8"/>
  <c r="Y17" i="8"/>
  <c r="X17" i="8"/>
  <c r="W17" i="8"/>
  <c r="V17" i="8"/>
  <c r="U17" i="8"/>
  <c r="T17" i="8"/>
  <c r="S17" i="8"/>
  <c r="R17" i="8"/>
  <c r="Q17" i="8"/>
  <c r="P17" i="8"/>
  <c r="O17" i="8"/>
  <c r="N17" i="8"/>
  <c r="M17" i="8"/>
  <c r="L17" i="8"/>
  <c r="K17" i="8"/>
  <c r="J17" i="8"/>
  <c r="I17" i="8"/>
  <c r="H17" i="8"/>
  <c r="G17" i="8"/>
  <c r="F17" i="8"/>
  <c r="E17" i="8"/>
  <c r="D17" i="8"/>
  <c r="C17" i="8"/>
  <c r="B17" i="8"/>
  <c r="AD16" i="8"/>
  <c r="AC16" i="8"/>
  <c r="AB16" i="8"/>
  <c r="AA16" i="8"/>
  <c r="Z16" i="8"/>
  <c r="Y16" i="8"/>
  <c r="X16" i="8"/>
  <c r="W16" i="8"/>
  <c r="V16" i="8"/>
  <c r="U16" i="8"/>
  <c r="T16" i="8"/>
  <c r="S16" i="8"/>
  <c r="R16" i="8"/>
  <c r="Q16" i="8"/>
  <c r="P16" i="8"/>
  <c r="O16" i="8"/>
  <c r="N16" i="8"/>
  <c r="M16" i="8"/>
  <c r="L16" i="8"/>
  <c r="K16" i="8"/>
  <c r="J16" i="8"/>
  <c r="I16" i="8"/>
  <c r="H16" i="8"/>
  <c r="G16" i="8"/>
  <c r="F16" i="8"/>
  <c r="E16" i="8"/>
  <c r="D16" i="8"/>
  <c r="C16" i="8"/>
  <c r="B16" i="8"/>
  <c r="AD15" i="8"/>
  <c r="AC15" i="8"/>
  <c r="AB15" i="8"/>
  <c r="AA15" i="8"/>
  <c r="Z15" i="8"/>
  <c r="Y15" i="8"/>
  <c r="X15" i="8"/>
  <c r="W15" i="8"/>
  <c r="V15" i="8"/>
  <c r="U15" i="8"/>
  <c r="T15" i="8"/>
  <c r="S15" i="8"/>
  <c r="R15" i="8"/>
  <c r="Q15" i="8"/>
  <c r="P15" i="8"/>
  <c r="O15" i="8"/>
  <c r="N15" i="8"/>
  <c r="M15" i="8"/>
  <c r="L15" i="8"/>
  <c r="K15" i="8"/>
  <c r="J15" i="8"/>
  <c r="I15" i="8"/>
  <c r="H15" i="8"/>
  <c r="G15" i="8"/>
  <c r="F15" i="8"/>
  <c r="E15" i="8"/>
  <c r="D15" i="8"/>
  <c r="C15" i="8"/>
  <c r="B15" i="8"/>
  <c r="AD14" i="8"/>
  <c r="AC14" i="8"/>
  <c r="AB14" i="8"/>
  <c r="AA14" i="8"/>
  <c r="Z14" i="8"/>
  <c r="Y14" i="8"/>
  <c r="X14" i="8"/>
  <c r="W14" i="8"/>
  <c r="V14" i="8"/>
  <c r="U14" i="8"/>
  <c r="T14" i="8"/>
  <c r="S14" i="8"/>
  <c r="R14" i="8"/>
  <c r="Q14" i="8"/>
  <c r="P14" i="8"/>
  <c r="O14" i="8"/>
  <c r="N14" i="8"/>
  <c r="M14" i="8"/>
  <c r="L14" i="8"/>
  <c r="K14" i="8"/>
  <c r="J14" i="8"/>
  <c r="I14" i="8"/>
  <c r="H14" i="8"/>
  <c r="G14" i="8"/>
  <c r="F14" i="8"/>
  <c r="E14" i="8"/>
  <c r="D14" i="8"/>
  <c r="C14" i="8"/>
  <c r="B14" i="8"/>
  <c r="AD13" i="8"/>
  <c r="AC13" i="8"/>
  <c r="AB13" i="8"/>
  <c r="AA13" i="8"/>
  <c r="Z13" i="8"/>
  <c r="Y13" i="8"/>
  <c r="X13" i="8"/>
  <c r="W13" i="8"/>
  <c r="V13" i="8"/>
  <c r="U13" i="8"/>
  <c r="T13" i="8"/>
  <c r="S13" i="8"/>
  <c r="R13" i="8"/>
  <c r="Q13" i="8"/>
  <c r="P13" i="8"/>
  <c r="O13" i="8"/>
  <c r="N13" i="8"/>
  <c r="M13" i="8"/>
  <c r="L13" i="8"/>
  <c r="K13" i="8"/>
  <c r="J13" i="8"/>
  <c r="I13" i="8"/>
  <c r="H13" i="8"/>
  <c r="G13" i="8"/>
  <c r="F13" i="8"/>
  <c r="E13" i="8"/>
  <c r="D13" i="8"/>
  <c r="C13" i="8"/>
  <c r="B13" i="8"/>
  <c r="AD12" i="8"/>
  <c r="AC12" i="8"/>
  <c r="AB12" i="8"/>
  <c r="AA12" i="8"/>
  <c r="Z12" i="8"/>
  <c r="Y12" i="8"/>
  <c r="X12" i="8"/>
  <c r="W12" i="8"/>
  <c r="V12" i="8"/>
  <c r="U12" i="8"/>
  <c r="T12" i="8"/>
  <c r="S12" i="8"/>
  <c r="R12" i="8"/>
  <c r="Q12" i="8"/>
  <c r="P12" i="8"/>
  <c r="O12" i="8"/>
  <c r="N12" i="8"/>
  <c r="M12" i="8"/>
  <c r="L12" i="8"/>
  <c r="K12" i="8"/>
  <c r="J12" i="8"/>
  <c r="I12" i="8"/>
  <c r="H12" i="8"/>
  <c r="G12" i="8"/>
  <c r="F12" i="8"/>
  <c r="E12" i="8"/>
  <c r="D12" i="8"/>
  <c r="C12" i="8"/>
  <c r="B12" i="8"/>
  <c r="AD11" i="8"/>
  <c r="AC11" i="8"/>
  <c r="AB11" i="8"/>
  <c r="AA11" i="8"/>
  <c r="Z11" i="8"/>
  <c r="Y11" i="8"/>
  <c r="X11" i="8"/>
  <c r="W11" i="8"/>
  <c r="V11" i="8"/>
  <c r="U11" i="8"/>
  <c r="T11" i="8"/>
  <c r="S11" i="8"/>
  <c r="R11" i="8"/>
  <c r="Q11" i="8"/>
  <c r="P11" i="8"/>
  <c r="O11" i="8"/>
  <c r="N11" i="8"/>
  <c r="M11" i="8"/>
  <c r="L11" i="8"/>
  <c r="K11" i="8"/>
  <c r="J11" i="8"/>
  <c r="I11" i="8"/>
  <c r="H11" i="8"/>
  <c r="G11" i="8"/>
  <c r="F11" i="8"/>
  <c r="E11" i="8"/>
  <c r="D11" i="8"/>
  <c r="C11" i="8"/>
  <c r="B11" i="8"/>
  <c r="AD10" i="8"/>
  <c r="AC10" i="8"/>
  <c r="AB10" i="8"/>
  <c r="AA10" i="8"/>
  <c r="Z10" i="8"/>
  <c r="Y10" i="8"/>
  <c r="X10" i="8"/>
  <c r="W10" i="8"/>
  <c r="V10" i="8"/>
  <c r="U10" i="8"/>
  <c r="T10" i="8"/>
  <c r="S10" i="8"/>
  <c r="R10" i="8"/>
  <c r="Q10" i="8"/>
  <c r="P10" i="8"/>
  <c r="O10" i="8"/>
  <c r="N10" i="8"/>
  <c r="M10" i="8"/>
  <c r="L10" i="8"/>
  <c r="K10" i="8"/>
  <c r="J10" i="8"/>
  <c r="I10" i="8"/>
  <c r="H10" i="8"/>
  <c r="G10" i="8"/>
  <c r="F10" i="8"/>
  <c r="E10" i="8"/>
  <c r="D10" i="8"/>
  <c r="C10" i="8"/>
  <c r="B10" i="8"/>
  <c r="AD9" i="8"/>
  <c r="AC9" i="8"/>
  <c r="AB9" i="8"/>
  <c r="AA9" i="8"/>
  <c r="Z9" i="8"/>
  <c r="Y9" i="8"/>
  <c r="X9" i="8"/>
  <c r="W9" i="8"/>
  <c r="V9" i="8"/>
  <c r="U9" i="8"/>
  <c r="T9" i="8"/>
  <c r="S9" i="8"/>
  <c r="R9" i="8"/>
  <c r="Q9" i="8"/>
  <c r="P9" i="8"/>
  <c r="O9" i="8"/>
  <c r="N9" i="8"/>
  <c r="M9" i="8"/>
  <c r="L9" i="8"/>
  <c r="K9" i="8"/>
  <c r="J9" i="8"/>
  <c r="I9" i="8"/>
  <c r="H9" i="8"/>
  <c r="G9" i="8"/>
  <c r="F9" i="8"/>
  <c r="E9" i="8"/>
  <c r="D9" i="8"/>
  <c r="C9" i="8"/>
  <c r="B9" i="8"/>
  <c r="AD8" i="8"/>
  <c r="AC8" i="8"/>
  <c r="AB8" i="8"/>
  <c r="AA8" i="8"/>
  <c r="Z8" i="8"/>
  <c r="Y8" i="8"/>
  <c r="X8" i="8"/>
  <c r="W8" i="8"/>
  <c r="V8" i="8"/>
  <c r="U8" i="8"/>
  <c r="T8" i="8"/>
  <c r="S8" i="8"/>
  <c r="R8" i="8"/>
  <c r="Q8" i="8"/>
  <c r="P8" i="8"/>
  <c r="O8" i="8"/>
  <c r="N8" i="8"/>
  <c r="M8" i="8"/>
  <c r="L8" i="8"/>
  <c r="K8" i="8"/>
  <c r="J8" i="8"/>
  <c r="I8" i="8"/>
  <c r="H8" i="8"/>
  <c r="G8" i="8"/>
  <c r="F8" i="8"/>
  <c r="E8" i="8"/>
  <c r="D8" i="8"/>
  <c r="C8" i="8"/>
  <c r="B8" i="8"/>
  <c r="AD7" i="8"/>
  <c r="AC7" i="8"/>
  <c r="AB7" i="8"/>
  <c r="AA7" i="8"/>
  <c r="Z7" i="8"/>
  <c r="Y7" i="8"/>
  <c r="X7" i="8"/>
  <c r="W7" i="8"/>
  <c r="V7" i="8"/>
  <c r="U7" i="8"/>
  <c r="T7" i="8"/>
  <c r="S7" i="8"/>
  <c r="R7" i="8"/>
  <c r="Q7" i="8"/>
  <c r="P7" i="8"/>
  <c r="O7" i="8"/>
  <c r="N7" i="8"/>
  <c r="M7" i="8"/>
  <c r="L7" i="8"/>
  <c r="K7" i="8"/>
  <c r="J7" i="8"/>
  <c r="I7" i="8"/>
  <c r="H7" i="8"/>
  <c r="G7" i="8"/>
  <c r="F7" i="8"/>
  <c r="E7" i="8"/>
  <c r="D7" i="8"/>
  <c r="C7" i="8"/>
  <c r="B7" i="8"/>
  <c r="AD6" i="8"/>
  <c r="AC6" i="8"/>
  <c r="AB6" i="8"/>
  <c r="AA6" i="8"/>
  <c r="Z6" i="8"/>
  <c r="Y6" i="8"/>
  <c r="X6" i="8"/>
  <c r="W6" i="8"/>
  <c r="V6" i="8"/>
  <c r="U6" i="8"/>
  <c r="T6" i="8"/>
  <c r="S6" i="8"/>
  <c r="R6" i="8"/>
  <c r="Q6" i="8"/>
  <c r="P6" i="8"/>
  <c r="O6" i="8"/>
  <c r="N6" i="8"/>
  <c r="M6" i="8"/>
  <c r="L6" i="8"/>
  <c r="K6" i="8"/>
  <c r="J6" i="8"/>
  <c r="I6" i="8"/>
  <c r="H6" i="8"/>
  <c r="G6" i="8"/>
  <c r="F6" i="8"/>
  <c r="E6" i="8"/>
  <c r="D6" i="8"/>
  <c r="C6" i="8"/>
  <c r="B6" i="8"/>
  <c r="AD5" i="8"/>
  <c r="AC5" i="8"/>
  <c r="AB5" i="8"/>
  <c r="AA5" i="8"/>
  <c r="Z5" i="8"/>
  <c r="Y5" i="8"/>
  <c r="X5" i="8"/>
  <c r="W5" i="8"/>
  <c r="V5" i="8"/>
  <c r="U5" i="8"/>
  <c r="T5" i="8"/>
  <c r="S5" i="8"/>
  <c r="R5" i="8"/>
  <c r="Q5" i="8"/>
  <c r="P5" i="8"/>
  <c r="O5" i="8"/>
  <c r="N5" i="8"/>
  <c r="M5" i="8"/>
  <c r="L5" i="8"/>
  <c r="K5" i="8"/>
  <c r="J5" i="8"/>
  <c r="I5" i="8"/>
  <c r="H5" i="8"/>
  <c r="G5" i="8"/>
  <c r="F5" i="8"/>
  <c r="E5" i="8"/>
  <c r="D5" i="8"/>
  <c r="C5" i="8"/>
  <c r="B5" i="8"/>
  <c r="AF45" i="7"/>
  <c r="AE53" i="7"/>
  <c r="AD53" i="7"/>
  <c r="AC53" i="7"/>
  <c r="AB53" i="7"/>
  <c r="AA53" i="7"/>
  <c r="Z53" i="7"/>
  <c r="Y53" i="7"/>
  <c r="X53" i="7"/>
  <c r="W53" i="7"/>
  <c r="V53" i="7"/>
  <c r="U53" i="7"/>
  <c r="T53" i="7"/>
  <c r="S53" i="7"/>
  <c r="R53" i="7"/>
  <c r="Q53" i="7"/>
  <c r="P53" i="7"/>
  <c r="O53" i="7"/>
  <c r="N53" i="7"/>
  <c r="M53" i="7"/>
  <c r="L53" i="7"/>
  <c r="K53" i="7"/>
  <c r="J53" i="7"/>
  <c r="I53" i="7"/>
  <c r="H53" i="7"/>
  <c r="G53" i="7"/>
  <c r="F53" i="7"/>
  <c r="E53" i="7"/>
  <c r="D53" i="7"/>
  <c r="C53" i="7"/>
  <c r="B53" i="7"/>
  <c r="AE52" i="7"/>
  <c r="AD52" i="7"/>
  <c r="AC52" i="7"/>
  <c r="AB52" i="7"/>
  <c r="AA52" i="7"/>
  <c r="Z52" i="7"/>
  <c r="Y52" i="7"/>
  <c r="X52" i="7"/>
  <c r="W52" i="7"/>
  <c r="V52" i="7"/>
  <c r="U52" i="7"/>
  <c r="T52" i="7"/>
  <c r="S52" i="7"/>
  <c r="R52" i="7"/>
  <c r="Q52" i="7"/>
  <c r="P52" i="7"/>
  <c r="O52" i="7"/>
  <c r="N52" i="7"/>
  <c r="M52" i="7"/>
  <c r="L52" i="7"/>
  <c r="K52" i="7"/>
  <c r="J52" i="7"/>
  <c r="I52" i="7"/>
  <c r="H52" i="7"/>
  <c r="G52" i="7"/>
  <c r="F52" i="7"/>
  <c r="E52" i="7"/>
  <c r="D52" i="7"/>
  <c r="C52" i="7"/>
  <c r="B52" i="7"/>
  <c r="AE51" i="7"/>
  <c r="AD51" i="7"/>
  <c r="AC51" i="7"/>
  <c r="AB51" i="7"/>
  <c r="AA51" i="7"/>
  <c r="Z51" i="7"/>
  <c r="Y51" i="7"/>
  <c r="X51" i="7"/>
  <c r="W51" i="7"/>
  <c r="V51" i="7"/>
  <c r="U51" i="7"/>
  <c r="T51" i="7"/>
  <c r="S51" i="7"/>
  <c r="R51" i="7"/>
  <c r="Q51" i="7"/>
  <c r="P51" i="7"/>
  <c r="O51" i="7"/>
  <c r="N51" i="7"/>
  <c r="M51" i="7"/>
  <c r="L51" i="7"/>
  <c r="K51" i="7"/>
  <c r="J51" i="7"/>
  <c r="I51" i="7"/>
  <c r="H51" i="7"/>
  <c r="G51" i="7"/>
  <c r="F51" i="7"/>
  <c r="E51" i="7"/>
  <c r="D51" i="7"/>
  <c r="C51" i="7"/>
  <c r="B51" i="7"/>
  <c r="AE50" i="7"/>
  <c r="AD50" i="7"/>
  <c r="AC50" i="7"/>
  <c r="AB50" i="7"/>
  <c r="AA50" i="7"/>
  <c r="Z50" i="7"/>
  <c r="Y50" i="7"/>
  <c r="X50" i="7"/>
  <c r="W50" i="7"/>
  <c r="V50" i="7"/>
  <c r="U50" i="7"/>
  <c r="T50" i="7"/>
  <c r="S50" i="7"/>
  <c r="R50" i="7"/>
  <c r="Q50" i="7"/>
  <c r="P50" i="7"/>
  <c r="O50" i="7"/>
  <c r="N50" i="7"/>
  <c r="M50" i="7"/>
  <c r="L50" i="7"/>
  <c r="K50" i="7"/>
  <c r="J50" i="7"/>
  <c r="I50" i="7"/>
  <c r="H50" i="7"/>
  <c r="G50" i="7"/>
  <c r="F50" i="7"/>
  <c r="E50" i="7"/>
  <c r="D50" i="7"/>
  <c r="C50" i="7"/>
  <c r="B50" i="7"/>
  <c r="AE49" i="7"/>
  <c r="AD49" i="7"/>
  <c r="AC49" i="7"/>
  <c r="AB49" i="7"/>
  <c r="AA49" i="7"/>
  <c r="Z49" i="7"/>
  <c r="Y49" i="7"/>
  <c r="X49" i="7"/>
  <c r="W49" i="7"/>
  <c r="V49" i="7"/>
  <c r="U49" i="7"/>
  <c r="T49" i="7"/>
  <c r="S49" i="7"/>
  <c r="R49" i="7"/>
  <c r="Q49" i="7"/>
  <c r="P49" i="7"/>
  <c r="O49" i="7"/>
  <c r="N49" i="7"/>
  <c r="M49" i="7"/>
  <c r="L49" i="7"/>
  <c r="K49" i="7"/>
  <c r="J49" i="7"/>
  <c r="I49" i="7"/>
  <c r="H49" i="7"/>
  <c r="G49" i="7"/>
  <c r="F49" i="7"/>
  <c r="E49" i="7"/>
  <c r="D49" i="7"/>
  <c r="C49" i="7"/>
  <c r="B49" i="7"/>
  <c r="AE48" i="7"/>
  <c r="AD48" i="7"/>
  <c r="AC48" i="7"/>
  <c r="AB48" i="7"/>
  <c r="AA48" i="7"/>
  <c r="Z48" i="7"/>
  <c r="Y48" i="7"/>
  <c r="X48" i="7"/>
  <c r="W48" i="7"/>
  <c r="V48" i="7"/>
  <c r="U48" i="7"/>
  <c r="T48" i="7"/>
  <c r="S48" i="7"/>
  <c r="R48" i="7"/>
  <c r="Q48" i="7"/>
  <c r="P48" i="7"/>
  <c r="O48" i="7"/>
  <c r="N48" i="7"/>
  <c r="M48" i="7"/>
  <c r="L48" i="7"/>
  <c r="K48" i="7"/>
  <c r="J48" i="7"/>
  <c r="I48" i="7"/>
  <c r="H48" i="7"/>
  <c r="G48" i="7"/>
  <c r="F48" i="7"/>
  <c r="E48" i="7"/>
  <c r="D48" i="7"/>
  <c r="C48" i="7"/>
  <c r="B48" i="7"/>
  <c r="AE47" i="7"/>
  <c r="AD47" i="7"/>
  <c r="AC47" i="7"/>
  <c r="AB47" i="7"/>
  <c r="AA47" i="7"/>
  <c r="Z47" i="7"/>
  <c r="Y47" i="7"/>
  <c r="X47" i="7"/>
  <c r="W47" i="7"/>
  <c r="V47" i="7"/>
  <c r="U47" i="7"/>
  <c r="T47" i="7"/>
  <c r="S47" i="7"/>
  <c r="R47" i="7"/>
  <c r="Q47" i="7"/>
  <c r="P47" i="7"/>
  <c r="O47" i="7"/>
  <c r="N47" i="7"/>
  <c r="M47" i="7"/>
  <c r="L47" i="7"/>
  <c r="K47" i="7"/>
  <c r="J47" i="7"/>
  <c r="I47" i="7"/>
  <c r="H47" i="7"/>
  <c r="G47" i="7"/>
  <c r="F47" i="7"/>
  <c r="E47" i="7"/>
  <c r="D47" i="7"/>
  <c r="C47" i="7"/>
  <c r="B47" i="7"/>
  <c r="AE46" i="7"/>
  <c r="AD46" i="7"/>
  <c r="AC46" i="7"/>
  <c r="AB46" i="7"/>
  <c r="AA46" i="7"/>
  <c r="Z46" i="7"/>
  <c r="Y46" i="7"/>
  <c r="X46" i="7"/>
  <c r="W46" i="7"/>
  <c r="V46" i="7"/>
  <c r="U46" i="7"/>
  <c r="T46" i="7"/>
  <c r="S46" i="7"/>
  <c r="R46" i="7"/>
  <c r="Q46" i="7"/>
  <c r="P46" i="7"/>
  <c r="O46" i="7"/>
  <c r="N46" i="7"/>
  <c r="M46" i="7"/>
  <c r="L46" i="7"/>
  <c r="K46" i="7"/>
  <c r="J46" i="7"/>
  <c r="I46" i="7"/>
  <c r="H46" i="7"/>
  <c r="G46" i="7"/>
  <c r="F46" i="7"/>
  <c r="E46" i="7"/>
  <c r="D46" i="7"/>
  <c r="C46" i="7"/>
  <c r="B46" i="7"/>
  <c r="AE44" i="7"/>
  <c r="AD44" i="7"/>
  <c r="AC44" i="7"/>
  <c r="AB44" i="7"/>
  <c r="AA44" i="7"/>
  <c r="Z44" i="7"/>
  <c r="Y44" i="7"/>
  <c r="X44" i="7"/>
  <c r="W44" i="7"/>
  <c r="V44" i="7"/>
  <c r="U44" i="7"/>
  <c r="T44" i="7"/>
  <c r="S44" i="7"/>
  <c r="R44" i="7"/>
  <c r="Q44" i="7"/>
  <c r="P44" i="7"/>
  <c r="O44" i="7"/>
  <c r="N44" i="7"/>
  <c r="M44" i="7"/>
  <c r="L44" i="7"/>
  <c r="K44" i="7"/>
  <c r="J44" i="7"/>
  <c r="I44" i="7"/>
  <c r="H44" i="7"/>
  <c r="G44" i="7"/>
  <c r="F44" i="7"/>
  <c r="E44" i="7"/>
  <c r="D44" i="7"/>
  <c r="C44" i="7"/>
  <c r="B44" i="7"/>
  <c r="AE43" i="7"/>
  <c r="AD43" i="7"/>
  <c r="AC43" i="7"/>
  <c r="AB43" i="7"/>
  <c r="AA43" i="7"/>
  <c r="Z43" i="7"/>
  <c r="Y43" i="7"/>
  <c r="X43" i="7"/>
  <c r="W43" i="7"/>
  <c r="V43" i="7"/>
  <c r="U43" i="7"/>
  <c r="T43" i="7"/>
  <c r="S43" i="7"/>
  <c r="R43" i="7"/>
  <c r="Q43" i="7"/>
  <c r="P43" i="7"/>
  <c r="O43" i="7"/>
  <c r="N43" i="7"/>
  <c r="M43" i="7"/>
  <c r="L43" i="7"/>
  <c r="K43" i="7"/>
  <c r="J43" i="7"/>
  <c r="I43" i="7"/>
  <c r="H43" i="7"/>
  <c r="G43" i="7"/>
  <c r="F43" i="7"/>
  <c r="E43" i="7"/>
  <c r="D43" i="7"/>
  <c r="C43" i="7"/>
  <c r="B43" i="7"/>
  <c r="AE42" i="7"/>
  <c r="AD42" i="7"/>
  <c r="AC42" i="7"/>
  <c r="AB42" i="7"/>
  <c r="AA42" i="7"/>
  <c r="Z42" i="7"/>
  <c r="Y42" i="7"/>
  <c r="X42" i="7"/>
  <c r="W42" i="7"/>
  <c r="V42" i="7"/>
  <c r="U42" i="7"/>
  <c r="T42" i="7"/>
  <c r="S42" i="7"/>
  <c r="R42" i="7"/>
  <c r="Q42" i="7"/>
  <c r="P42" i="7"/>
  <c r="O42" i="7"/>
  <c r="N42" i="7"/>
  <c r="M42" i="7"/>
  <c r="L42" i="7"/>
  <c r="K42" i="7"/>
  <c r="J42" i="7"/>
  <c r="I42" i="7"/>
  <c r="H42" i="7"/>
  <c r="G42" i="7"/>
  <c r="F42" i="7"/>
  <c r="E42" i="7"/>
  <c r="D42" i="7"/>
  <c r="C42" i="7"/>
  <c r="B42" i="7"/>
  <c r="AE41" i="7"/>
  <c r="AD41" i="7"/>
  <c r="AC41" i="7"/>
  <c r="AB41" i="7"/>
  <c r="AA41" i="7"/>
  <c r="Z41" i="7"/>
  <c r="Y41" i="7"/>
  <c r="X41" i="7"/>
  <c r="W41" i="7"/>
  <c r="V41" i="7"/>
  <c r="U41" i="7"/>
  <c r="T41" i="7"/>
  <c r="S41" i="7"/>
  <c r="R41" i="7"/>
  <c r="Q41" i="7"/>
  <c r="P41" i="7"/>
  <c r="O41" i="7"/>
  <c r="N41" i="7"/>
  <c r="M41" i="7"/>
  <c r="L41" i="7"/>
  <c r="K41" i="7"/>
  <c r="J41" i="7"/>
  <c r="I41" i="7"/>
  <c r="H41" i="7"/>
  <c r="G41" i="7"/>
  <c r="F41" i="7"/>
  <c r="E41" i="7"/>
  <c r="D41" i="7"/>
  <c r="C41" i="7"/>
  <c r="B41" i="7"/>
  <c r="AE39" i="7"/>
  <c r="AD39" i="7"/>
  <c r="AC39" i="7"/>
  <c r="AB39" i="7"/>
  <c r="AA39" i="7"/>
  <c r="Z39" i="7"/>
  <c r="Y39" i="7"/>
  <c r="X39" i="7"/>
  <c r="W39" i="7"/>
  <c r="V39" i="7"/>
  <c r="U39" i="7"/>
  <c r="T39" i="7"/>
  <c r="S39" i="7"/>
  <c r="R39" i="7"/>
  <c r="Q39" i="7"/>
  <c r="P39" i="7"/>
  <c r="O39" i="7"/>
  <c r="N39" i="7"/>
  <c r="M39" i="7"/>
  <c r="L39" i="7"/>
  <c r="K39" i="7"/>
  <c r="J39" i="7"/>
  <c r="I39" i="7"/>
  <c r="H39" i="7"/>
  <c r="G39" i="7"/>
  <c r="F39" i="7"/>
  <c r="E39" i="7"/>
  <c r="D39" i="7"/>
  <c r="C39" i="7"/>
  <c r="B39" i="7"/>
  <c r="AE38" i="7"/>
  <c r="AD38" i="7"/>
  <c r="AC38" i="7"/>
  <c r="AB38" i="7"/>
  <c r="AA38" i="7"/>
  <c r="Z38" i="7"/>
  <c r="Y38" i="7"/>
  <c r="X38" i="7"/>
  <c r="W38" i="7"/>
  <c r="V38" i="7"/>
  <c r="U38" i="7"/>
  <c r="T38" i="7"/>
  <c r="S38" i="7"/>
  <c r="R38" i="7"/>
  <c r="Q38" i="7"/>
  <c r="P38" i="7"/>
  <c r="O38" i="7"/>
  <c r="N38" i="7"/>
  <c r="M38" i="7"/>
  <c r="L38" i="7"/>
  <c r="K38" i="7"/>
  <c r="J38" i="7"/>
  <c r="I38" i="7"/>
  <c r="H38" i="7"/>
  <c r="G38" i="7"/>
  <c r="F38" i="7"/>
  <c r="E38" i="7"/>
  <c r="D38" i="7"/>
  <c r="C38" i="7"/>
  <c r="B38" i="7"/>
  <c r="AE37" i="7"/>
  <c r="AD37" i="7"/>
  <c r="AC37" i="7"/>
  <c r="AB37" i="7"/>
  <c r="AA37" i="7"/>
  <c r="Z37" i="7"/>
  <c r="Y37" i="7"/>
  <c r="X37" i="7"/>
  <c r="W37" i="7"/>
  <c r="V37" i="7"/>
  <c r="U37" i="7"/>
  <c r="T37" i="7"/>
  <c r="S37" i="7"/>
  <c r="R37" i="7"/>
  <c r="Q37" i="7"/>
  <c r="P37" i="7"/>
  <c r="O37" i="7"/>
  <c r="N37" i="7"/>
  <c r="M37" i="7"/>
  <c r="L37" i="7"/>
  <c r="K37" i="7"/>
  <c r="J37" i="7"/>
  <c r="I37" i="7"/>
  <c r="H37" i="7"/>
  <c r="G37" i="7"/>
  <c r="F37" i="7"/>
  <c r="E37" i="7"/>
  <c r="D37" i="7"/>
  <c r="C37" i="7"/>
  <c r="B37" i="7"/>
  <c r="AE35" i="7"/>
  <c r="AD35" i="7"/>
  <c r="AC35" i="7"/>
  <c r="AB35" i="7"/>
  <c r="AA35" i="7"/>
  <c r="Z35" i="7"/>
  <c r="Y35" i="7"/>
  <c r="X35" i="7"/>
  <c r="W35" i="7"/>
  <c r="V35" i="7"/>
  <c r="U35" i="7"/>
  <c r="T35" i="7"/>
  <c r="S35" i="7"/>
  <c r="R35" i="7"/>
  <c r="Q35" i="7"/>
  <c r="P35" i="7"/>
  <c r="O35" i="7"/>
  <c r="N35" i="7"/>
  <c r="M35" i="7"/>
  <c r="L35" i="7"/>
  <c r="K35" i="7"/>
  <c r="J35" i="7"/>
  <c r="I35" i="7"/>
  <c r="H35" i="7"/>
  <c r="G35" i="7"/>
  <c r="F35" i="7"/>
  <c r="E35" i="7"/>
  <c r="D35" i="7"/>
  <c r="C35" i="7"/>
  <c r="B35" i="7"/>
  <c r="AE34" i="7"/>
  <c r="AD34" i="7"/>
  <c r="AC34" i="7"/>
  <c r="AB34" i="7"/>
  <c r="AA34" i="7"/>
  <c r="Z34" i="7"/>
  <c r="Y34" i="7"/>
  <c r="X34" i="7"/>
  <c r="W34" i="7"/>
  <c r="V34" i="7"/>
  <c r="U34" i="7"/>
  <c r="T34" i="7"/>
  <c r="S34" i="7"/>
  <c r="R34" i="7"/>
  <c r="Q34" i="7"/>
  <c r="P34" i="7"/>
  <c r="O34" i="7"/>
  <c r="N34" i="7"/>
  <c r="M34" i="7"/>
  <c r="L34" i="7"/>
  <c r="K34" i="7"/>
  <c r="J34" i="7"/>
  <c r="I34" i="7"/>
  <c r="H34" i="7"/>
  <c r="G34" i="7"/>
  <c r="F34" i="7"/>
  <c r="E34" i="7"/>
  <c r="D34" i="7"/>
  <c r="C34" i="7"/>
  <c r="B34" i="7"/>
  <c r="AE33" i="7"/>
  <c r="AD33" i="7"/>
  <c r="AC33" i="7"/>
  <c r="AB33" i="7"/>
  <c r="AA33" i="7"/>
  <c r="Z33" i="7"/>
  <c r="Y33" i="7"/>
  <c r="X33" i="7"/>
  <c r="W33" i="7"/>
  <c r="V33" i="7"/>
  <c r="U33" i="7"/>
  <c r="T33" i="7"/>
  <c r="S33" i="7"/>
  <c r="R33" i="7"/>
  <c r="Q33" i="7"/>
  <c r="P33" i="7"/>
  <c r="O33" i="7"/>
  <c r="N33" i="7"/>
  <c r="M33" i="7"/>
  <c r="L33" i="7"/>
  <c r="K33" i="7"/>
  <c r="J33" i="7"/>
  <c r="I33" i="7"/>
  <c r="H33" i="7"/>
  <c r="G33" i="7"/>
  <c r="F33" i="7"/>
  <c r="E33" i="7"/>
  <c r="D33" i="7"/>
  <c r="C33" i="7"/>
  <c r="B33" i="7"/>
  <c r="AE32" i="7"/>
  <c r="AD32" i="7"/>
  <c r="AC32" i="7"/>
  <c r="AB32" i="7"/>
  <c r="AA32" i="7"/>
  <c r="Z32" i="7"/>
  <c r="Y32" i="7"/>
  <c r="X32" i="7"/>
  <c r="W32" i="7"/>
  <c r="V32" i="7"/>
  <c r="U32" i="7"/>
  <c r="T32" i="7"/>
  <c r="S32" i="7"/>
  <c r="R32" i="7"/>
  <c r="Q32" i="7"/>
  <c r="P32" i="7"/>
  <c r="O32" i="7"/>
  <c r="N32" i="7"/>
  <c r="M32" i="7"/>
  <c r="L32" i="7"/>
  <c r="K32" i="7"/>
  <c r="J32" i="7"/>
  <c r="I32" i="7"/>
  <c r="H32" i="7"/>
  <c r="G32" i="7"/>
  <c r="F32" i="7"/>
  <c r="E32" i="7"/>
  <c r="D32" i="7"/>
  <c r="C32" i="7"/>
  <c r="B32" i="7"/>
  <c r="AE31" i="7"/>
  <c r="AD31" i="7"/>
  <c r="AC31" i="7"/>
  <c r="AB31" i="7"/>
  <c r="AA31" i="7"/>
  <c r="Z31" i="7"/>
  <c r="Y31" i="7"/>
  <c r="X31" i="7"/>
  <c r="W31" i="7"/>
  <c r="V31" i="7"/>
  <c r="U31" i="7"/>
  <c r="T31" i="7"/>
  <c r="S31" i="7"/>
  <c r="R31" i="7"/>
  <c r="Q31" i="7"/>
  <c r="P31" i="7"/>
  <c r="O31" i="7"/>
  <c r="N31" i="7"/>
  <c r="M31" i="7"/>
  <c r="L31" i="7"/>
  <c r="K31" i="7"/>
  <c r="J31" i="7"/>
  <c r="I31" i="7"/>
  <c r="H31" i="7"/>
  <c r="G31" i="7"/>
  <c r="F31" i="7"/>
  <c r="E31" i="7"/>
  <c r="D31" i="7"/>
  <c r="C31" i="7"/>
  <c r="B31" i="7"/>
  <c r="AE30" i="7"/>
  <c r="AD30" i="7"/>
  <c r="AC30" i="7"/>
  <c r="AB30" i="7"/>
  <c r="AA30" i="7"/>
  <c r="Z30" i="7"/>
  <c r="Y30" i="7"/>
  <c r="X30" i="7"/>
  <c r="W30" i="7"/>
  <c r="V30" i="7"/>
  <c r="U30" i="7"/>
  <c r="T30" i="7"/>
  <c r="S30" i="7"/>
  <c r="R30" i="7"/>
  <c r="Q30" i="7"/>
  <c r="P30" i="7"/>
  <c r="O30" i="7"/>
  <c r="N30" i="7"/>
  <c r="M30" i="7"/>
  <c r="L30" i="7"/>
  <c r="K30" i="7"/>
  <c r="J30" i="7"/>
  <c r="I30" i="7"/>
  <c r="H30" i="7"/>
  <c r="G30" i="7"/>
  <c r="F30" i="7"/>
  <c r="E30" i="7"/>
  <c r="D30" i="7"/>
  <c r="C30" i="7"/>
  <c r="B30" i="7"/>
  <c r="AE29" i="7"/>
  <c r="AD29" i="7"/>
  <c r="AC29" i="7"/>
  <c r="AB29" i="7"/>
  <c r="AA29" i="7"/>
  <c r="Z29" i="7"/>
  <c r="Y29" i="7"/>
  <c r="X29" i="7"/>
  <c r="W29" i="7"/>
  <c r="V29" i="7"/>
  <c r="U29" i="7"/>
  <c r="T29" i="7"/>
  <c r="S29" i="7"/>
  <c r="R29" i="7"/>
  <c r="Q29" i="7"/>
  <c r="P29" i="7"/>
  <c r="O29" i="7"/>
  <c r="N29" i="7"/>
  <c r="M29" i="7"/>
  <c r="L29" i="7"/>
  <c r="K29" i="7"/>
  <c r="J29" i="7"/>
  <c r="I29" i="7"/>
  <c r="H29" i="7"/>
  <c r="G29" i="7"/>
  <c r="F29" i="7"/>
  <c r="E29" i="7"/>
  <c r="D29" i="7"/>
  <c r="C29" i="7"/>
  <c r="B29" i="7"/>
  <c r="AE28" i="7"/>
  <c r="AD28" i="7"/>
  <c r="AC28" i="7"/>
  <c r="AB28" i="7"/>
  <c r="AA28" i="7"/>
  <c r="Z28" i="7"/>
  <c r="Y28" i="7"/>
  <c r="X28" i="7"/>
  <c r="W28" i="7"/>
  <c r="V28" i="7"/>
  <c r="U28" i="7"/>
  <c r="T28" i="7"/>
  <c r="S28" i="7"/>
  <c r="R28" i="7"/>
  <c r="Q28" i="7"/>
  <c r="P28" i="7"/>
  <c r="O28" i="7"/>
  <c r="N28" i="7"/>
  <c r="M28" i="7"/>
  <c r="L28" i="7"/>
  <c r="K28" i="7"/>
  <c r="J28" i="7"/>
  <c r="I28" i="7"/>
  <c r="H28" i="7"/>
  <c r="G28" i="7"/>
  <c r="F28" i="7"/>
  <c r="E28" i="7"/>
  <c r="D28" i="7"/>
  <c r="C28" i="7"/>
  <c r="B28" i="7"/>
  <c r="AE27" i="7"/>
  <c r="AD27" i="7"/>
  <c r="AC27" i="7"/>
  <c r="AB27" i="7"/>
  <c r="AA27" i="7"/>
  <c r="Z27" i="7"/>
  <c r="Y27" i="7"/>
  <c r="X27" i="7"/>
  <c r="W27" i="7"/>
  <c r="V27" i="7"/>
  <c r="U27" i="7"/>
  <c r="T27" i="7"/>
  <c r="S27" i="7"/>
  <c r="R27" i="7"/>
  <c r="Q27" i="7"/>
  <c r="P27" i="7"/>
  <c r="O27" i="7"/>
  <c r="N27" i="7"/>
  <c r="M27" i="7"/>
  <c r="L27" i="7"/>
  <c r="K27" i="7"/>
  <c r="J27" i="7"/>
  <c r="I27" i="7"/>
  <c r="H27" i="7"/>
  <c r="G27" i="7"/>
  <c r="F27" i="7"/>
  <c r="E27" i="7"/>
  <c r="D27" i="7"/>
  <c r="C27" i="7"/>
  <c r="B27" i="7"/>
  <c r="AE26" i="7"/>
  <c r="AD26" i="7"/>
  <c r="AC26" i="7"/>
  <c r="AB26" i="7"/>
  <c r="AA26" i="7"/>
  <c r="Z26" i="7"/>
  <c r="Y26" i="7"/>
  <c r="X26" i="7"/>
  <c r="W26" i="7"/>
  <c r="V26" i="7"/>
  <c r="U26" i="7"/>
  <c r="T26" i="7"/>
  <c r="S26" i="7"/>
  <c r="R26" i="7"/>
  <c r="Q26" i="7"/>
  <c r="P26" i="7"/>
  <c r="O26" i="7"/>
  <c r="N26" i="7"/>
  <c r="M26" i="7"/>
  <c r="L26" i="7"/>
  <c r="K26" i="7"/>
  <c r="J26" i="7"/>
  <c r="I26" i="7"/>
  <c r="H26" i="7"/>
  <c r="G26" i="7"/>
  <c r="F26" i="7"/>
  <c r="E26" i="7"/>
  <c r="D26" i="7"/>
  <c r="C26" i="7"/>
  <c r="B26" i="7"/>
  <c r="AE25" i="7"/>
  <c r="AD25" i="7"/>
  <c r="AC25" i="7"/>
  <c r="AB25" i="7"/>
  <c r="AA25" i="7"/>
  <c r="Z25" i="7"/>
  <c r="Y25" i="7"/>
  <c r="X25" i="7"/>
  <c r="W25" i="7"/>
  <c r="V25" i="7"/>
  <c r="U25" i="7"/>
  <c r="T25" i="7"/>
  <c r="S25" i="7"/>
  <c r="R25" i="7"/>
  <c r="Q25" i="7"/>
  <c r="P25" i="7"/>
  <c r="O25" i="7"/>
  <c r="N25" i="7"/>
  <c r="M25" i="7"/>
  <c r="L25" i="7"/>
  <c r="K25" i="7"/>
  <c r="J25" i="7"/>
  <c r="I25" i="7"/>
  <c r="H25" i="7"/>
  <c r="G25" i="7"/>
  <c r="F25" i="7"/>
  <c r="E25" i="7"/>
  <c r="D25" i="7"/>
  <c r="C25" i="7"/>
  <c r="B25" i="7"/>
  <c r="AE24" i="7"/>
  <c r="AD24" i="7"/>
  <c r="AC24" i="7"/>
  <c r="AB24" i="7"/>
  <c r="AA24" i="7"/>
  <c r="Z24" i="7"/>
  <c r="Y24" i="7"/>
  <c r="X24" i="7"/>
  <c r="W24" i="7"/>
  <c r="V24" i="7"/>
  <c r="U24" i="7"/>
  <c r="T24" i="7"/>
  <c r="S24" i="7"/>
  <c r="R24" i="7"/>
  <c r="Q24" i="7"/>
  <c r="P24" i="7"/>
  <c r="O24" i="7"/>
  <c r="N24" i="7"/>
  <c r="M24" i="7"/>
  <c r="L24" i="7"/>
  <c r="K24" i="7"/>
  <c r="J24" i="7"/>
  <c r="I24" i="7"/>
  <c r="H24" i="7"/>
  <c r="G24" i="7"/>
  <c r="F24" i="7"/>
  <c r="E24" i="7"/>
  <c r="D24" i="7"/>
  <c r="C24" i="7"/>
  <c r="B24" i="7"/>
  <c r="AE23" i="7"/>
  <c r="AD23" i="7"/>
  <c r="AC23" i="7"/>
  <c r="AB23" i="7"/>
  <c r="AA23" i="7"/>
  <c r="Z23" i="7"/>
  <c r="Y23" i="7"/>
  <c r="X23" i="7"/>
  <c r="W23" i="7"/>
  <c r="V23" i="7"/>
  <c r="U23" i="7"/>
  <c r="T23" i="7"/>
  <c r="S23" i="7"/>
  <c r="R23" i="7"/>
  <c r="Q23" i="7"/>
  <c r="P23" i="7"/>
  <c r="O23" i="7"/>
  <c r="N23" i="7"/>
  <c r="M23" i="7"/>
  <c r="L23" i="7"/>
  <c r="K23" i="7"/>
  <c r="J23" i="7"/>
  <c r="I23" i="7"/>
  <c r="H23" i="7"/>
  <c r="G23" i="7"/>
  <c r="F23" i="7"/>
  <c r="E23" i="7"/>
  <c r="D23" i="7"/>
  <c r="C23" i="7"/>
  <c r="B23" i="7"/>
  <c r="AE22" i="7"/>
  <c r="AD22" i="7"/>
  <c r="AC22" i="7"/>
  <c r="AB22" i="7"/>
  <c r="AA22" i="7"/>
  <c r="Z22" i="7"/>
  <c r="Y22" i="7"/>
  <c r="X22" i="7"/>
  <c r="W22" i="7"/>
  <c r="V22" i="7"/>
  <c r="U22" i="7"/>
  <c r="T22" i="7"/>
  <c r="S22" i="7"/>
  <c r="R22" i="7"/>
  <c r="Q22" i="7"/>
  <c r="P22" i="7"/>
  <c r="O22" i="7"/>
  <c r="N22" i="7"/>
  <c r="M22" i="7"/>
  <c r="L22" i="7"/>
  <c r="K22" i="7"/>
  <c r="J22" i="7"/>
  <c r="I22" i="7"/>
  <c r="H22" i="7"/>
  <c r="G22" i="7"/>
  <c r="F22" i="7"/>
  <c r="E22" i="7"/>
  <c r="D22" i="7"/>
  <c r="C22" i="7"/>
  <c r="B22" i="7"/>
  <c r="AE21" i="7"/>
  <c r="AD21" i="7"/>
  <c r="AC21" i="7"/>
  <c r="AB21" i="7"/>
  <c r="AA21" i="7"/>
  <c r="Z21" i="7"/>
  <c r="Y21" i="7"/>
  <c r="X21" i="7"/>
  <c r="W21" i="7"/>
  <c r="V21" i="7"/>
  <c r="U21" i="7"/>
  <c r="T21" i="7"/>
  <c r="S21" i="7"/>
  <c r="R21" i="7"/>
  <c r="Q21" i="7"/>
  <c r="P21" i="7"/>
  <c r="O21" i="7"/>
  <c r="N21" i="7"/>
  <c r="M21" i="7"/>
  <c r="L21" i="7"/>
  <c r="K21" i="7"/>
  <c r="J21" i="7"/>
  <c r="I21" i="7"/>
  <c r="H21" i="7"/>
  <c r="G21" i="7"/>
  <c r="F21" i="7"/>
  <c r="E21" i="7"/>
  <c r="D21" i="7"/>
  <c r="C21" i="7"/>
  <c r="B21" i="7"/>
  <c r="AE19" i="7"/>
  <c r="AD19" i="7"/>
  <c r="AC19" i="7"/>
  <c r="AB19" i="7"/>
  <c r="AA19" i="7"/>
  <c r="Z19" i="7"/>
  <c r="Y19" i="7"/>
  <c r="X19" i="7"/>
  <c r="W19" i="7"/>
  <c r="V19" i="7"/>
  <c r="U19" i="7"/>
  <c r="T19" i="7"/>
  <c r="S19" i="7"/>
  <c r="R19" i="7"/>
  <c r="Q19" i="7"/>
  <c r="P19" i="7"/>
  <c r="O19" i="7"/>
  <c r="N19" i="7"/>
  <c r="M19" i="7"/>
  <c r="L19" i="7"/>
  <c r="K19" i="7"/>
  <c r="J19" i="7"/>
  <c r="I19" i="7"/>
  <c r="H19" i="7"/>
  <c r="G19" i="7"/>
  <c r="F19" i="7"/>
  <c r="E19" i="7"/>
  <c r="D19" i="7"/>
  <c r="C19" i="7"/>
  <c r="B19" i="7"/>
  <c r="AE17" i="7"/>
  <c r="AD17" i="7"/>
  <c r="AC17" i="7"/>
  <c r="AB17" i="7"/>
  <c r="AA17" i="7"/>
  <c r="Z17" i="7"/>
  <c r="Y17" i="7"/>
  <c r="X17" i="7"/>
  <c r="W17" i="7"/>
  <c r="V17" i="7"/>
  <c r="U17" i="7"/>
  <c r="T17" i="7"/>
  <c r="S17" i="7"/>
  <c r="R17" i="7"/>
  <c r="Q17" i="7"/>
  <c r="P17" i="7"/>
  <c r="O17" i="7"/>
  <c r="N17" i="7"/>
  <c r="M17" i="7"/>
  <c r="L17" i="7"/>
  <c r="K17" i="7"/>
  <c r="J17" i="7"/>
  <c r="I17" i="7"/>
  <c r="H17" i="7"/>
  <c r="G17" i="7"/>
  <c r="F17" i="7"/>
  <c r="E17" i="7"/>
  <c r="D17" i="7"/>
  <c r="C17" i="7"/>
  <c r="B17" i="7"/>
  <c r="AE16" i="7"/>
  <c r="AD16" i="7"/>
  <c r="AC16" i="7"/>
  <c r="AB16" i="7"/>
  <c r="AA16" i="7"/>
  <c r="Z16" i="7"/>
  <c r="Y16" i="7"/>
  <c r="X16" i="7"/>
  <c r="W16" i="7"/>
  <c r="V16" i="7"/>
  <c r="U16" i="7"/>
  <c r="T16" i="7"/>
  <c r="S16" i="7"/>
  <c r="R16" i="7"/>
  <c r="Q16" i="7"/>
  <c r="P16" i="7"/>
  <c r="O16" i="7"/>
  <c r="N16" i="7"/>
  <c r="M16" i="7"/>
  <c r="L16" i="7"/>
  <c r="K16" i="7"/>
  <c r="J16" i="7"/>
  <c r="I16" i="7"/>
  <c r="H16" i="7"/>
  <c r="G16" i="7"/>
  <c r="F16" i="7"/>
  <c r="E16" i="7"/>
  <c r="D16" i="7"/>
  <c r="C16" i="7"/>
  <c r="B16" i="7"/>
  <c r="AE15" i="7"/>
  <c r="AD15" i="7"/>
  <c r="AC15" i="7"/>
  <c r="AB15" i="7"/>
  <c r="AA15" i="7"/>
  <c r="Z15" i="7"/>
  <c r="Y15" i="7"/>
  <c r="X15" i="7"/>
  <c r="W15" i="7"/>
  <c r="V15" i="7"/>
  <c r="U15" i="7"/>
  <c r="T15" i="7"/>
  <c r="S15" i="7"/>
  <c r="R15" i="7"/>
  <c r="Q15" i="7"/>
  <c r="P15" i="7"/>
  <c r="O15" i="7"/>
  <c r="N15" i="7"/>
  <c r="M15" i="7"/>
  <c r="L15" i="7"/>
  <c r="K15" i="7"/>
  <c r="J15" i="7"/>
  <c r="I15" i="7"/>
  <c r="H15" i="7"/>
  <c r="G15" i="7"/>
  <c r="F15" i="7"/>
  <c r="E15" i="7"/>
  <c r="D15" i="7"/>
  <c r="C15" i="7"/>
  <c r="B15" i="7"/>
  <c r="AE14" i="7"/>
  <c r="AD14" i="7"/>
  <c r="AC14" i="7"/>
  <c r="AB14" i="7"/>
  <c r="AA14" i="7"/>
  <c r="Z14" i="7"/>
  <c r="Y14" i="7"/>
  <c r="X14" i="7"/>
  <c r="W14" i="7"/>
  <c r="V14" i="7"/>
  <c r="U14" i="7"/>
  <c r="T14" i="7"/>
  <c r="S14" i="7"/>
  <c r="R14" i="7"/>
  <c r="Q14" i="7"/>
  <c r="P14" i="7"/>
  <c r="O14" i="7"/>
  <c r="N14" i="7"/>
  <c r="M14" i="7"/>
  <c r="L14" i="7"/>
  <c r="K14" i="7"/>
  <c r="J14" i="7"/>
  <c r="I14" i="7"/>
  <c r="H14" i="7"/>
  <c r="G14" i="7"/>
  <c r="F14" i="7"/>
  <c r="E14" i="7"/>
  <c r="D14" i="7"/>
  <c r="C14" i="7"/>
  <c r="B14" i="7"/>
  <c r="AE13" i="7"/>
  <c r="AD13" i="7"/>
  <c r="AC13" i="7"/>
  <c r="AB13" i="7"/>
  <c r="AA13" i="7"/>
  <c r="Z13" i="7"/>
  <c r="Y13" i="7"/>
  <c r="X13" i="7"/>
  <c r="W13" i="7"/>
  <c r="V13" i="7"/>
  <c r="U13" i="7"/>
  <c r="T13" i="7"/>
  <c r="S13" i="7"/>
  <c r="R13" i="7"/>
  <c r="Q13" i="7"/>
  <c r="P13" i="7"/>
  <c r="O13" i="7"/>
  <c r="N13" i="7"/>
  <c r="M13" i="7"/>
  <c r="L13" i="7"/>
  <c r="K13" i="7"/>
  <c r="J13" i="7"/>
  <c r="I13" i="7"/>
  <c r="H13" i="7"/>
  <c r="G13" i="7"/>
  <c r="F13" i="7"/>
  <c r="E13" i="7"/>
  <c r="D13" i="7"/>
  <c r="C13" i="7"/>
  <c r="B13" i="7"/>
  <c r="AE12" i="7"/>
  <c r="AD12" i="7"/>
  <c r="AC12" i="7"/>
  <c r="AB12" i="7"/>
  <c r="AA12" i="7"/>
  <c r="Z12" i="7"/>
  <c r="Y12" i="7"/>
  <c r="X12" i="7"/>
  <c r="W12" i="7"/>
  <c r="V12" i="7"/>
  <c r="U12" i="7"/>
  <c r="T12" i="7"/>
  <c r="S12" i="7"/>
  <c r="R12" i="7"/>
  <c r="Q12" i="7"/>
  <c r="P12" i="7"/>
  <c r="O12" i="7"/>
  <c r="N12" i="7"/>
  <c r="M12" i="7"/>
  <c r="L12" i="7"/>
  <c r="K12" i="7"/>
  <c r="J12" i="7"/>
  <c r="I12" i="7"/>
  <c r="H12" i="7"/>
  <c r="G12" i="7"/>
  <c r="F12" i="7"/>
  <c r="E12" i="7"/>
  <c r="D12" i="7"/>
  <c r="C12" i="7"/>
  <c r="B12" i="7"/>
  <c r="AE11" i="7"/>
  <c r="AD11" i="7"/>
  <c r="AC11" i="7"/>
  <c r="AB11" i="7"/>
  <c r="AA11" i="7"/>
  <c r="Z11" i="7"/>
  <c r="Y11" i="7"/>
  <c r="X11" i="7"/>
  <c r="W11" i="7"/>
  <c r="V11" i="7"/>
  <c r="U11" i="7"/>
  <c r="T11" i="7"/>
  <c r="S11" i="7"/>
  <c r="R11" i="7"/>
  <c r="Q11" i="7"/>
  <c r="P11" i="7"/>
  <c r="O11" i="7"/>
  <c r="N11" i="7"/>
  <c r="M11" i="7"/>
  <c r="L11" i="7"/>
  <c r="K11" i="7"/>
  <c r="J11" i="7"/>
  <c r="I11" i="7"/>
  <c r="H11" i="7"/>
  <c r="G11" i="7"/>
  <c r="F11" i="7"/>
  <c r="E11" i="7"/>
  <c r="D11" i="7"/>
  <c r="C11" i="7"/>
  <c r="B11" i="7"/>
  <c r="AE10" i="7"/>
  <c r="AD10" i="7"/>
  <c r="AC10" i="7"/>
  <c r="AB10" i="7"/>
  <c r="AA10" i="7"/>
  <c r="Z10" i="7"/>
  <c r="Y10" i="7"/>
  <c r="X10" i="7"/>
  <c r="W10" i="7"/>
  <c r="V10" i="7"/>
  <c r="U10" i="7"/>
  <c r="T10" i="7"/>
  <c r="S10" i="7"/>
  <c r="R10" i="7"/>
  <c r="Q10" i="7"/>
  <c r="P10" i="7"/>
  <c r="O10" i="7"/>
  <c r="N10" i="7"/>
  <c r="M10" i="7"/>
  <c r="L10" i="7"/>
  <c r="K10" i="7"/>
  <c r="J10" i="7"/>
  <c r="I10" i="7"/>
  <c r="H10" i="7"/>
  <c r="G10" i="7"/>
  <c r="F10" i="7"/>
  <c r="E10" i="7"/>
  <c r="D10" i="7"/>
  <c r="C10" i="7"/>
  <c r="B10" i="7"/>
  <c r="AE9" i="7"/>
  <c r="AD9" i="7"/>
  <c r="AC9" i="7"/>
  <c r="AB9" i="7"/>
  <c r="AA9" i="7"/>
  <c r="Z9" i="7"/>
  <c r="Y9" i="7"/>
  <c r="X9" i="7"/>
  <c r="W9" i="7"/>
  <c r="V9" i="7"/>
  <c r="U9" i="7"/>
  <c r="T9" i="7"/>
  <c r="S9" i="7"/>
  <c r="R9" i="7"/>
  <c r="Q9" i="7"/>
  <c r="P9" i="7"/>
  <c r="O9" i="7"/>
  <c r="N9" i="7"/>
  <c r="M9" i="7"/>
  <c r="L9" i="7"/>
  <c r="K9" i="7"/>
  <c r="J9" i="7"/>
  <c r="I9" i="7"/>
  <c r="H9" i="7"/>
  <c r="G9" i="7"/>
  <c r="F9" i="7"/>
  <c r="E9" i="7"/>
  <c r="D9" i="7"/>
  <c r="C9" i="7"/>
  <c r="B9" i="7"/>
  <c r="AE8" i="7"/>
  <c r="AD8" i="7"/>
  <c r="AC8" i="7"/>
  <c r="AB8" i="7"/>
  <c r="AA8" i="7"/>
  <c r="Z8" i="7"/>
  <c r="Y8" i="7"/>
  <c r="X8" i="7"/>
  <c r="W8" i="7"/>
  <c r="V8" i="7"/>
  <c r="U8" i="7"/>
  <c r="T8" i="7"/>
  <c r="S8" i="7"/>
  <c r="R8" i="7"/>
  <c r="Q8" i="7"/>
  <c r="P8" i="7"/>
  <c r="O8" i="7"/>
  <c r="N8" i="7"/>
  <c r="M8" i="7"/>
  <c r="L8" i="7"/>
  <c r="K8" i="7"/>
  <c r="J8" i="7"/>
  <c r="I8" i="7"/>
  <c r="H8" i="7"/>
  <c r="G8" i="7"/>
  <c r="F8" i="7"/>
  <c r="E8" i="7"/>
  <c r="D8" i="7"/>
  <c r="C8" i="7"/>
  <c r="B8" i="7"/>
  <c r="AE7" i="7"/>
  <c r="AD7" i="7"/>
  <c r="AC7" i="7"/>
  <c r="AB7" i="7"/>
  <c r="AA7" i="7"/>
  <c r="Z7" i="7"/>
  <c r="Y7" i="7"/>
  <c r="X7" i="7"/>
  <c r="W7" i="7"/>
  <c r="V7" i="7"/>
  <c r="U7" i="7"/>
  <c r="T7" i="7"/>
  <c r="S7" i="7"/>
  <c r="R7" i="7"/>
  <c r="Q7" i="7"/>
  <c r="P7" i="7"/>
  <c r="O7" i="7"/>
  <c r="N7" i="7"/>
  <c r="M7" i="7"/>
  <c r="L7" i="7"/>
  <c r="K7" i="7"/>
  <c r="J7" i="7"/>
  <c r="I7" i="7"/>
  <c r="H7" i="7"/>
  <c r="G7" i="7"/>
  <c r="F7" i="7"/>
  <c r="E7" i="7"/>
  <c r="D7" i="7"/>
  <c r="C7" i="7"/>
  <c r="B7" i="7"/>
  <c r="AE6" i="7"/>
  <c r="AD6" i="7"/>
  <c r="AC6" i="7"/>
  <c r="AB6" i="7"/>
  <c r="AA6" i="7"/>
  <c r="Z6" i="7"/>
  <c r="Y6" i="7"/>
  <c r="X6" i="7"/>
  <c r="W6" i="7"/>
  <c r="V6" i="7"/>
  <c r="U6" i="7"/>
  <c r="T6" i="7"/>
  <c r="S6" i="7"/>
  <c r="R6" i="7"/>
  <c r="Q6" i="7"/>
  <c r="P6" i="7"/>
  <c r="O6" i="7"/>
  <c r="N6" i="7"/>
  <c r="M6" i="7"/>
  <c r="L6" i="7"/>
  <c r="K6" i="7"/>
  <c r="J6" i="7"/>
  <c r="I6" i="7"/>
  <c r="H6" i="7"/>
  <c r="G6" i="7"/>
  <c r="F6" i="7"/>
  <c r="E6" i="7"/>
  <c r="D6" i="7"/>
  <c r="C6" i="7"/>
  <c r="B6" i="7"/>
  <c r="AE5" i="7"/>
  <c r="AD5" i="7"/>
  <c r="AC5" i="7"/>
  <c r="AB5" i="7"/>
  <c r="AA5" i="7"/>
  <c r="Z5" i="7"/>
  <c r="Y5" i="7"/>
  <c r="X5" i="7"/>
  <c r="W5" i="7"/>
  <c r="V5" i="7"/>
  <c r="U5" i="7"/>
  <c r="T5" i="7"/>
  <c r="S5" i="7"/>
  <c r="R5" i="7"/>
  <c r="Q5" i="7"/>
  <c r="P5" i="7"/>
  <c r="O5" i="7"/>
  <c r="N5" i="7"/>
  <c r="M5" i="7"/>
  <c r="L5" i="7"/>
  <c r="K5" i="7"/>
  <c r="J5" i="7"/>
  <c r="I5" i="7"/>
  <c r="H5" i="7"/>
  <c r="G5" i="7"/>
  <c r="F5" i="7"/>
  <c r="E5" i="7"/>
  <c r="D5" i="7"/>
  <c r="C5" i="7"/>
  <c r="B5" i="7"/>
  <c r="AE53" i="6"/>
  <c r="AD53" i="6"/>
  <c r="AC53" i="6"/>
  <c r="AB53" i="6"/>
  <c r="AA53" i="6"/>
  <c r="Z53" i="6"/>
  <c r="Y53" i="6"/>
  <c r="X53" i="6"/>
  <c r="W53" i="6"/>
  <c r="V53" i="6"/>
  <c r="U53" i="6"/>
  <c r="T53" i="6"/>
  <c r="S53" i="6"/>
  <c r="R53" i="6"/>
  <c r="Q53" i="6"/>
  <c r="P53" i="6"/>
  <c r="O53" i="6"/>
  <c r="N53" i="6"/>
  <c r="M53" i="6"/>
  <c r="L53" i="6"/>
  <c r="K53" i="6"/>
  <c r="J53" i="6"/>
  <c r="I53" i="6"/>
  <c r="H53" i="6"/>
  <c r="G53" i="6"/>
  <c r="F53" i="6"/>
  <c r="E53" i="6"/>
  <c r="D53" i="6"/>
  <c r="C53" i="6"/>
  <c r="B53" i="6"/>
  <c r="AE52" i="6"/>
  <c r="AD52" i="6"/>
  <c r="AC52" i="6"/>
  <c r="AB52" i="6"/>
  <c r="AA52" i="6"/>
  <c r="Z52" i="6"/>
  <c r="Y52" i="6"/>
  <c r="X52" i="6"/>
  <c r="W52" i="6"/>
  <c r="V52" i="6"/>
  <c r="U52" i="6"/>
  <c r="T52" i="6"/>
  <c r="S52" i="6"/>
  <c r="R52" i="6"/>
  <c r="Q52" i="6"/>
  <c r="P52" i="6"/>
  <c r="O52" i="6"/>
  <c r="N52" i="6"/>
  <c r="M52" i="6"/>
  <c r="L52" i="6"/>
  <c r="K52" i="6"/>
  <c r="J52" i="6"/>
  <c r="I52" i="6"/>
  <c r="H52" i="6"/>
  <c r="G52" i="6"/>
  <c r="F52" i="6"/>
  <c r="E52" i="6"/>
  <c r="D52" i="6"/>
  <c r="C52" i="6"/>
  <c r="B52" i="6"/>
  <c r="AE51" i="6"/>
  <c r="AD51" i="6"/>
  <c r="AC51" i="6"/>
  <c r="AB51" i="6"/>
  <c r="AA51" i="6"/>
  <c r="Z51" i="6"/>
  <c r="Y51" i="6"/>
  <c r="X51" i="6"/>
  <c r="W51" i="6"/>
  <c r="V51" i="6"/>
  <c r="U51" i="6"/>
  <c r="T51" i="6"/>
  <c r="S51" i="6"/>
  <c r="R51" i="6"/>
  <c r="Q51" i="6"/>
  <c r="P51" i="6"/>
  <c r="O51" i="6"/>
  <c r="N51" i="6"/>
  <c r="M51" i="6"/>
  <c r="L51" i="6"/>
  <c r="K51" i="6"/>
  <c r="J51" i="6"/>
  <c r="I51" i="6"/>
  <c r="H51" i="6"/>
  <c r="G51" i="6"/>
  <c r="F51" i="6"/>
  <c r="E51" i="6"/>
  <c r="D51" i="6"/>
  <c r="C51" i="6"/>
  <c r="B51" i="6"/>
  <c r="AE50" i="6"/>
  <c r="AD50" i="6"/>
  <c r="AC50" i="6"/>
  <c r="AB50" i="6"/>
  <c r="AA50" i="6"/>
  <c r="Z50" i="6"/>
  <c r="Y50" i="6"/>
  <c r="X50" i="6"/>
  <c r="W50" i="6"/>
  <c r="V50" i="6"/>
  <c r="U50" i="6"/>
  <c r="T50" i="6"/>
  <c r="S50" i="6"/>
  <c r="R50" i="6"/>
  <c r="Q50" i="6"/>
  <c r="P50" i="6"/>
  <c r="O50" i="6"/>
  <c r="N50" i="6"/>
  <c r="M50" i="6"/>
  <c r="L50" i="6"/>
  <c r="K50" i="6"/>
  <c r="J50" i="6"/>
  <c r="I50" i="6"/>
  <c r="H50" i="6"/>
  <c r="G50" i="6"/>
  <c r="F50" i="6"/>
  <c r="E50" i="6"/>
  <c r="D50" i="6"/>
  <c r="C50" i="6"/>
  <c r="B50" i="6"/>
  <c r="AE49" i="6"/>
  <c r="AD49" i="6"/>
  <c r="AC49" i="6"/>
  <c r="AB49" i="6"/>
  <c r="AA49" i="6"/>
  <c r="Z49" i="6"/>
  <c r="Y49" i="6"/>
  <c r="X49" i="6"/>
  <c r="W49" i="6"/>
  <c r="V49" i="6"/>
  <c r="U49" i="6"/>
  <c r="T49" i="6"/>
  <c r="S49" i="6"/>
  <c r="R49" i="6"/>
  <c r="Q49" i="6"/>
  <c r="P49" i="6"/>
  <c r="O49" i="6"/>
  <c r="N49" i="6"/>
  <c r="M49" i="6"/>
  <c r="L49" i="6"/>
  <c r="K49" i="6"/>
  <c r="J49" i="6"/>
  <c r="I49" i="6"/>
  <c r="H49" i="6"/>
  <c r="G49" i="6"/>
  <c r="F49" i="6"/>
  <c r="E49" i="6"/>
  <c r="D49" i="6"/>
  <c r="C49" i="6"/>
  <c r="B49" i="6"/>
  <c r="AE48" i="6"/>
  <c r="AD48" i="6"/>
  <c r="AC48" i="6"/>
  <c r="AB48" i="6"/>
  <c r="AA48" i="6"/>
  <c r="Z48" i="6"/>
  <c r="Y48" i="6"/>
  <c r="X48" i="6"/>
  <c r="W48" i="6"/>
  <c r="V48" i="6"/>
  <c r="U48" i="6"/>
  <c r="T48" i="6"/>
  <c r="S48" i="6"/>
  <c r="R48" i="6"/>
  <c r="Q48" i="6"/>
  <c r="P48" i="6"/>
  <c r="O48" i="6"/>
  <c r="N48" i="6"/>
  <c r="M48" i="6"/>
  <c r="L48" i="6"/>
  <c r="K48" i="6"/>
  <c r="J48" i="6"/>
  <c r="I48" i="6"/>
  <c r="H48" i="6"/>
  <c r="G48" i="6"/>
  <c r="F48" i="6"/>
  <c r="E48" i="6"/>
  <c r="D48" i="6"/>
  <c r="C48" i="6"/>
  <c r="B48" i="6"/>
  <c r="AE47" i="6"/>
  <c r="AD47" i="6"/>
  <c r="AC47" i="6"/>
  <c r="AB47" i="6"/>
  <c r="AA47" i="6"/>
  <c r="Z47" i="6"/>
  <c r="Y47" i="6"/>
  <c r="X47" i="6"/>
  <c r="W47" i="6"/>
  <c r="V47" i="6"/>
  <c r="U47" i="6"/>
  <c r="T47" i="6"/>
  <c r="S47" i="6"/>
  <c r="R47" i="6"/>
  <c r="Q47" i="6"/>
  <c r="P47" i="6"/>
  <c r="O47" i="6"/>
  <c r="N47" i="6"/>
  <c r="M47" i="6"/>
  <c r="L47" i="6"/>
  <c r="K47" i="6"/>
  <c r="J47" i="6"/>
  <c r="I47" i="6"/>
  <c r="H47" i="6"/>
  <c r="G47" i="6"/>
  <c r="F47" i="6"/>
  <c r="E47" i="6"/>
  <c r="D47" i="6"/>
  <c r="C47" i="6"/>
  <c r="B47" i="6"/>
  <c r="AE46" i="6"/>
  <c r="AD46" i="6"/>
  <c r="AC46" i="6"/>
  <c r="AB46" i="6"/>
  <c r="AA46" i="6"/>
  <c r="Z46" i="6"/>
  <c r="Y46" i="6"/>
  <c r="X46" i="6"/>
  <c r="W46" i="6"/>
  <c r="V46" i="6"/>
  <c r="U46" i="6"/>
  <c r="T46" i="6"/>
  <c r="S46" i="6"/>
  <c r="R46" i="6"/>
  <c r="Q46" i="6"/>
  <c r="P46" i="6"/>
  <c r="O46" i="6"/>
  <c r="N46" i="6"/>
  <c r="M46" i="6"/>
  <c r="L46" i="6"/>
  <c r="K46" i="6"/>
  <c r="J46" i="6"/>
  <c r="I46" i="6"/>
  <c r="H46" i="6"/>
  <c r="G46" i="6"/>
  <c r="F46" i="6"/>
  <c r="E46" i="6"/>
  <c r="D46" i="6"/>
  <c r="C46" i="6"/>
  <c r="B46" i="6"/>
  <c r="AE44" i="6"/>
  <c r="AD44" i="6"/>
  <c r="AC44" i="6"/>
  <c r="AB44" i="6"/>
  <c r="AA44" i="6"/>
  <c r="Z44" i="6"/>
  <c r="Y44" i="6"/>
  <c r="X44" i="6"/>
  <c r="W44" i="6"/>
  <c r="V44" i="6"/>
  <c r="U44" i="6"/>
  <c r="T44" i="6"/>
  <c r="S44" i="6"/>
  <c r="R44" i="6"/>
  <c r="Q44" i="6"/>
  <c r="P44" i="6"/>
  <c r="O44" i="6"/>
  <c r="N44" i="6"/>
  <c r="M44" i="6"/>
  <c r="L44" i="6"/>
  <c r="K44" i="6"/>
  <c r="J44" i="6"/>
  <c r="I44" i="6"/>
  <c r="H44" i="6"/>
  <c r="G44" i="6"/>
  <c r="F44" i="6"/>
  <c r="E44" i="6"/>
  <c r="D44" i="6"/>
  <c r="C44" i="6"/>
  <c r="B44" i="6"/>
  <c r="AE43" i="6"/>
  <c r="AD43" i="6"/>
  <c r="AC43" i="6"/>
  <c r="AB43" i="6"/>
  <c r="AA43" i="6"/>
  <c r="Z43" i="6"/>
  <c r="Y43" i="6"/>
  <c r="X43" i="6"/>
  <c r="W43" i="6"/>
  <c r="V43" i="6"/>
  <c r="U43" i="6"/>
  <c r="T43" i="6"/>
  <c r="S43" i="6"/>
  <c r="R43" i="6"/>
  <c r="Q43" i="6"/>
  <c r="P43" i="6"/>
  <c r="O43" i="6"/>
  <c r="N43" i="6"/>
  <c r="M43" i="6"/>
  <c r="L43" i="6"/>
  <c r="K43" i="6"/>
  <c r="J43" i="6"/>
  <c r="I43" i="6"/>
  <c r="H43" i="6"/>
  <c r="G43" i="6"/>
  <c r="F43" i="6"/>
  <c r="E43" i="6"/>
  <c r="D43" i="6"/>
  <c r="C43" i="6"/>
  <c r="B43" i="6"/>
  <c r="AE42" i="6"/>
  <c r="AD42" i="6"/>
  <c r="AC42" i="6"/>
  <c r="AB42" i="6"/>
  <c r="AA42" i="6"/>
  <c r="Z42" i="6"/>
  <c r="Y42" i="6"/>
  <c r="X42" i="6"/>
  <c r="W42" i="6"/>
  <c r="V42" i="6"/>
  <c r="U42" i="6"/>
  <c r="T42" i="6"/>
  <c r="S42" i="6"/>
  <c r="R42" i="6"/>
  <c r="Q42" i="6"/>
  <c r="P42" i="6"/>
  <c r="O42" i="6"/>
  <c r="N42" i="6"/>
  <c r="M42" i="6"/>
  <c r="L42" i="6"/>
  <c r="K42" i="6"/>
  <c r="J42" i="6"/>
  <c r="I42" i="6"/>
  <c r="H42" i="6"/>
  <c r="G42" i="6"/>
  <c r="F42" i="6"/>
  <c r="E42" i="6"/>
  <c r="D42" i="6"/>
  <c r="C42" i="6"/>
  <c r="B42" i="6"/>
  <c r="AE41" i="6"/>
  <c r="AD41" i="6"/>
  <c r="AC41" i="6"/>
  <c r="AB41" i="6"/>
  <c r="AA41" i="6"/>
  <c r="Z41" i="6"/>
  <c r="Y41" i="6"/>
  <c r="X41" i="6"/>
  <c r="W41" i="6"/>
  <c r="V41" i="6"/>
  <c r="U41" i="6"/>
  <c r="T41" i="6"/>
  <c r="S41" i="6"/>
  <c r="R41" i="6"/>
  <c r="Q41" i="6"/>
  <c r="P41" i="6"/>
  <c r="O41" i="6"/>
  <c r="N41" i="6"/>
  <c r="M41" i="6"/>
  <c r="L41" i="6"/>
  <c r="K41" i="6"/>
  <c r="J41" i="6"/>
  <c r="I41" i="6"/>
  <c r="H41" i="6"/>
  <c r="G41" i="6"/>
  <c r="F41" i="6"/>
  <c r="E41" i="6"/>
  <c r="D41" i="6"/>
  <c r="C41" i="6"/>
  <c r="B41" i="6"/>
  <c r="AE39" i="6"/>
  <c r="AD39" i="6"/>
  <c r="AC39" i="6"/>
  <c r="AB39" i="6"/>
  <c r="AA39" i="6"/>
  <c r="Z39" i="6"/>
  <c r="Y39" i="6"/>
  <c r="X39" i="6"/>
  <c r="W39" i="6"/>
  <c r="V39" i="6"/>
  <c r="U39" i="6"/>
  <c r="T39" i="6"/>
  <c r="S39" i="6"/>
  <c r="R39" i="6"/>
  <c r="Q39" i="6"/>
  <c r="P39" i="6"/>
  <c r="O39" i="6"/>
  <c r="N39" i="6"/>
  <c r="M39" i="6"/>
  <c r="L39" i="6"/>
  <c r="K39" i="6"/>
  <c r="J39" i="6"/>
  <c r="I39" i="6"/>
  <c r="H39" i="6"/>
  <c r="G39" i="6"/>
  <c r="F39" i="6"/>
  <c r="E39" i="6"/>
  <c r="D39" i="6"/>
  <c r="C39" i="6"/>
  <c r="B39" i="6"/>
  <c r="AE38" i="6"/>
  <c r="AD38" i="6"/>
  <c r="AC38" i="6"/>
  <c r="AB38" i="6"/>
  <c r="AA38" i="6"/>
  <c r="Z38" i="6"/>
  <c r="Y38" i="6"/>
  <c r="X38" i="6"/>
  <c r="W38" i="6"/>
  <c r="V38" i="6"/>
  <c r="U38" i="6"/>
  <c r="T38" i="6"/>
  <c r="S38" i="6"/>
  <c r="R38" i="6"/>
  <c r="Q38" i="6"/>
  <c r="P38" i="6"/>
  <c r="O38" i="6"/>
  <c r="N38" i="6"/>
  <c r="M38" i="6"/>
  <c r="L38" i="6"/>
  <c r="K38" i="6"/>
  <c r="J38" i="6"/>
  <c r="I38" i="6"/>
  <c r="H38" i="6"/>
  <c r="G38" i="6"/>
  <c r="F38" i="6"/>
  <c r="E38" i="6"/>
  <c r="D38" i="6"/>
  <c r="C38" i="6"/>
  <c r="B38" i="6"/>
  <c r="AE37" i="6"/>
  <c r="AD37" i="6"/>
  <c r="AC37" i="6"/>
  <c r="AB37" i="6"/>
  <c r="AA37" i="6"/>
  <c r="Z37" i="6"/>
  <c r="Y37" i="6"/>
  <c r="X37" i="6"/>
  <c r="W37" i="6"/>
  <c r="V37" i="6"/>
  <c r="U37" i="6"/>
  <c r="T37" i="6"/>
  <c r="S37" i="6"/>
  <c r="R37" i="6"/>
  <c r="Q37" i="6"/>
  <c r="P37" i="6"/>
  <c r="O37" i="6"/>
  <c r="N37" i="6"/>
  <c r="M37" i="6"/>
  <c r="L37" i="6"/>
  <c r="K37" i="6"/>
  <c r="J37" i="6"/>
  <c r="I37" i="6"/>
  <c r="H37" i="6"/>
  <c r="G37" i="6"/>
  <c r="F37" i="6"/>
  <c r="E37" i="6"/>
  <c r="D37" i="6"/>
  <c r="C37" i="6"/>
  <c r="B37" i="6"/>
  <c r="AE35" i="6"/>
  <c r="AD35" i="6"/>
  <c r="AC35" i="6"/>
  <c r="AB35" i="6"/>
  <c r="AA35" i="6"/>
  <c r="Z35" i="6"/>
  <c r="Y35" i="6"/>
  <c r="X35" i="6"/>
  <c r="W35" i="6"/>
  <c r="V35" i="6"/>
  <c r="U35" i="6"/>
  <c r="T35" i="6"/>
  <c r="S35" i="6"/>
  <c r="R35" i="6"/>
  <c r="Q35" i="6"/>
  <c r="P35" i="6"/>
  <c r="O35" i="6"/>
  <c r="N35" i="6"/>
  <c r="M35" i="6"/>
  <c r="L35" i="6"/>
  <c r="K35" i="6"/>
  <c r="J35" i="6"/>
  <c r="I35" i="6"/>
  <c r="H35" i="6"/>
  <c r="G35" i="6"/>
  <c r="F35" i="6"/>
  <c r="E35" i="6"/>
  <c r="D35" i="6"/>
  <c r="C35" i="6"/>
  <c r="B35" i="6"/>
  <c r="AE34" i="6"/>
  <c r="AD34" i="6"/>
  <c r="AC34" i="6"/>
  <c r="AB34" i="6"/>
  <c r="AA34" i="6"/>
  <c r="Z34" i="6"/>
  <c r="Y34" i="6"/>
  <c r="X34" i="6"/>
  <c r="W34" i="6"/>
  <c r="V34" i="6"/>
  <c r="U34" i="6"/>
  <c r="T34" i="6"/>
  <c r="S34" i="6"/>
  <c r="R34" i="6"/>
  <c r="Q34" i="6"/>
  <c r="P34" i="6"/>
  <c r="O34" i="6"/>
  <c r="N34" i="6"/>
  <c r="M34" i="6"/>
  <c r="L34" i="6"/>
  <c r="K34" i="6"/>
  <c r="J34" i="6"/>
  <c r="I34" i="6"/>
  <c r="H34" i="6"/>
  <c r="G34" i="6"/>
  <c r="F34" i="6"/>
  <c r="E34" i="6"/>
  <c r="D34" i="6"/>
  <c r="C34" i="6"/>
  <c r="B34" i="6"/>
  <c r="AE33" i="6"/>
  <c r="AD33" i="6"/>
  <c r="AC33" i="6"/>
  <c r="AB33" i="6"/>
  <c r="AA33" i="6"/>
  <c r="Z33" i="6"/>
  <c r="Y33" i="6"/>
  <c r="X33" i="6"/>
  <c r="W33" i="6"/>
  <c r="V33" i="6"/>
  <c r="U33" i="6"/>
  <c r="T33" i="6"/>
  <c r="S33" i="6"/>
  <c r="R33" i="6"/>
  <c r="Q33" i="6"/>
  <c r="P33" i="6"/>
  <c r="O33" i="6"/>
  <c r="N33" i="6"/>
  <c r="M33" i="6"/>
  <c r="L33" i="6"/>
  <c r="K33" i="6"/>
  <c r="J33" i="6"/>
  <c r="I33" i="6"/>
  <c r="H33" i="6"/>
  <c r="G33" i="6"/>
  <c r="F33" i="6"/>
  <c r="E33" i="6"/>
  <c r="D33" i="6"/>
  <c r="C33" i="6"/>
  <c r="B33" i="6"/>
  <c r="AE32" i="6"/>
  <c r="AD32" i="6"/>
  <c r="AC32" i="6"/>
  <c r="AB32" i="6"/>
  <c r="AA32" i="6"/>
  <c r="Z32" i="6"/>
  <c r="Y32" i="6"/>
  <c r="X32" i="6"/>
  <c r="W32" i="6"/>
  <c r="V32" i="6"/>
  <c r="U32" i="6"/>
  <c r="T32" i="6"/>
  <c r="S32" i="6"/>
  <c r="R32" i="6"/>
  <c r="Q32" i="6"/>
  <c r="P32" i="6"/>
  <c r="O32" i="6"/>
  <c r="N32" i="6"/>
  <c r="M32" i="6"/>
  <c r="L32" i="6"/>
  <c r="K32" i="6"/>
  <c r="J32" i="6"/>
  <c r="I32" i="6"/>
  <c r="H32" i="6"/>
  <c r="G32" i="6"/>
  <c r="F32" i="6"/>
  <c r="E32" i="6"/>
  <c r="D32" i="6"/>
  <c r="C32" i="6"/>
  <c r="B32" i="6"/>
  <c r="AE31" i="6"/>
  <c r="AD31" i="6"/>
  <c r="AC31" i="6"/>
  <c r="AB31" i="6"/>
  <c r="AA31" i="6"/>
  <c r="Z31" i="6"/>
  <c r="Y31" i="6"/>
  <c r="X31" i="6"/>
  <c r="W31" i="6"/>
  <c r="V31" i="6"/>
  <c r="U31" i="6"/>
  <c r="T31" i="6"/>
  <c r="S31" i="6"/>
  <c r="R31" i="6"/>
  <c r="Q31" i="6"/>
  <c r="P31" i="6"/>
  <c r="O31" i="6"/>
  <c r="N31" i="6"/>
  <c r="M31" i="6"/>
  <c r="L31" i="6"/>
  <c r="K31" i="6"/>
  <c r="J31" i="6"/>
  <c r="I31" i="6"/>
  <c r="H31" i="6"/>
  <c r="G31" i="6"/>
  <c r="F31" i="6"/>
  <c r="E31" i="6"/>
  <c r="D31" i="6"/>
  <c r="C31" i="6"/>
  <c r="B31" i="6"/>
  <c r="AE30" i="6"/>
  <c r="AD30" i="6"/>
  <c r="AC30" i="6"/>
  <c r="AB30" i="6"/>
  <c r="AA30" i="6"/>
  <c r="Z30" i="6"/>
  <c r="Y30" i="6"/>
  <c r="X30" i="6"/>
  <c r="W30" i="6"/>
  <c r="V30" i="6"/>
  <c r="U30" i="6"/>
  <c r="T30" i="6"/>
  <c r="S30" i="6"/>
  <c r="R30" i="6"/>
  <c r="Q30" i="6"/>
  <c r="P30" i="6"/>
  <c r="O30" i="6"/>
  <c r="N30" i="6"/>
  <c r="M30" i="6"/>
  <c r="L30" i="6"/>
  <c r="K30" i="6"/>
  <c r="J30" i="6"/>
  <c r="I30" i="6"/>
  <c r="H30" i="6"/>
  <c r="G30" i="6"/>
  <c r="F30" i="6"/>
  <c r="E30" i="6"/>
  <c r="D30" i="6"/>
  <c r="C30" i="6"/>
  <c r="B30" i="6"/>
  <c r="AE29" i="6"/>
  <c r="AD29" i="6"/>
  <c r="AC29" i="6"/>
  <c r="AB29" i="6"/>
  <c r="AA29" i="6"/>
  <c r="Z29" i="6"/>
  <c r="Y29" i="6"/>
  <c r="X29" i="6"/>
  <c r="W29" i="6"/>
  <c r="V29" i="6"/>
  <c r="U29" i="6"/>
  <c r="T29" i="6"/>
  <c r="S29" i="6"/>
  <c r="R29" i="6"/>
  <c r="Q29" i="6"/>
  <c r="P29" i="6"/>
  <c r="O29" i="6"/>
  <c r="N29" i="6"/>
  <c r="M29" i="6"/>
  <c r="L29" i="6"/>
  <c r="K29" i="6"/>
  <c r="J29" i="6"/>
  <c r="I29" i="6"/>
  <c r="H29" i="6"/>
  <c r="G29" i="6"/>
  <c r="F29" i="6"/>
  <c r="E29" i="6"/>
  <c r="D29" i="6"/>
  <c r="C29" i="6"/>
  <c r="B29" i="6"/>
  <c r="AE28" i="6"/>
  <c r="AD28" i="6"/>
  <c r="AC28" i="6"/>
  <c r="AB28" i="6"/>
  <c r="AA28" i="6"/>
  <c r="Z28" i="6"/>
  <c r="Y28" i="6"/>
  <c r="X28" i="6"/>
  <c r="W28" i="6"/>
  <c r="V28" i="6"/>
  <c r="U28" i="6"/>
  <c r="T28" i="6"/>
  <c r="S28" i="6"/>
  <c r="R28" i="6"/>
  <c r="Q28" i="6"/>
  <c r="P28" i="6"/>
  <c r="O28" i="6"/>
  <c r="N28" i="6"/>
  <c r="M28" i="6"/>
  <c r="L28" i="6"/>
  <c r="K28" i="6"/>
  <c r="J28" i="6"/>
  <c r="I28" i="6"/>
  <c r="H28" i="6"/>
  <c r="G28" i="6"/>
  <c r="F28" i="6"/>
  <c r="E28" i="6"/>
  <c r="D28" i="6"/>
  <c r="C28" i="6"/>
  <c r="B28" i="6"/>
  <c r="AE27" i="6"/>
  <c r="AD27" i="6"/>
  <c r="AC27" i="6"/>
  <c r="AB27" i="6"/>
  <c r="AA27" i="6"/>
  <c r="Z27" i="6"/>
  <c r="Y27" i="6"/>
  <c r="X27" i="6"/>
  <c r="W27" i="6"/>
  <c r="V27" i="6"/>
  <c r="U27" i="6"/>
  <c r="T27" i="6"/>
  <c r="S27" i="6"/>
  <c r="R27" i="6"/>
  <c r="Q27" i="6"/>
  <c r="P27" i="6"/>
  <c r="O27" i="6"/>
  <c r="N27" i="6"/>
  <c r="M27" i="6"/>
  <c r="L27" i="6"/>
  <c r="K27" i="6"/>
  <c r="J27" i="6"/>
  <c r="I27" i="6"/>
  <c r="H27" i="6"/>
  <c r="G27" i="6"/>
  <c r="F27" i="6"/>
  <c r="E27" i="6"/>
  <c r="D27" i="6"/>
  <c r="C27" i="6"/>
  <c r="B27" i="6"/>
  <c r="AE26" i="6"/>
  <c r="AD26" i="6"/>
  <c r="AC26" i="6"/>
  <c r="AB26" i="6"/>
  <c r="AA26" i="6"/>
  <c r="Z26" i="6"/>
  <c r="Y26" i="6"/>
  <c r="X26" i="6"/>
  <c r="W26" i="6"/>
  <c r="V26" i="6"/>
  <c r="U26" i="6"/>
  <c r="T26" i="6"/>
  <c r="S26" i="6"/>
  <c r="R26" i="6"/>
  <c r="Q26" i="6"/>
  <c r="P26" i="6"/>
  <c r="O26" i="6"/>
  <c r="N26" i="6"/>
  <c r="M26" i="6"/>
  <c r="L26" i="6"/>
  <c r="K26" i="6"/>
  <c r="J26" i="6"/>
  <c r="I26" i="6"/>
  <c r="H26" i="6"/>
  <c r="G26" i="6"/>
  <c r="F26" i="6"/>
  <c r="E26" i="6"/>
  <c r="D26" i="6"/>
  <c r="C26" i="6"/>
  <c r="B26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AE24" i="6"/>
  <c r="AD24" i="6"/>
  <c r="AC24" i="6"/>
  <c r="AB24" i="6"/>
  <c r="AA24" i="6"/>
  <c r="Z24" i="6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E23" i="6"/>
  <c r="AD23" i="6"/>
  <c r="AC23" i="6"/>
  <c r="AB23" i="6"/>
  <c r="AA23" i="6"/>
  <c r="Z23" i="6"/>
  <c r="Y23" i="6"/>
  <c r="X23" i="6"/>
  <c r="W23" i="6"/>
  <c r="V23" i="6"/>
  <c r="U23" i="6"/>
  <c r="T23" i="6"/>
  <c r="S23" i="6"/>
  <c r="R23" i="6"/>
  <c r="Q23" i="6"/>
  <c r="P23" i="6"/>
  <c r="O23" i="6"/>
  <c r="N23" i="6"/>
  <c r="M23" i="6"/>
  <c r="L23" i="6"/>
  <c r="K23" i="6"/>
  <c r="J23" i="6"/>
  <c r="I23" i="6"/>
  <c r="H23" i="6"/>
  <c r="G23" i="6"/>
  <c r="F23" i="6"/>
  <c r="E23" i="6"/>
  <c r="D23" i="6"/>
  <c r="C23" i="6"/>
  <c r="B23" i="6"/>
  <c r="AE22" i="6"/>
  <c r="AD22" i="6"/>
  <c r="AC22" i="6"/>
  <c r="AB22" i="6"/>
  <c r="AA22" i="6"/>
  <c r="Z22" i="6"/>
  <c r="Y22" i="6"/>
  <c r="X22" i="6"/>
  <c r="W22" i="6"/>
  <c r="V22" i="6"/>
  <c r="U22" i="6"/>
  <c r="T22" i="6"/>
  <c r="S22" i="6"/>
  <c r="R22" i="6"/>
  <c r="Q22" i="6"/>
  <c r="P22" i="6"/>
  <c r="O22" i="6"/>
  <c r="N22" i="6"/>
  <c r="M22" i="6"/>
  <c r="L22" i="6"/>
  <c r="K22" i="6"/>
  <c r="J22" i="6"/>
  <c r="I22" i="6"/>
  <c r="H22" i="6"/>
  <c r="G22" i="6"/>
  <c r="F22" i="6"/>
  <c r="E22" i="6"/>
  <c r="D22" i="6"/>
  <c r="C22" i="6"/>
  <c r="B22" i="6"/>
  <c r="AE21" i="6"/>
  <c r="AD21" i="6"/>
  <c r="AC21" i="6"/>
  <c r="AB21" i="6"/>
  <c r="AA21" i="6"/>
  <c r="Z21" i="6"/>
  <c r="Y21" i="6"/>
  <c r="X21" i="6"/>
  <c r="W21" i="6"/>
  <c r="V21" i="6"/>
  <c r="U21" i="6"/>
  <c r="T21" i="6"/>
  <c r="S21" i="6"/>
  <c r="R21" i="6"/>
  <c r="Q21" i="6"/>
  <c r="P21" i="6"/>
  <c r="O21" i="6"/>
  <c r="N21" i="6"/>
  <c r="M21" i="6"/>
  <c r="L21" i="6"/>
  <c r="K21" i="6"/>
  <c r="J21" i="6"/>
  <c r="I21" i="6"/>
  <c r="H21" i="6"/>
  <c r="G21" i="6"/>
  <c r="F21" i="6"/>
  <c r="E21" i="6"/>
  <c r="D21" i="6"/>
  <c r="C21" i="6"/>
  <c r="B21" i="6"/>
  <c r="AE19" i="6"/>
  <c r="AD19" i="6"/>
  <c r="AC19" i="6"/>
  <c r="AB19" i="6"/>
  <c r="AA19" i="6"/>
  <c r="Z19" i="6"/>
  <c r="Y19" i="6"/>
  <c r="X19" i="6"/>
  <c r="W19" i="6"/>
  <c r="V19" i="6"/>
  <c r="U19" i="6"/>
  <c r="T19" i="6"/>
  <c r="S19" i="6"/>
  <c r="R19" i="6"/>
  <c r="Q19" i="6"/>
  <c r="P19" i="6"/>
  <c r="O19" i="6"/>
  <c r="N19" i="6"/>
  <c r="M19" i="6"/>
  <c r="L19" i="6"/>
  <c r="K19" i="6"/>
  <c r="J19" i="6"/>
  <c r="I19" i="6"/>
  <c r="H19" i="6"/>
  <c r="G19" i="6"/>
  <c r="F19" i="6"/>
  <c r="E19" i="6"/>
  <c r="D19" i="6"/>
  <c r="C19" i="6"/>
  <c r="B19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AE16" i="6"/>
  <c r="AD16" i="6"/>
  <c r="AC16" i="6"/>
  <c r="AB16" i="6"/>
  <c r="AA16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E15" i="6"/>
  <c r="AD15" i="6"/>
  <c r="AC15" i="6"/>
  <c r="AB15" i="6"/>
  <c r="AA15" i="6"/>
  <c r="Z15" i="6"/>
  <c r="Y15" i="6"/>
  <c r="X15" i="6"/>
  <c r="W15" i="6"/>
  <c r="V15" i="6"/>
  <c r="U15" i="6"/>
  <c r="T15" i="6"/>
  <c r="S15" i="6"/>
  <c r="R15" i="6"/>
  <c r="Q15" i="6"/>
  <c r="P15" i="6"/>
  <c r="O15" i="6"/>
  <c r="N15" i="6"/>
  <c r="M15" i="6"/>
  <c r="L15" i="6"/>
  <c r="K15" i="6"/>
  <c r="J15" i="6"/>
  <c r="I15" i="6"/>
  <c r="H15" i="6"/>
  <c r="G15" i="6"/>
  <c r="F15" i="6"/>
  <c r="E15" i="6"/>
  <c r="D15" i="6"/>
  <c r="C15" i="6"/>
  <c r="B15" i="6"/>
  <c r="AE14" i="6"/>
  <c r="AD14" i="6"/>
  <c r="AC14" i="6"/>
  <c r="AB14" i="6"/>
  <c r="AA14" i="6"/>
  <c r="Z14" i="6"/>
  <c r="Y14" i="6"/>
  <c r="X14" i="6"/>
  <c r="W14" i="6"/>
  <c r="V14" i="6"/>
  <c r="U14" i="6"/>
  <c r="T14" i="6"/>
  <c r="S14" i="6"/>
  <c r="R14" i="6"/>
  <c r="Q14" i="6"/>
  <c r="P14" i="6"/>
  <c r="O14" i="6"/>
  <c r="N14" i="6"/>
  <c r="M14" i="6"/>
  <c r="L14" i="6"/>
  <c r="K14" i="6"/>
  <c r="J14" i="6"/>
  <c r="I14" i="6"/>
  <c r="H14" i="6"/>
  <c r="G14" i="6"/>
  <c r="F14" i="6"/>
  <c r="E14" i="6"/>
  <c r="D14" i="6"/>
  <c r="C14" i="6"/>
  <c r="B14" i="6"/>
  <c r="AE13" i="6"/>
  <c r="AD13" i="6"/>
  <c r="AC13" i="6"/>
  <c r="AB13" i="6"/>
  <c r="AA13" i="6"/>
  <c r="Z13" i="6"/>
  <c r="Y13" i="6"/>
  <c r="X13" i="6"/>
  <c r="W13" i="6"/>
  <c r="V13" i="6"/>
  <c r="U13" i="6"/>
  <c r="T13" i="6"/>
  <c r="S13" i="6"/>
  <c r="R13" i="6"/>
  <c r="Q13" i="6"/>
  <c r="P13" i="6"/>
  <c r="O13" i="6"/>
  <c r="N13" i="6"/>
  <c r="M13" i="6"/>
  <c r="L13" i="6"/>
  <c r="K13" i="6"/>
  <c r="J13" i="6"/>
  <c r="I13" i="6"/>
  <c r="H13" i="6"/>
  <c r="G13" i="6"/>
  <c r="F13" i="6"/>
  <c r="E13" i="6"/>
  <c r="D13" i="6"/>
  <c r="C13" i="6"/>
  <c r="B13" i="6"/>
  <c r="AE12" i="6"/>
  <c r="AD12" i="6"/>
  <c r="AC12" i="6"/>
  <c r="AB12" i="6"/>
  <c r="AA12" i="6"/>
  <c r="Z12" i="6"/>
  <c r="Y12" i="6"/>
  <c r="X12" i="6"/>
  <c r="W12" i="6"/>
  <c r="V12" i="6"/>
  <c r="U12" i="6"/>
  <c r="T12" i="6"/>
  <c r="S12" i="6"/>
  <c r="R12" i="6"/>
  <c r="Q12" i="6"/>
  <c r="P12" i="6"/>
  <c r="O12" i="6"/>
  <c r="N12" i="6"/>
  <c r="M12" i="6"/>
  <c r="L12" i="6"/>
  <c r="K12" i="6"/>
  <c r="J12" i="6"/>
  <c r="I12" i="6"/>
  <c r="H12" i="6"/>
  <c r="G12" i="6"/>
  <c r="F12" i="6"/>
  <c r="E12" i="6"/>
  <c r="D12" i="6"/>
  <c r="C12" i="6"/>
  <c r="B12" i="6"/>
  <c r="AE11" i="6"/>
  <c r="AD11" i="6"/>
  <c r="AC11" i="6"/>
  <c r="AB11" i="6"/>
  <c r="AA11" i="6"/>
  <c r="Z11" i="6"/>
  <c r="Y11" i="6"/>
  <c r="X11" i="6"/>
  <c r="W11" i="6"/>
  <c r="V11" i="6"/>
  <c r="U11" i="6"/>
  <c r="T11" i="6"/>
  <c r="S11" i="6"/>
  <c r="R11" i="6"/>
  <c r="Q11" i="6"/>
  <c r="P11" i="6"/>
  <c r="O11" i="6"/>
  <c r="N11" i="6"/>
  <c r="M11" i="6"/>
  <c r="L11" i="6"/>
  <c r="K11" i="6"/>
  <c r="J11" i="6"/>
  <c r="I11" i="6"/>
  <c r="H11" i="6"/>
  <c r="G11" i="6"/>
  <c r="F11" i="6"/>
  <c r="E11" i="6"/>
  <c r="D11" i="6"/>
  <c r="C11" i="6"/>
  <c r="B11" i="6"/>
  <c r="AE10" i="6"/>
  <c r="AD10" i="6"/>
  <c r="AC10" i="6"/>
  <c r="AB10" i="6"/>
  <c r="AA10" i="6"/>
  <c r="Z10" i="6"/>
  <c r="Y10" i="6"/>
  <c r="X10" i="6"/>
  <c r="W10" i="6"/>
  <c r="V10" i="6"/>
  <c r="U10" i="6"/>
  <c r="T10" i="6"/>
  <c r="S10" i="6"/>
  <c r="R10" i="6"/>
  <c r="Q10" i="6"/>
  <c r="P10" i="6"/>
  <c r="O10" i="6"/>
  <c r="N10" i="6"/>
  <c r="M10" i="6"/>
  <c r="L10" i="6"/>
  <c r="K10" i="6"/>
  <c r="J10" i="6"/>
  <c r="I10" i="6"/>
  <c r="H10" i="6"/>
  <c r="G10" i="6"/>
  <c r="F10" i="6"/>
  <c r="E10" i="6"/>
  <c r="D10" i="6"/>
  <c r="C10" i="6"/>
  <c r="B10" i="6"/>
  <c r="AE9" i="6"/>
  <c r="AD9" i="6"/>
  <c r="AC9" i="6"/>
  <c r="AB9" i="6"/>
  <c r="AA9" i="6"/>
  <c r="Z9" i="6"/>
  <c r="Y9" i="6"/>
  <c r="X9" i="6"/>
  <c r="W9" i="6"/>
  <c r="V9" i="6"/>
  <c r="U9" i="6"/>
  <c r="T9" i="6"/>
  <c r="S9" i="6"/>
  <c r="R9" i="6"/>
  <c r="Q9" i="6"/>
  <c r="P9" i="6"/>
  <c r="O9" i="6"/>
  <c r="N9" i="6"/>
  <c r="M9" i="6"/>
  <c r="L9" i="6"/>
  <c r="K9" i="6"/>
  <c r="J9" i="6"/>
  <c r="I9" i="6"/>
  <c r="H9" i="6"/>
  <c r="G9" i="6"/>
  <c r="F9" i="6"/>
  <c r="E9" i="6"/>
  <c r="D9" i="6"/>
  <c r="C9" i="6"/>
  <c r="B9" i="6"/>
  <c r="AE8" i="6"/>
  <c r="AD8" i="6"/>
  <c r="AC8" i="6"/>
  <c r="AB8" i="6"/>
  <c r="AA8" i="6"/>
  <c r="Z8" i="6"/>
  <c r="Y8" i="6"/>
  <c r="X8" i="6"/>
  <c r="W8" i="6"/>
  <c r="V8" i="6"/>
  <c r="U8" i="6"/>
  <c r="T8" i="6"/>
  <c r="S8" i="6"/>
  <c r="R8" i="6"/>
  <c r="Q8" i="6"/>
  <c r="P8" i="6"/>
  <c r="O8" i="6"/>
  <c r="N8" i="6"/>
  <c r="M8" i="6"/>
  <c r="L8" i="6"/>
  <c r="K8" i="6"/>
  <c r="J8" i="6"/>
  <c r="I8" i="6"/>
  <c r="H8" i="6"/>
  <c r="G8" i="6"/>
  <c r="F8" i="6"/>
  <c r="E8" i="6"/>
  <c r="D8" i="6"/>
  <c r="C8" i="6"/>
  <c r="B8" i="6"/>
  <c r="AE7" i="6"/>
  <c r="AD7" i="6"/>
  <c r="AC7" i="6"/>
  <c r="AB7" i="6"/>
  <c r="AA7" i="6"/>
  <c r="Z7" i="6"/>
  <c r="Y7" i="6"/>
  <c r="X7" i="6"/>
  <c r="W7" i="6"/>
  <c r="V7" i="6"/>
  <c r="U7" i="6"/>
  <c r="T7" i="6"/>
  <c r="S7" i="6"/>
  <c r="R7" i="6"/>
  <c r="Q7" i="6"/>
  <c r="P7" i="6"/>
  <c r="O7" i="6"/>
  <c r="N7" i="6"/>
  <c r="M7" i="6"/>
  <c r="L7" i="6"/>
  <c r="K7" i="6"/>
  <c r="J7" i="6"/>
  <c r="I7" i="6"/>
  <c r="H7" i="6"/>
  <c r="G7" i="6"/>
  <c r="F7" i="6"/>
  <c r="E7" i="6"/>
  <c r="D7" i="6"/>
  <c r="C7" i="6"/>
  <c r="B7" i="6"/>
  <c r="AE6" i="6"/>
  <c r="AD6" i="6"/>
  <c r="AC6" i="6"/>
  <c r="AB6" i="6"/>
  <c r="AA6" i="6"/>
  <c r="Z6" i="6"/>
  <c r="Y6" i="6"/>
  <c r="X6" i="6"/>
  <c r="W6" i="6"/>
  <c r="V6" i="6"/>
  <c r="U6" i="6"/>
  <c r="T6" i="6"/>
  <c r="S6" i="6"/>
  <c r="R6" i="6"/>
  <c r="Q6" i="6"/>
  <c r="P6" i="6"/>
  <c r="O6" i="6"/>
  <c r="N6" i="6"/>
  <c r="M6" i="6"/>
  <c r="L6" i="6"/>
  <c r="K6" i="6"/>
  <c r="J6" i="6"/>
  <c r="I6" i="6"/>
  <c r="H6" i="6"/>
  <c r="G6" i="6"/>
  <c r="F6" i="6"/>
  <c r="E6" i="6"/>
  <c r="D6" i="6"/>
  <c r="C6" i="6"/>
  <c r="B6" i="6"/>
  <c r="AE5" i="6"/>
  <c r="AD5" i="6"/>
  <c r="AC5" i="6"/>
  <c r="AB5" i="6"/>
  <c r="AA5" i="6"/>
  <c r="Z5" i="6"/>
  <c r="Y5" i="6"/>
  <c r="X5" i="6"/>
  <c r="W5" i="6"/>
  <c r="V5" i="6"/>
  <c r="U5" i="6"/>
  <c r="T5" i="6"/>
  <c r="S5" i="6"/>
  <c r="R5" i="6"/>
  <c r="Q5" i="6"/>
  <c r="P5" i="6"/>
  <c r="O5" i="6"/>
  <c r="N5" i="6"/>
  <c r="M5" i="6"/>
  <c r="L5" i="6"/>
  <c r="K5" i="6"/>
  <c r="J5" i="6"/>
  <c r="I5" i="6"/>
  <c r="H5" i="6"/>
  <c r="G5" i="6"/>
  <c r="F5" i="6"/>
  <c r="E5" i="6"/>
  <c r="D5" i="6"/>
  <c r="C5" i="6"/>
  <c r="B5" i="6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AE49" i="5"/>
  <c r="AD49" i="5"/>
  <c r="AC49" i="5"/>
  <c r="AB49" i="5"/>
  <c r="AA49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E48" i="5"/>
  <c r="AD48" i="5"/>
  <c r="AC48" i="5"/>
  <c r="AB48" i="5"/>
  <c r="AA48" i="5"/>
  <c r="Z48" i="5"/>
  <c r="Y48" i="5"/>
  <c r="X48" i="5"/>
  <c r="W48" i="5"/>
  <c r="V48" i="5"/>
  <c r="U48" i="5"/>
  <c r="T48" i="5"/>
  <c r="S48" i="5"/>
  <c r="R48" i="5"/>
  <c r="Q48" i="5"/>
  <c r="P48" i="5"/>
  <c r="O48" i="5"/>
  <c r="N48" i="5"/>
  <c r="M48" i="5"/>
  <c r="L48" i="5"/>
  <c r="K48" i="5"/>
  <c r="J48" i="5"/>
  <c r="I48" i="5"/>
  <c r="H48" i="5"/>
  <c r="G48" i="5"/>
  <c r="F48" i="5"/>
  <c r="E48" i="5"/>
  <c r="D48" i="5"/>
  <c r="C48" i="5"/>
  <c r="B48" i="5"/>
  <c r="AE47" i="5"/>
  <c r="AD47" i="5"/>
  <c r="AC47" i="5"/>
  <c r="AB47" i="5"/>
  <c r="AA47" i="5"/>
  <c r="Z47" i="5"/>
  <c r="Y47" i="5"/>
  <c r="X47" i="5"/>
  <c r="W47" i="5"/>
  <c r="V47" i="5"/>
  <c r="U47" i="5"/>
  <c r="T47" i="5"/>
  <c r="S47" i="5"/>
  <c r="R47" i="5"/>
  <c r="Q47" i="5"/>
  <c r="P47" i="5"/>
  <c r="O47" i="5"/>
  <c r="N47" i="5"/>
  <c r="M47" i="5"/>
  <c r="L47" i="5"/>
  <c r="K47" i="5"/>
  <c r="J47" i="5"/>
  <c r="I47" i="5"/>
  <c r="H47" i="5"/>
  <c r="G47" i="5"/>
  <c r="F47" i="5"/>
  <c r="E47" i="5"/>
  <c r="D47" i="5"/>
  <c r="C47" i="5"/>
  <c r="B47" i="5"/>
  <c r="AE46" i="5"/>
  <c r="AD46" i="5"/>
  <c r="AC46" i="5"/>
  <c r="AB46" i="5"/>
  <c r="AA46" i="5"/>
  <c r="Z46" i="5"/>
  <c r="Y46" i="5"/>
  <c r="X46" i="5"/>
  <c r="W46" i="5"/>
  <c r="V46" i="5"/>
  <c r="U46" i="5"/>
  <c r="T46" i="5"/>
  <c r="S46" i="5"/>
  <c r="R46" i="5"/>
  <c r="Q46" i="5"/>
  <c r="P46" i="5"/>
  <c r="O46" i="5"/>
  <c r="N46" i="5"/>
  <c r="M46" i="5"/>
  <c r="L46" i="5"/>
  <c r="K46" i="5"/>
  <c r="J46" i="5"/>
  <c r="I46" i="5"/>
  <c r="H46" i="5"/>
  <c r="G46" i="5"/>
  <c r="F46" i="5"/>
  <c r="E46" i="5"/>
  <c r="D46" i="5"/>
  <c r="C46" i="5"/>
  <c r="B46" i="5"/>
  <c r="AE44" i="5"/>
  <c r="AD44" i="5"/>
  <c r="AC44" i="5"/>
  <c r="AB44" i="5"/>
  <c r="AA44" i="5"/>
  <c r="Z44" i="5"/>
  <c r="Y44" i="5"/>
  <c r="X44" i="5"/>
  <c r="W44" i="5"/>
  <c r="V44" i="5"/>
  <c r="U44" i="5"/>
  <c r="T44" i="5"/>
  <c r="S44" i="5"/>
  <c r="R44" i="5"/>
  <c r="Q44" i="5"/>
  <c r="P44" i="5"/>
  <c r="O44" i="5"/>
  <c r="N44" i="5"/>
  <c r="M44" i="5"/>
  <c r="L44" i="5"/>
  <c r="K44" i="5"/>
  <c r="J44" i="5"/>
  <c r="I44" i="5"/>
  <c r="H44" i="5"/>
  <c r="G44" i="5"/>
  <c r="F44" i="5"/>
  <c r="E44" i="5"/>
  <c r="D44" i="5"/>
  <c r="C44" i="5"/>
  <c r="B44" i="5"/>
  <c r="AE43" i="5"/>
  <c r="AD43" i="5"/>
  <c r="AC43" i="5"/>
  <c r="AB43" i="5"/>
  <c r="AA43" i="5"/>
  <c r="Z43" i="5"/>
  <c r="Y43" i="5"/>
  <c r="X43" i="5"/>
  <c r="W43" i="5"/>
  <c r="V43" i="5"/>
  <c r="U43" i="5"/>
  <c r="T43" i="5"/>
  <c r="S43" i="5"/>
  <c r="R43" i="5"/>
  <c r="Q43" i="5"/>
  <c r="P43" i="5"/>
  <c r="O43" i="5"/>
  <c r="N43" i="5"/>
  <c r="M43" i="5"/>
  <c r="L43" i="5"/>
  <c r="K43" i="5"/>
  <c r="J43" i="5"/>
  <c r="I43" i="5"/>
  <c r="H43" i="5"/>
  <c r="G43" i="5"/>
  <c r="F43" i="5"/>
  <c r="E43" i="5"/>
  <c r="D43" i="5"/>
  <c r="C43" i="5"/>
  <c r="B43" i="5"/>
  <c r="AE42" i="5"/>
  <c r="AD42" i="5"/>
  <c r="AC42" i="5"/>
  <c r="AB42" i="5"/>
  <c r="AA42" i="5"/>
  <c r="Z42" i="5"/>
  <c r="Y42" i="5"/>
  <c r="X42" i="5"/>
  <c r="W42" i="5"/>
  <c r="V42" i="5"/>
  <c r="U42" i="5"/>
  <c r="T42" i="5"/>
  <c r="S42" i="5"/>
  <c r="R42" i="5"/>
  <c r="Q42" i="5"/>
  <c r="P42" i="5"/>
  <c r="O42" i="5"/>
  <c r="N42" i="5"/>
  <c r="M42" i="5"/>
  <c r="L42" i="5"/>
  <c r="K42" i="5"/>
  <c r="J42" i="5"/>
  <c r="I42" i="5"/>
  <c r="H42" i="5"/>
  <c r="G42" i="5"/>
  <c r="F42" i="5"/>
  <c r="E42" i="5"/>
  <c r="D42" i="5"/>
  <c r="C42" i="5"/>
  <c r="B42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AE39" i="5"/>
  <c r="AD39" i="5"/>
  <c r="AC39" i="5"/>
  <c r="AB39" i="5"/>
  <c r="AA39" i="5"/>
  <c r="Z39" i="5"/>
  <c r="Y39" i="5"/>
  <c r="X39" i="5"/>
  <c r="W39" i="5"/>
  <c r="V39" i="5"/>
  <c r="U39" i="5"/>
  <c r="T39" i="5"/>
  <c r="S39" i="5"/>
  <c r="R39" i="5"/>
  <c r="Q39" i="5"/>
  <c r="P39" i="5"/>
  <c r="O39" i="5"/>
  <c r="N39" i="5"/>
  <c r="M39" i="5"/>
  <c r="L39" i="5"/>
  <c r="K39" i="5"/>
  <c r="J39" i="5"/>
  <c r="I39" i="5"/>
  <c r="H39" i="5"/>
  <c r="G39" i="5"/>
  <c r="F39" i="5"/>
  <c r="E39" i="5"/>
  <c r="D39" i="5"/>
  <c r="C39" i="5"/>
  <c r="B39" i="5"/>
  <c r="AE38" i="5"/>
  <c r="AD38" i="5"/>
  <c r="AC38" i="5"/>
  <c r="AB38" i="5"/>
  <c r="AA38" i="5"/>
  <c r="Z38" i="5"/>
  <c r="Y38" i="5"/>
  <c r="X38" i="5"/>
  <c r="W38" i="5"/>
  <c r="V38" i="5"/>
  <c r="U38" i="5"/>
  <c r="T38" i="5"/>
  <c r="S38" i="5"/>
  <c r="R38" i="5"/>
  <c r="Q38" i="5"/>
  <c r="P38" i="5"/>
  <c r="O38" i="5"/>
  <c r="N38" i="5"/>
  <c r="M38" i="5"/>
  <c r="L38" i="5"/>
  <c r="K38" i="5"/>
  <c r="J38" i="5"/>
  <c r="I38" i="5"/>
  <c r="H38" i="5"/>
  <c r="G38" i="5"/>
  <c r="F38" i="5"/>
  <c r="E38" i="5"/>
  <c r="D38" i="5"/>
  <c r="C38" i="5"/>
  <c r="B38" i="5"/>
  <c r="AE37" i="5"/>
  <c r="AD37" i="5"/>
  <c r="AC37" i="5"/>
  <c r="AB37" i="5"/>
  <c r="AA37" i="5"/>
  <c r="Z37" i="5"/>
  <c r="Y37" i="5"/>
  <c r="X37" i="5"/>
  <c r="W37" i="5"/>
  <c r="V37" i="5"/>
  <c r="U37" i="5"/>
  <c r="T37" i="5"/>
  <c r="S37" i="5"/>
  <c r="R37" i="5"/>
  <c r="Q37" i="5"/>
  <c r="P37" i="5"/>
  <c r="O37" i="5"/>
  <c r="N37" i="5"/>
  <c r="M37" i="5"/>
  <c r="L37" i="5"/>
  <c r="K37" i="5"/>
  <c r="J37" i="5"/>
  <c r="I37" i="5"/>
  <c r="H37" i="5"/>
  <c r="G37" i="5"/>
  <c r="F37" i="5"/>
  <c r="E37" i="5"/>
  <c r="D37" i="5"/>
  <c r="C37" i="5"/>
  <c r="B37" i="5"/>
  <c r="AE35" i="5"/>
  <c r="AD35" i="5"/>
  <c r="AC35" i="5"/>
  <c r="AB35" i="5"/>
  <c r="AA35" i="5"/>
  <c r="Z35" i="5"/>
  <c r="Y35" i="5"/>
  <c r="X35" i="5"/>
  <c r="W35" i="5"/>
  <c r="V35" i="5"/>
  <c r="U35" i="5"/>
  <c r="T35" i="5"/>
  <c r="S35" i="5"/>
  <c r="R35" i="5"/>
  <c r="Q35" i="5"/>
  <c r="P35" i="5"/>
  <c r="O35" i="5"/>
  <c r="N35" i="5"/>
  <c r="M35" i="5"/>
  <c r="L35" i="5"/>
  <c r="K35" i="5"/>
  <c r="J35" i="5"/>
  <c r="I35" i="5"/>
  <c r="H35" i="5"/>
  <c r="G35" i="5"/>
  <c r="F35" i="5"/>
  <c r="E35" i="5"/>
  <c r="D35" i="5"/>
  <c r="C35" i="5"/>
  <c r="B35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AE32" i="5"/>
  <c r="AD32" i="5"/>
  <c r="AC32" i="5"/>
  <c r="AB32" i="5"/>
  <c r="AA32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E31" i="5"/>
  <c r="AD31" i="5"/>
  <c r="AC31" i="5"/>
  <c r="AB31" i="5"/>
  <c r="AA31" i="5"/>
  <c r="Z31" i="5"/>
  <c r="Y31" i="5"/>
  <c r="X31" i="5"/>
  <c r="W31" i="5"/>
  <c r="V31" i="5"/>
  <c r="U31" i="5"/>
  <c r="T31" i="5"/>
  <c r="S31" i="5"/>
  <c r="R31" i="5"/>
  <c r="Q31" i="5"/>
  <c r="P31" i="5"/>
  <c r="O31" i="5"/>
  <c r="N31" i="5"/>
  <c r="M31" i="5"/>
  <c r="L31" i="5"/>
  <c r="K31" i="5"/>
  <c r="J31" i="5"/>
  <c r="I31" i="5"/>
  <c r="H31" i="5"/>
  <c r="G31" i="5"/>
  <c r="F31" i="5"/>
  <c r="E31" i="5"/>
  <c r="D31" i="5"/>
  <c r="C31" i="5"/>
  <c r="B31" i="5"/>
  <c r="AE30" i="5"/>
  <c r="AD30" i="5"/>
  <c r="AC30" i="5"/>
  <c r="AB30" i="5"/>
  <c r="AA30" i="5"/>
  <c r="Z30" i="5"/>
  <c r="Y30" i="5"/>
  <c r="X30" i="5"/>
  <c r="W30" i="5"/>
  <c r="V30" i="5"/>
  <c r="U30" i="5"/>
  <c r="T30" i="5"/>
  <c r="S30" i="5"/>
  <c r="R30" i="5"/>
  <c r="Q30" i="5"/>
  <c r="P30" i="5"/>
  <c r="O30" i="5"/>
  <c r="N30" i="5"/>
  <c r="M30" i="5"/>
  <c r="L30" i="5"/>
  <c r="K30" i="5"/>
  <c r="J30" i="5"/>
  <c r="I30" i="5"/>
  <c r="H30" i="5"/>
  <c r="G30" i="5"/>
  <c r="F30" i="5"/>
  <c r="E30" i="5"/>
  <c r="D30" i="5"/>
  <c r="C30" i="5"/>
  <c r="B30" i="5"/>
  <c r="AE29" i="5"/>
  <c r="AD29" i="5"/>
  <c r="AC29" i="5"/>
  <c r="AB29" i="5"/>
  <c r="AA29" i="5"/>
  <c r="Z29" i="5"/>
  <c r="Y29" i="5"/>
  <c r="X29" i="5"/>
  <c r="W29" i="5"/>
  <c r="V29" i="5"/>
  <c r="U29" i="5"/>
  <c r="T29" i="5"/>
  <c r="S29" i="5"/>
  <c r="R29" i="5"/>
  <c r="Q29" i="5"/>
  <c r="P29" i="5"/>
  <c r="O29" i="5"/>
  <c r="N29" i="5"/>
  <c r="M29" i="5"/>
  <c r="L29" i="5"/>
  <c r="K29" i="5"/>
  <c r="J29" i="5"/>
  <c r="I29" i="5"/>
  <c r="H29" i="5"/>
  <c r="G29" i="5"/>
  <c r="F29" i="5"/>
  <c r="E29" i="5"/>
  <c r="D29" i="5"/>
  <c r="C29" i="5"/>
  <c r="B29" i="5"/>
  <c r="AE28" i="5"/>
  <c r="AD28" i="5"/>
  <c r="AC28" i="5"/>
  <c r="AB28" i="5"/>
  <c r="AA28" i="5"/>
  <c r="Z28" i="5"/>
  <c r="Y28" i="5"/>
  <c r="X28" i="5"/>
  <c r="W28" i="5"/>
  <c r="V28" i="5"/>
  <c r="U28" i="5"/>
  <c r="T28" i="5"/>
  <c r="S28" i="5"/>
  <c r="R28" i="5"/>
  <c r="Q28" i="5"/>
  <c r="P28" i="5"/>
  <c r="O28" i="5"/>
  <c r="N28" i="5"/>
  <c r="M28" i="5"/>
  <c r="L28" i="5"/>
  <c r="K28" i="5"/>
  <c r="J28" i="5"/>
  <c r="I28" i="5"/>
  <c r="H28" i="5"/>
  <c r="G28" i="5"/>
  <c r="F28" i="5"/>
  <c r="E28" i="5"/>
  <c r="D28" i="5"/>
  <c r="C28" i="5"/>
  <c r="B28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AE26" i="5"/>
  <c r="AD26" i="5"/>
  <c r="AC26" i="5"/>
  <c r="AB26" i="5"/>
  <c r="AA26" i="5"/>
  <c r="Z26" i="5"/>
  <c r="Y26" i="5"/>
  <c r="X26" i="5"/>
  <c r="W26" i="5"/>
  <c r="V26" i="5"/>
  <c r="U26" i="5"/>
  <c r="T26" i="5"/>
  <c r="S26" i="5"/>
  <c r="R26" i="5"/>
  <c r="Q26" i="5"/>
  <c r="P26" i="5"/>
  <c r="O26" i="5"/>
  <c r="N26" i="5"/>
  <c r="M26" i="5"/>
  <c r="L26" i="5"/>
  <c r="K26" i="5"/>
  <c r="J26" i="5"/>
  <c r="I26" i="5"/>
  <c r="H26" i="5"/>
  <c r="G26" i="5"/>
  <c r="F26" i="5"/>
  <c r="E26" i="5"/>
  <c r="D26" i="5"/>
  <c r="C26" i="5"/>
  <c r="B26" i="5"/>
  <c r="AE25" i="5"/>
  <c r="AD25" i="5"/>
  <c r="AC25" i="5"/>
  <c r="AB25" i="5"/>
  <c r="AA25" i="5"/>
  <c r="Z25" i="5"/>
  <c r="Y25" i="5"/>
  <c r="X25" i="5"/>
  <c r="W25" i="5"/>
  <c r="V25" i="5"/>
  <c r="U25" i="5"/>
  <c r="T25" i="5"/>
  <c r="S25" i="5"/>
  <c r="R25" i="5"/>
  <c r="Q25" i="5"/>
  <c r="P25" i="5"/>
  <c r="O25" i="5"/>
  <c r="N25" i="5"/>
  <c r="M25" i="5"/>
  <c r="L25" i="5"/>
  <c r="K25" i="5"/>
  <c r="J25" i="5"/>
  <c r="I25" i="5"/>
  <c r="H25" i="5"/>
  <c r="G25" i="5"/>
  <c r="F25" i="5"/>
  <c r="E25" i="5"/>
  <c r="D25" i="5"/>
  <c r="C25" i="5"/>
  <c r="B25" i="5"/>
  <c r="AE24" i="5"/>
  <c r="AD24" i="5"/>
  <c r="AC24" i="5"/>
  <c r="AB24" i="5"/>
  <c r="AA24" i="5"/>
  <c r="Z24" i="5"/>
  <c r="Y24" i="5"/>
  <c r="X24" i="5"/>
  <c r="W24" i="5"/>
  <c r="V24" i="5"/>
  <c r="U24" i="5"/>
  <c r="T24" i="5"/>
  <c r="S24" i="5"/>
  <c r="R24" i="5"/>
  <c r="Q24" i="5"/>
  <c r="P24" i="5"/>
  <c r="O24" i="5"/>
  <c r="N24" i="5"/>
  <c r="M24" i="5"/>
  <c r="L24" i="5"/>
  <c r="K24" i="5"/>
  <c r="J24" i="5"/>
  <c r="I24" i="5"/>
  <c r="H24" i="5"/>
  <c r="G24" i="5"/>
  <c r="F24" i="5"/>
  <c r="E24" i="5"/>
  <c r="D24" i="5"/>
  <c r="C24" i="5"/>
  <c r="B24" i="5"/>
  <c r="AE23" i="5"/>
  <c r="AD23" i="5"/>
  <c r="AC23" i="5"/>
  <c r="AB23" i="5"/>
  <c r="AA23" i="5"/>
  <c r="Z23" i="5"/>
  <c r="Y23" i="5"/>
  <c r="X23" i="5"/>
  <c r="W23" i="5"/>
  <c r="V23" i="5"/>
  <c r="U23" i="5"/>
  <c r="T23" i="5"/>
  <c r="S23" i="5"/>
  <c r="R23" i="5"/>
  <c r="Q23" i="5"/>
  <c r="P23" i="5"/>
  <c r="O23" i="5"/>
  <c r="N23" i="5"/>
  <c r="M23" i="5"/>
  <c r="L23" i="5"/>
  <c r="K23" i="5"/>
  <c r="J23" i="5"/>
  <c r="I23" i="5"/>
  <c r="H23" i="5"/>
  <c r="G23" i="5"/>
  <c r="F23" i="5"/>
  <c r="E23" i="5"/>
  <c r="D23" i="5"/>
  <c r="C23" i="5"/>
  <c r="B23" i="5"/>
  <c r="AE22" i="5"/>
  <c r="AD22" i="5"/>
  <c r="AC22" i="5"/>
  <c r="AB22" i="5"/>
  <c r="AA22" i="5"/>
  <c r="Z22" i="5"/>
  <c r="Y22" i="5"/>
  <c r="X22" i="5"/>
  <c r="W22" i="5"/>
  <c r="V22" i="5"/>
  <c r="U22" i="5"/>
  <c r="T22" i="5"/>
  <c r="S22" i="5"/>
  <c r="R22" i="5"/>
  <c r="Q22" i="5"/>
  <c r="P22" i="5"/>
  <c r="O22" i="5"/>
  <c r="N22" i="5"/>
  <c r="M22" i="5"/>
  <c r="L22" i="5"/>
  <c r="K22" i="5"/>
  <c r="J22" i="5"/>
  <c r="I22" i="5"/>
  <c r="H22" i="5"/>
  <c r="G22" i="5"/>
  <c r="F22" i="5"/>
  <c r="E22" i="5"/>
  <c r="D22" i="5"/>
  <c r="C22" i="5"/>
  <c r="B22" i="5"/>
  <c r="AE21" i="5"/>
  <c r="AD21" i="5"/>
  <c r="AC21" i="5"/>
  <c r="AB21" i="5"/>
  <c r="AA21" i="5"/>
  <c r="Z21" i="5"/>
  <c r="Y21" i="5"/>
  <c r="X21" i="5"/>
  <c r="W21" i="5"/>
  <c r="V21" i="5"/>
  <c r="U21" i="5"/>
  <c r="T21" i="5"/>
  <c r="S21" i="5"/>
  <c r="R21" i="5"/>
  <c r="Q21" i="5"/>
  <c r="P21" i="5"/>
  <c r="O21" i="5"/>
  <c r="N21" i="5"/>
  <c r="M21" i="5"/>
  <c r="L21" i="5"/>
  <c r="K21" i="5"/>
  <c r="J21" i="5"/>
  <c r="I21" i="5"/>
  <c r="H21" i="5"/>
  <c r="G21" i="5"/>
  <c r="F21" i="5"/>
  <c r="E21" i="5"/>
  <c r="D21" i="5"/>
  <c r="C21" i="5"/>
  <c r="B21" i="5"/>
  <c r="AE19" i="5"/>
  <c r="AD19" i="5"/>
  <c r="AC19" i="5"/>
  <c r="AB19" i="5"/>
  <c r="AA19" i="5"/>
  <c r="Z19" i="5"/>
  <c r="Y19" i="5"/>
  <c r="X19" i="5"/>
  <c r="W19" i="5"/>
  <c r="V19" i="5"/>
  <c r="U19" i="5"/>
  <c r="T19" i="5"/>
  <c r="S19" i="5"/>
  <c r="R19" i="5"/>
  <c r="Q19" i="5"/>
  <c r="P19" i="5"/>
  <c r="O19" i="5"/>
  <c r="N19" i="5"/>
  <c r="M19" i="5"/>
  <c r="L19" i="5"/>
  <c r="K19" i="5"/>
  <c r="J19" i="5"/>
  <c r="I19" i="5"/>
  <c r="H19" i="5"/>
  <c r="G19" i="5"/>
  <c r="F19" i="5"/>
  <c r="E19" i="5"/>
  <c r="AE17" i="5"/>
  <c r="AD17" i="5"/>
  <c r="AC17" i="5"/>
  <c r="AB17" i="5"/>
  <c r="AA17" i="5"/>
  <c r="Z17" i="5"/>
  <c r="Y17" i="5"/>
  <c r="X17" i="5"/>
  <c r="W17" i="5"/>
  <c r="V17" i="5"/>
  <c r="U17" i="5"/>
  <c r="T17" i="5"/>
  <c r="S17" i="5"/>
  <c r="R17" i="5"/>
  <c r="Q17" i="5"/>
  <c r="P17" i="5"/>
  <c r="O17" i="5"/>
  <c r="N17" i="5"/>
  <c r="M17" i="5"/>
  <c r="L17" i="5"/>
  <c r="K17" i="5"/>
  <c r="J17" i="5"/>
  <c r="I17" i="5"/>
  <c r="H17" i="5"/>
  <c r="G17" i="5"/>
  <c r="F17" i="5"/>
  <c r="E17" i="5"/>
  <c r="D17" i="5"/>
  <c r="C17" i="5"/>
  <c r="B17" i="5"/>
  <c r="AE16" i="5"/>
  <c r="AD16" i="5"/>
  <c r="AC16" i="5"/>
  <c r="AB16" i="5"/>
  <c r="AA16" i="5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E15" i="5"/>
  <c r="AD15" i="5"/>
  <c r="AC15" i="5"/>
  <c r="AB15" i="5"/>
  <c r="AA15" i="5"/>
  <c r="Z15" i="5"/>
  <c r="Y15" i="5"/>
  <c r="X15" i="5"/>
  <c r="W15" i="5"/>
  <c r="V15" i="5"/>
  <c r="U15" i="5"/>
  <c r="T15" i="5"/>
  <c r="S15" i="5"/>
  <c r="R15" i="5"/>
  <c r="Q15" i="5"/>
  <c r="P15" i="5"/>
  <c r="O15" i="5"/>
  <c r="N15" i="5"/>
  <c r="M15" i="5"/>
  <c r="L15" i="5"/>
  <c r="K15" i="5"/>
  <c r="J15" i="5"/>
  <c r="I15" i="5"/>
  <c r="H15" i="5"/>
  <c r="G15" i="5"/>
  <c r="F15" i="5"/>
  <c r="E15" i="5"/>
  <c r="D15" i="5"/>
  <c r="C15" i="5"/>
  <c r="B15" i="5"/>
  <c r="AE14" i="5"/>
  <c r="AD14" i="5"/>
  <c r="AC14" i="5"/>
  <c r="AB14" i="5"/>
  <c r="AA14" i="5"/>
  <c r="Z14" i="5"/>
  <c r="Y14" i="5"/>
  <c r="X14" i="5"/>
  <c r="W14" i="5"/>
  <c r="V14" i="5"/>
  <c r="U14" i="5"/>
  <c r="T14" i="5"/>
  <c r="S14" i="5"/>
  <c r="R14" i="5"/>
  <c r="Q14" i="5"/>
  <c r="P14" i="5"/>
  <c r="O14" i="5"/>
  <c r="N14" i="5"/>
  <c r="M14" i="5"/>
  <c r="L14" i="5"/>
  <c r="K14" i="5"/>
  <c r="J14" i="5"/>
  <c r="I14" i="5"/>
  <c r="H14" i="5"/>
  <c r="G14" i="5"/>
  <c r="F14" i="5"/>
  <c r="E14" i="5"/>
  <c r="D14" i="5"/>
  <c r="C14" i="5"/>
  <c r="B14" i="5"/>
  <c r="AE13" i="5"/>
  <c r="AD13" i="5"/>
  <c r="AC13" i="5"/>
  <c r="AB13" i="5"/>
  <c r="AA13" i="5"/>
  <c r="Z13" i="5"/>
  <c r="Y13" i="5"/>
  <c r="X13" i="5"/>
  <c r="W13" i="5"/>
  <c r="V13" i="5"/>
  <c r="U13" i="5"/>
  <c r="T13" i="5"/>
  <c r="S13" i="5"/>
  <c r="R13" i="5"/>
  <c r="Q13" i="5"/>
  <c r="P13" i="5"/>
  <c r="O13" i="5"/>
  <c r="N13" i="5"/>
  <c r="M13" i="5"/>
  <c r="L13" i="5"/>
  <c r="K13" i="5"/>
  <c r="J13" i="5"/>
  <c r="I13" i="5"/>
  <c r="H13" i="5"/>
  <c r="G13" i="5"/>
  <c r="F13" i="5"/>
  <c r="E13" i="5"/>
  <c r="D13" i="5"/>
  <c r="C13" i="5"/>
  <c r="B13" i="5"/>
  <c r="AE12" i="5"/>
  <c r="AD12" i="5"/>
  <c r="AC12" i="5"/>
  <c r="AB12" i="5"/>
  <c r="AA12" i="5"/>
  <c r="Z12" i="5"/>
  <c r="Y12" i="5"/>
  <c r="X12" i="5"/>
  <c r="W12" i="5"/>
  <c r="V12" i="5"/>
  <c r="U12" i="5"/>
  <c r="T12" i="5"/>
  <c r="S12" i="5"/>
  <c r="R12" i="5"/>
  <c r="Q12" i="5"/>
  <c r="P12" i="5"/>
  <c r="O12" i="5"/>
  <c r="N12" i="5"/>
  <c r="M12" i="5"/>
  <c r="L12" i="5"/>
  <c r="K12" i="5"/>
  <c r="J12" i="5"/>
  <c r="I12" i="5"/>
  <c r="H12" i="5"/>
  <c r="G12" i="5"/>
  <c r="F12" i="5"/>
  <c r="E12" i="5"/>
  <c r="D12" i="5"/>
  <c r="C12" i="5"/>
  <c r="B12" i="5"/>
  <c r="AE11" i="5"/>
  <c r="AD11" i="5"/>
  <c r="AC11" i="5"/>
  <c r="AB11" i="5"/>
  <c r="AA11" i="5"/>
  <c r="Z11" i="5"/>
  <c r="Y11" i="5"/>
  <c r="X11" i="5"/>
  <c r="W11" i="5"/>
  <c r="V11" i="5"/>
  <c r="U11" i="5"/>
  <c r="T11" i="5"/>
  <c r="S11" i="5"/>
  <c r="R11" i="5"/>
  <c r="Q11" i="5"/>
  <c r="P11" i="5"/>
  <c r="O11" i="5"/>
  <c r="N11" i="5"/>
  <c r="M11" i="5"/>
  <c r="L11" i="5"/>
  <c r="K11" i="5"/>
  <c r="J11" i="5"/>
  <c r="I11" i="5"/>
  <c r="H11" i="5"/>
  <c r="G11" i="5"/>
  <c r="F11" i="5"/>
  <c r="E11" i="5"/>
  <c r="D11" i="5"/>
  <c r="C11" i="5"/>
  <c r="B11" i="5"/>
  <c r="AE10" i="5"/>
  <c r="AD10" i="5"/>
  <c r="AC10" i="5"/>
  <c r="AB10" i="5"/>
  <c r="AA10" i="5"/>
  <c r="Z10" i="5"/>
  <c r="Y10" i="5"/>
  <c r="X10" i="5"/>
  <c r="W10" i="5"/>
  <c r="V10" i="5"/>
  <c r="U10" i="5"/>
  <c r="T10" i="5"/>
  <c r="S10" i="5"/>
  <c r="R10" i="5"/>
  <c r="Q10" i="5"/>
  <c r="P10" i="5"/>
  <c r="O10" i="5"/>
  <c r="N10" i="5"/>
  <c r="M10" i="5"/>
  <c r="L10" i="5"/>
  <c r="K10" i="5"/>
  <c r="J10" i="5"/>
  <c r="I10" i="5"/>
  <c r="H10" i="5"/>
  <c r="G10" i="5"/>
  <c r="F10" i="5"/>
  <c r="E10" i="5"/>
  <c r="D10" i="5"/>
  <c r="C10" i="5"/>
  <c r="B10" i="5"/>
  <c r="AE9" i="5"/>
  <c r="AD9" i="5"/>
  <c r="AC9" i="5"/>
  <c r="AB9" i="5"/>
  <c r="AA9" i="5"/>
  <c r="Z9" i="5"/>
  <c r="Y9" i="5"/>
  <c r="X9" i="5"/>
  <c r="W9" i="5"/>
  <c r="V9" i="5"/>
  <c r="U9" i="5"/>
  <c r="T9" i="5"/>
  <c r="S9" i="5"/>
  <c r="R9" i="5"/>
  <c r="Q9" i="5"/>
  <c r="P9" i="5"/>
  <c r="O9" i="5"/>
  <c r="N9" i="5"/>
  <c r="M9" i="5"/>
  <c r="L9" i="5"/>
  <c r="K9" i="5"/>
  <c r="J9" i="5"/>
  <c r="I9" i="5"/>
  <c r="H9" i="5"/>
  <c r="G9" i="5"/>
  <c r="F9" i="5"/>
  <c r="E9" i="5"/>
  <c r="D9" i="5"/>
  <c r="C9" i="5"/>
  <c r="B9" i="5"/>
  <c r="AE8" i="5"/>
  <c r="AD8" i="5"/>
  <c r="AC8" i="5"/>
  <c r="AB8" i="5"/>
  <c r="AA8" i="5"/>
  <c r="Z8" i="5"/>
  <c r="Y8" i="5"/>
  <c r="X8" i="5"/>
  <c r="W8" i="5"/>
  <c r="V8" i="5"/>
  <c r="U8" i="5"/>
  <c r="T8" i="5"/>
  <c r="S8" i="5"/>
  <c r="R8" i="5"/>
  <c r="Q8" i="5"/>
  <c r="P8" i="5"/>
  <c r="O8" i="5"/>
  <c r="N8" i="5"/>
  <c r="M8" i="5"/>
  <c r="L8" i="5"/>
  <c r="K8" i="5"/>
  <c r="J8" i="5"/>
  <c r="I8" i="5"/>
  <c r="H8" i="5"/>
  <c r="G8" i="5"/>
  <c r="F8" i="5"/>
  <c r="E8" i="5"/>
  <c r="D8" i="5"/>
  <c r="C8" i="5"/>
  <c r="B8" i="5"/>
  <c r="AE7" i="5"/>
  <c r="AD7" i="5"/>
  <c r="AC7" i="5"/>
  <c r="AB7" i="5"/>
  <c r="AA7" i="5"/>
  <c r="Z7" i="5"/>
  <c r="Y7" i="5"/>
  <c r="X7" i="5"/>
  <c r="W7" i="5"/>
  <c r="V7" i="5"/>
  <c r="U7" i="5"/>
  <c r="T7" i="5"/>
  <c r="S7" i="5"/>
  <c r="R7" i="5"/>
  <c r="Q7" i="5"/>
  <c r="P7" i="5"/>
  <c r="O7" i="5"/>
  <c r="N7" i="5"/>
  <c r="M7" i="5"/>
  <c r="L7" i="5"/>
  <c r="K7" i="5"/>
  <c r="J7" i="5"/>
  <c r="I7" i="5"/>
  <c r="H7" i="5"/>
  <c r="G7" i="5"/>
  <c r="F7" i="5"/>
  <c r="E7" i="5"/>
  <c r="D7" i="5"/>
  <c r="C7" i="5"/>
  <c r="B7" i="5"/>
  <c r="AE6" i="5"/>
  <c r="AD6" i="5"/>
  <c r="AC6" i="5"/>
  <c r="AB6" i="5"/>
  <c r="AA6" i="5"/>
  <c r="Z6" i="5"/>
  <c r="Y6" i="5"/>
  <c r="X6" i="5"/>
  <c r="W6" i="5"/>
  <c r="V6" i="5"/>
  <c r="U6" i="5"/>
  <c r="T6" i="5"/>
  <c r="S6" i="5"/>
  <c r="R6" i="5"/>
  <c r="Q6" i="5"/>
  <c r="P6" i="5"/>
  <c r="O6" i="5"/>
  <c r="N6" i="5"/>
  <c r="M6" i="5"/>
  <c r="L6" i="5"/>
  <c r="K6" i="5"/>
  <c r="J6" i="5"/>
  <c r="I6" i="5"/>
  <c r="H6" i="5"/>
  <c r="G6" i="5"/>
  <c r="F6" i="5"/>
  <c r="E6" i="5"/>
  <c r="D6" i="5"/>
  <c r="C6" i="5"/>
  <c r="B6" i="5"/>
  <c r="AE5" i="5"/>
  <c r="AD5" i="5"/>
  <c r="AC5" i="5"/>
  <c r="AB5" i="5"/>
  <c r="AA5" i="5"/>
  <c r="Z5" i="5"/>
  <c r="Y5" i="5"/>
  <c r="X5" i="5"/>
  <c r="W5" i="5"/>
  <c r="V5" i="5"/>
  <c r="U5" i="5"/>
  <c r="T5" i="5"/>
  <c r="S5" i="5"/>
  <c r="R5" i="5"/>
  <c r="Q5" i="5"/>
  <c r="P5" i="5"/>
  <c r="O5" i="5"/>
  <c r="N5" i="5"/>
  <c r="M5" i="5"/>
  <c r="L5" i="5"/>
  <c r="K5" i="5"/>
  <c r="J5" i="5"/>
  <c r="I5" i="5"/>
  <c r="H5" i="5"/>
  <c r="G5" i="5"/>
  <c r="F5" i="5"/>
  <c r="E5" i="5"/>
  <c r="D5" i="5"/>
  <c r="C5" i="5"/>
  <c r="B5" i="5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AE49" i="4"/>
  <c r="AD49" i="4"/>
  <c r="AC49" i="4"/>
  <c r="AB49" i="4"/>
  <c r="AA49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E48" i="4"/>
  <c r="AD48" i="4"/>
  <c r="AC48" i="4"/>
  <c r="AB48" i="4"/>
  <c r="AA48" i="4"/>
  <c r="Z48" i="4"/>
  <c r="Y48" i="4"/>
  <c r="X48" i="4"/>
  <c r="W48" i="4"/>
  <c r="V48" i="4"/>
  <c r="U48" i="4"/>
  <c r="T48" i="4"/>
  <c r="S48" i="4"/>
  <c r="R48" i="4"/>
  <c r="Q48" i="4"/>
  <c r="P48" i="4"/>
  <c r="O48" i="4"/>
  <c r="N48" i="4"/>
  <c r="M48" i="4"/>
  <c r="L48" i="4"/>
  <c r="K48" i="4"/>
  <c r="J48" i="4"/>
  <c r="I48" i="4"/>
  <c r="H48" i="4"/>
  <c r="G48" i="4"/>
  <c r="F48" i="4"/>
  <c r="E48" i="4"/>
  <c r="D48" i="4"/>
  <c r="C48" i="4"/>
  <c r="B48" i="4"/>
  <c r="AE47" i="4"/>
  <c r="AD47" i="4"/>
  <c r="AC47" i="4"/>
  <c r="AB47" i="4"/>
  <c r="AA47" i="4"/>
  <c r="Z47" i="4"/>
  <c r="Y47" i="4"/>
  <c r="X47" i="4"/>
  <c r="W47" i="4"/>
  <c r="V47" i="4"/>
  <c r="U47" i="4"/>
  <c r="T47" i="4"/>
  <c r="S47" i="4"/>
  <c r="R47" i="4"/>
  <c r="Q47" i="4"/>
  <c r="P47" i="4"/>
  <c r="O47" i="4"/>
  <c r="N47" i="4"/>
  <c r="M47" i="4"/>
  <c r="L47" i="4"/>
  <c r="K47" i="4"/>
  <c r="J47" i="4"/>
  <c r="I47" i="4"/>
  <c r="H47" i="4"/>
  <c r="G47" i="4"/>
  <c r="F47" i="4"/>
  <c r="E47" i="4"/>
  <c r="D47" i="4"/>
  <c r="C47" i="4"/>
  <c r="B47" i="4"/>
  <c r="AE46" i="4"/>
  <c r="AD46" i="4"/>
  <c r="AC46" i="4"/>
  <c r="AB46" i="4"/>
  <c r="AA46" i="4"/>
  <c r="Z46" i="4"/>
  <c r="Y46" i="4"/>
  <c r="X46" i="4"/>
  <c r="W46" i="4"/>
  <c r="V46" i="4"/>
  <c r="U46" i="4"/>
  <c r="T46" i="4"/>
  <c r="S46" i="4"/>
  <c r="R46" i="4"/>
  <c r="Q46" i="4"/>
  <c r="P46" i="4"/>
  <c r="O46" i="4"/>
  <c r="N46" i="4"/>
  <c r="M46" i="4"/>
  <c r="L46" i="4"/>
  <c r="K46" i="4"/>
  <c r="J46" i="4"/>
  <c r="I46" i="4"/>
  <c r="H46" i="4"/>
  <c r="G46" i="4"/>
  <c r="F46" i="4"/>
  <c r="E46" i="4"/>
  <c r="D46" i="4"/>
  <c r="C46" i="4"/>
  <c r="B46" i="4"/>
  <c r="AE44" i="4"/>
  <c r="AD44" i="4"/>
  <c r="AC44" i="4"/>
  <c r="AB44" i="4"/>
  <c r="AA44" i="4"/>
  <c r="Z44" i="4"/>
  <c r="Y44" i="4"/>
  <c r="X44" i="4"/>
  <c r="W44" i="4"/>
  <c r="V44" i="4"/>
  <c r="U44" i="4"/>
  <c r="T44" i="4"/>
  <c r="S44" i="4"/>
  <c r="R44" i="4"/>
  <c r="Q44" i="4"/>
  <c r="P44" i="4"/>
  <c r="O44" i="4"/>
  <c r="N44" i="4"/>
  <c r="M44" i="4"/>
  <c r="L44" i="4"/>
  <c r="K44" i="4"/>
  <c r="J44" i="4"/>
  <c r="I44" i="4"/>
  <c r="H44" i="4"/>
  <c r="G44" i="4"/>
  <c r="F44" i="4"/>
  <c r="E44" i="4"/>
  <c r="D44" i="4"/>
  <c r="C44" i="4"/>
  <c r="B44" i="4"/>
  <c r="AE43" i="4"/>
  <c r="AD43" i="4"/>
  <c r="AC43" i="4"/>
  <c r="AB43" i="4"/>
  <c r="AA43" i="4"/>
  <c r="Z43" i="4"/>
  <c r="Y43" i="4"/>
  <c r="X43" i="4"/>
  <c r="W43" i="4"/>
  <c r="V43" i="4"/>
  <c r="U43" i="4"/>
  <c r="T43" i="4"/>
  <c r="S43" i="4"/>
  <c r="R43" i="4"/>
  <c r="Q43" i="4"/>
  <c r="P43" i="4"/>
  <c r="O43" i="4"/>
  <c r="N43" i="4"/>
  <c r="M43" i="4"/>
  <c r="L43" i="4"/>
  <c r="K43" i="4"/>
  <c r="J43" i="4"/>
  <c r="I43" i="4"/>
  <c r="H43" i="4"/>
  <c r="G43" i="4"/>
  <c r="F43" i="4"/>
  <c r="E43" i="4"/>
  <c r="D43" i="4"/>
  <c r="C43" i="4"/>
  <c r="B43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AE39" i="4"/>
  <c r="AD39" i="4"/>
  <c r="AC39" i="4"/>
  <c r="AB39" i="4"/>
  <c r="AA39" i="4"/>
  <c r="Z39" i="4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E38" i="4"/>
  <c r="AD38" i="4"/>
  <c r="AC38" i="4"/>
  <c r="AB38" i="4"/>
  <c r="AA38" i="4"/>
  <c r="Z38" i="4"/>
  <c r="Y38" i="4"/>
  <c r="X38" i="4"/>
  <c r="W38" i="4"/>
  <c r="V38" i="4"/>
  <c r="U38" i="4"/>
  <c r="T38" i="4"/>
  <c r="S38" i="4"/>
  <c r="R38" i="4"/>
  <c r="Q38" i="4"/>
  <c r="P38" i="4"/>
  <c r="O38" i="4"/>
  <c r="N38" i="4"/>
  <c r="M38" i="4"/>
  <c r="L38" i="4"/>
  <c r="K38" i="4"/>
  <c r="J38" i="4"/>
  <c r="I38" i="4"/>
  <c r="H38" i="4"/>
  <c r="G38" i="4"/>
  <c r="F38" i="4"/>
  <c r="E38" i="4"/>
  <c r="D38" i="4"/>
  <c r="C38" i="4"/>
  <c r="B38" i="4"/>
  <c r="AE37" i="4"/>
  <c r="AD37" i="4"/>
  <c r="AC37" i="4"/>
  <c r="AB37" i="4"/>
  <c r="AA37" i="4"/>
  <c r="Z37" i="4"/>
  <c r="Y37" i="4"/>
  <c r="X37" i="4"/>
  <c r="W37" i="4"/>
  <c r="V37" i="4"/>
  <c r="U37" i="4"/>
  <c r="T37" i="4"/>
  <c r="S37" i="4"/>
  <c r="R37" i="4"/>
  <c r="Q37" i="4"/>
  <c r="P37" i="4"/>
  <c r="O37" i="4"/>
  <c r="N37" i="4"/>
  <c r="M37" i="4"/>
  <c r="L37" i="4"/>
  <c r="K37" i="4"/>
  <c r="J37" i="4"/>
  <c r="I37" i="4"/>
  <c r="H37" i="4"/>
  <c r="G37" i="4"/>
  <c r="F37" i="4"/>
  <c r="E37" i="4"/>
  <c r="D37" i="4"/>
  <c r="C37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AE32" i="4"/>
  <c r="AD32" i="4"/>
  <c r="AC32" i="4"/>
  <c r="AB32" i="4"/>
  <c r="AA32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E31" i="4"/>
  <c r="AD31" i="4"/>
  <c r="AC31" i="4"/>
  <c r="AB31" i="4"/>
  <c r="AA31" i="4"/>
  <c r="Z31" i="4"/>
  <c r="Y31" i="4"/>
  <c r="X31" i="4"/>
  <c r="W31" i="4"/>
  <c r="V31" i="4"/>
  <c r="U31" i="4"/>
  <c r="T31" i="4"/>
  <c r="S31" i="4"/>
  <c r="R31" i="4"/>
  <c r="Q31" i="4"/>
  <c r="P31" i="4"/>
  <c r="O31" i="4"/>
  <c r="N31" i="4"/>
  <c r="M31" i="4"/>
  <c r="L31" i="4"/>
  <c r="K31" i="4"/>
  <c r="J31" i="4"/>
  <c r="I31" i="4"/>
  <c r="H31" i="4"/>
  <c r="G31" i="4"/>
  <c r="F31" i="4"/>
  <c r="E31" i="4"/>
  <c r="D31" i="4"/>
  <c r="C31" i="4"/>
  <c r="B31" i="4"/>
  <c r="AE30" i="4"/>
  <c r="AD30" i="4"/>
  <c r="AC30" i="4"/>
  <c r="AB30" i="4"/>
  <c r="AA30" i="4"/>
  <c r="Z30" i="4"/>
  <c r="Y30" i="4"/>
  <c r="X30" i="4"/>
  <c r="W30" i="4"/>
  <c r="V30" i="4"/>
  <c r="U30" i="4"/>
  <c r="T30" i="4"/>
  <c r="S30" i="4"/>
  <c r="R30" i="4"/>
  <c r="Q30" i="4"/>
  <c r="P30" i="4"/>
  <c r="O30" i="4"/>
  <c r="N30" i="4"/>
  <c r="M30" i="4"/>
  <c r="L30" i="4"/>
  <c r="K30" i="4"/>
  <c r="J30" i="4"/>
  <c r="I30" i="4"/>
  <c r="H30" i="4"/>
  <c r="G30" i="4"/>
  <c r="F30" i="4"/>
  <c r="E30" i="4"/>
  <c r="D30" i="4"/>
  <c r="C30" i="4"/>
  <c r="B30" i="4"/>
  <c r="AE29" i="4"/>
  <c r="AD29" i="4"/>
  <c r="AC29" i="4"/>
  <c r="AB29" i="4"/>
  <c r="AA29" i="4"/>
  <c r="Z29" i="4"/>
  <c r="Y29" i="4"/>
  <c r="X29" i="4"/>
  <c r="W29" i="4"/>
  <c r="V29" i="4"/>
  <c r="U29" i="4"/>
  <c r="T29" i="4"/>
  <c r="S29" i="4"/>
  <c r="R29" i="4"/>
  <c r="Q29" i="4"/>
  <c r="P29" i="4"/>
  <c r="O29" i="4"/>
  <c r="N29" i="4"/>
  <c r="M29" i="4"/>
  <c r="L29" i="4"/>
  <c r="K29" i="4"/>
  <c r="J29" i="4"/>
  <c r="I29" i="4"/>
  <c r="H29" i="4"/>
  <c r="G29" i="4"/>
  <c r="F29" i="4"/>
  <c r="E29" i="4"/>
  <c r="D29" i="4"/>
  <c r="C29" i="4"/>
  <c r="B29" i="4"/>
  <c r="AE28" i="4"/>
  <c r="AD28" i="4"/>
  <c r="AC28" i="4"/>
  <c r="AB28" i="4"/>
  <c r="AA28" i="4"/>
  <c r="Z28" i="4"/>
  <c r="Y28" i="4"/>
  <c r="X28" i="4"/>
  <c r="W28" i="4"/>
  <c r="V28" i="4"/>
  <c r="U28" i="4"/>
  <c r="T28" i="4"/>
  <c r="S28" i="4"/>
  <c r="R28" i="4"/>
  <c r="Q28" i="4"/>
  <c r="P28" i="4"/>
  <c r="O28" i="4"/>
  <c r="N28" i="4"/>
  <c r="M28" i="4"/>
  <c r="L28" i="4"/>
  <c r="K28" i="4"/>
  <c r="J28" i="4"/>
  <c r="I28" i="4"/>
  <c r="H28" i="4"/>
  <c r="G28" i="4"/>
  <c r="F28" i="4"/>
  <c r="E28" i="4"/>
  <c r="D28" i="4"/>
  <c r="C28" i="4"/>
  <c r="B28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AE26" i="4"/>
  <c r="AD26" i="4"/>
  <c r="AC26" i="4"/>
  <c r="AB26" i="4"/>
  <c r="AA26" i="4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AE24" i="4"/>
  <c r="AD24" i="4"/>
  <c r="AC24" i="4"/>
  <c r="AB24" i="4"/>
  <c r="AA24" i="4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E23" i="4"/>
  <c r="AD23" i="4"/>
  <c r="AC23" i="4"/>
  <c r="AB23" i="4"/>
  <c r="AA23" i="4"/>
  <c r="Z23" i="4"/>
  <c r="Y23" i="4"/>
  <c r="X23" i="4"/>
  <c r="W23" i="4"/>
  <c r="V23" i="4"/>
  <c r="U23" i="4"/>
  <c r="T23" i="4"/>
  <c r="S23" i="4"/>
  <c r="R23" i="4"/>
  <c r="Q23" i="4"/>
  <c r="P23" i="4"/>
  <c r="O23" i="4"/>
  <c r="N23" i="4"/>
  <c r="M23" i="4"/>
  <c r="L23" i="4"/>
  <c r="K23" i="4"/>
  <c r="J23" i="4"/>
  <c r="I23" i="4"/>
  <c r="H23" i="4"/>
  <c r="G23" i="4"/>
  <c r="F23" i="4"/>
  <c r="E23" i="4"/>
  <c r="D23" i="4"/>
  <c r="C23" i="4"/>
  <c r="B23" i="4"/>
  <c r="AE22" i="4"/>
  <c r="AD22" i="4"/>
  <c r="AC22" i="4"/>
  <c r="AB22" i="4"/>
  <c r="AA22" i="4"/>
  <c r="Z22" i="4"/>
  <c r="Y22" i="4"/>
  <c r="X22" i="4"/>
  <c r="W22" i="4"/>
  <c r="V22" i="4"/>
  <c r="U22" i="4"/>
  <c r="T22" i="4"/>
  <c r="S22" i="4"/>
  <c r="R22" i="4"/>
  <c r="Q22" i="4"/>
  <c r="P22" i="4"/>
  <c r="O22" i="4"/>
  <c r="N22" i="4"/>
  <c r="M22" i="4"/>
  <c r="L22" i="4"/>
  <c r="K22" i="4"/>
  <c r="J22" i="4"/>
  <c r="I22" i="4"/>
  <c r="H22" i="4"/>
  <c r="G22" i="4"/>
  <c r="F22" i="4"/>
  <c r="E22" i="4"/>
  <c r="D22" i="4"/>
  <c r="C22" i="4"/>
  <c r="B22" i="4"/>
  <c r="AE21" i="4"/>
  <c r="AD21" i="4"/>
  <c r="AC21" i="4"/>
  <c r="AB21" i="4"/>
  <c r="AA21" i="4"/>
  <c r="Z21" i="4"/>
  <c r="Y21" i="4"/>
  <c r="X21" i="4"/>
  <c r="W21" i="4"/>
  <c r="V21" i="4"/>
  <c r="U21" i="4"/>
  <c r="T21" i="4"/>
  <c r="S21" i="4"/>
  <c r="R21" i="4"/>
  <c r="Q21" i="4"/>
  <c r="P21" i="4"/>
  <c r="O21" i="4"/>
  <c r="N21" i="4"/>
  <c r="M21" i="4"/>
  <c r="L21" i="4"/>
  <c r="K21" i="4"/>
  <c r="J21" i="4"/>
  <c r="I21" i="4"/>
  <c r="H21" i="4"/>
  <c r="G21" i="4"/>
  <c r="F21" i="4"/>
  <c r="E21" i="4"/>
  <c r="D21" i="4"/>
  <c r="C21" i="4"/>
  <c r="B21" i="4"/>
  <c r="AE19" i="4"/>
  <c r="AD19" i="4"/>
  <c r="AC19" i="4"/>
  <c r="AB19" i="4"/>
  <c r="AA19" i="4"/>
  <c r="Z19" i="4"/>
  <c r="Y19" i="4"/>
  <c r="X19" i="4"/>
  <c r="W19" i="4"/>
  <c r="V19" i="4"/>
  <c r="U19" i="4"/>
  <c r="T19" i="4"/>
  <c r="S19" i="4"/>
  <c r="R19" i="4"/>
  <c r="Q19" i="4"/>
  <c r="P19" i="4"/>
  <c r="O19" i="4"/>
  <c r="N19" i="4"/>
  <c r="M19" i="4"/>
  <c r="L19" i="4"/>
  <c r="K19" i="4"/>
  <c r="J19" i="4"/>
  <c r="I19" i="4"/>
  <c r="H19" i="4"/>
  <c r="G19" i="4"/>
  <c r="F19" i="4"/>
  <c r="E19" i="4"/>
  <c r="D19" i="4"/>
  <c r="C19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AE15" i="4"/>
  <c r="AD15" i="4"/>
  <c r="AC15" i="4"/>
  <c r="AB15" i="4"/>
  <c r="AA15" i="4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E14" i="4"/>
  <c r="AD14" i="4"/>
  <c r="AC14" i="4"/>
  <c r="AB14" i="4"/>
  <c r="AA14" i="4"/>
  <c r="Z14" i="4"/>
  <c r="Y14" i="4"/>
  <c r="X14" i="4"/>
  <c r="W14" i="4"/>
  <c r="V14" i="4"/>
  <c r="U14" i="4"/>
  <c r="T14" i="4"/>
  <c r="S14" i="4"/>
  <c r="R14" i="4"/>
  <c r="Q14" i="4"/>
  <c r="P14" i="4"/>
  <c r="O14" i="4"/>
  <c r="N14" i="4"/>
  <c r="M14" i="4"/>
  <c r="L14" i="4"/>
  <c r="K14" i="4"/>
  <c r="J14" i="4"/>
  <c r="I14" i="4"/>
  <c r="H14" i="4"/>
  <c r="G14" i="4"/>
  <c r="F14" i="4"/>
  <c r="E14" i="4"/>
  <c r="D14" i="4"/>
  <c r="C14" i="4"/>
  <c r="B14" i="4"/>
  <c r="AE13" i="4"/>
  <c r="AD13" i="4"/>
  <c r="AC13" i="4"/>
  <c r="AB13" i="4"/>
  <c r="AA13" i="4"/>
  <c r="Z13" i="4"/>
  <c r="Y13" i="4"/>
  <c r="X13" i="4"/>
  <c r="W13" i="4"/>
  <c r="V13" i="4"/>
  <c r="U13" i="4"/>
  <c r="T13" i="4"/>
  <c r="S13" i="4"/>
  <c r="R13" i="4"/>
  <c r="Q13" i="4"/>
  <c r="P13" i="4"/>
  <c r="O13" i="4"/>
  <c r="N13" i="4"/>
  <c r="M13" i="4"/>
  <c r="L13" i="4"/>
  <c r="K13" i="4"/>
  <c r="J13" i="4"/>
  <c r="I13" i="4"/>
  <c r="H13" i="4"/>
  <c r="G13" i="4"/>
  <c r="F13" i="4"/>
  <c r="E13" i="4"/>
  <c r="D13" i="4"/>
  <c r="C13" i="4"/>
  <c r="B13" i="4"/>
  <c r="AE12" i="4"/>
  <c r="AD12" i="4"/>
  <c r="AC12" i="4"/>
  <c r="AB12" i="4"/>
  <c r="AA12" i="4"/>
  <c r="Z12" i="4"/>
  <c r="Y12" i="4"/>
  <c r="X12" i="4"/>
  <c r="W12" i="4"/>
  <c r="V12" i="4"/>
  <c r="U12" i="4"/>
  <c r="T12" i="4"/>
  <c r="S12" i="4"/>
  <c r="R12" i="4"/>
  <c r="Q12" i="4"/>
  <c r="P12" i="4"/>
  <c r="O12" i="4"/>
  <c r="N12" i="4"/>
  <c r="M12" i="4"/>
  <c r="L12" i="4"/>
  <c r="K12" i="4"/>
  <c r="J12" i="4"/>
  <c r="I12" i="4"/>
  <c r="H12" i="4"/>
  <c r="G12" i="4"/>
  <c r="F12" i="4"/>
  <c r="E12" i="4"/>
  <c r="D12" i="4"/>
  <c r="C12" i="4"/>
  <c r="B12" i="4"/>
  <c r="AE11" i="4"/>
  <c r="AD11" i="4"/>
  <c r="AC11" i="4"/>
  <c r="AB11" i="4"/>
  <c r="AA11" i="4"/>
  <c r="Z11" i="4"/>
  <c r="Y11" i="4"/>
  <c r="X11" i="4"/>
  <c r="W11" i="4"/>
  <c r="V11" i="4"/>
  <c r="U11" i="4"/>
  <c r="T11" i="4"/>
  <c r="S11" i="4"/>
  <c r="R11" i="4"/>
  <c r="Q11" i="4"/>
  <c r="P11" i="4"/>
  <c r="O11" i="4"/>
  <c r="N11" i="4"/>
  <c r="M11" i="4"/>
  <c r="L11" i="4"/>
  <c r="K11" i="4"/>
  <c r="J11" i="4"/>
  <c r="I11" i="4"/>
  <c r="H11" i="4"/>
  <c r="G11" i="4"/>
  <c r="F11" i="4"/>
  <c r="E11" i="4"/>
  <c r="D11" i="4"/>
  <c r="C11" i="4"/>
  <c r="B11" i="4"/>
  <c r="AE10" i="4"/>
  <c r="AD10" i="4"/>
  <c r="AC10" i="4"/>
  <c r="AB10" i="4"/>
  <c r="AA10" i="4"/>
  <c r="Z10" i="4"/>
  <c r="Y10" i="4"/>
  <c r="X10" i="4"/>
  <c r="W10" i="4"/>
  <c r="V10" i="4"/>
  <c r="U10" i="4"/>
  <c r="T10" i="4"/>
  <c r="S10" i="4"/>
  <c r="R10" i="4"/>
  <c r="Q10" i="4"/>
  <c r="P10" i="4"/>
  <c r="O10" i="4"/>
  <c r="N10" i="4"/>
  <c r="M10" i="4"/>
  <c r="L10" i="4"/>
  <c r="K10" i="4"/>
  <c r="J10" i="4"/>
  <c r="I10" i="4"/>
  <c r="H10" i="4"/>
  <c r="G10" i="4"/>
  <c r="F10" i="4"/>
  <c r="E10" i="4"/>
  <c r="D10" i="4"/>
  <c r="C10" i="4"/>
  <c r="B10" i="4"/>
  <c r="AE9" i="4"/>
  <c r="AD9" i="4"/>
  <c r="AC9" i="4"/>
  <c r="AB9" i="4"/>
  <c r="AA9" i="4"/>
  <c r="Z9" i="4"/>
  <c r="Y9" i="4"/>
  <c r="X9" i="4"/>
  <c r="W9" i="4"/>
  <c r="V9" i="4"/>
  <c r="U9" i="4"/>
  <c r="T9" i="4"/>
  <c r="S9" i="4"/>
  <c r="R9" i="4"/>
  <c r="Q9" i="4"/>
  <c r="P9" i="4"/>
  <c r="O9" i="4"/>
  <c r="N9" i="4"/>
  <c r="M9" i="4"/>
  <c r="L9" i="4"/>
  <c r="K9" i="4"/>
  <c r="J9" i="4"/>
  <c r="I9" i="4"/>
  <c r="H9" i="4"/>
  <c r="G9" i="4"/>
  <c r="F9" i="4"/>
  <c r="E9" i="4"/>
  <c r="D9" i="4"/>
  <c r="C9" i="4"/>
  <c r="B9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AE7" i="4"/>
  <c r="AD7" i="4"/>
  <c r="AC7" i="4"/>
  <c r="AB7" i="4"/>
  <c r="AA7" i="4"/>
  <c r="Z7" i="4"/>
  <c r="Y7" i="4"/>
  <c r="X7" i="4"/>
  <c r="W7" i="4"/>
  <c r="V7" i="4"/>
  <c r="U7" i="4"/>
  <c r="T7" i="4"/>
  <c r="S7" i="4"/>
  <c r="R7" i="4"/>
  <c r="Q7" i="4"/>
  <c r="P7" i="4"/>
  <c r="O7" i="4"/>
  <c r="N7" i="4"/>
  <c r="M7" i="4"/>
  <c r="L7" i="4"/>
  <c r="K7" i="4"/>
  <c r="J7" i="4"/>
  <c r="I7" i="4"/>
  <c r="H7" i="4"/>
  <c r="G7" i="4"/>
  <c r="F7" i="4"/>
  <c r="E7" i="4"/>
  <c r="D7" i="4"/>
  <c r="C7" i="4"/>
  <c r="B7" i="4"/>
  <c r="AE6" i="4"/>
  <c r="AD6" i="4"/>
  <c r="AC6" i="4"/>
  <c r="AB6" i="4"/>
  <c r="AA6" i="4"/>
  <c r="Z6" i="4"/>
  <c r="Y6" i="4"/>
  <c r="X6" i="4"/>
  <c r="W6" i="4"/>
  <c r="V6" i="4"/>
  <c r="U6" i="4"/>
  <c r="T6" i="4"/>
  <c r="S6" i="4"/>
  <c r="R6" i="4"/>
  <c r="Q6" i="4"/>
  <c r="P6" i="4"/>
  <c r="O6" i="4"/>
  <c r="N6" i="4"/>
  <c r="M6" i="4"/>
  <c r="L6" i="4"/>
  <c r="K6" i="4"/>
  <c r="J6" i="4"/>
  <c r="I6" i="4"/>
  <c r="H6" i="4"/>
  <c r="G6" i="4"/>
  <c r="F6" i="4"/>
  <c r="E6" i="4"/>
  <c r="D6" i="4"/>
  <c r="C6" i="4"/>
  <c r="B6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AE54" i="9" l="1"/>
  <c r="AF41" i="15"/>
  <c r="AF19" i="6"/>
  <c r="AG7" i="12"/>
  <c r="AF7" i="12"/>
  <c r="AG6" i="12"/>
  <c r="AF6" i="12"/>
  <c r="AF7" i="8"/>
  <c r="AG7" i="8"/>
  <c r="AF15" i="8"/>
  <c r="AG15" i="8"/>
  <c r="AF19" i="8"/>
  <c r="AG19" i="8"/>
  <c r="AF28" i="8"/>
  <c r="AG28" i="8"/>
  <c r="AF17" i="6"/>
  <c r="AF12" i="8"/>
  <c r="AG12" i="8"/>
  <c r="AF23" i="8"/>
  <c r="AG23" i="8"/>
  <c r="AG27" i="8"/>
  <c r="AF27" i="8"/>
  <c r="AF31" i="8"/>
  <c r="AG31" i="8"/>
  <c r="AG35" i="8"/>
  <c r="AF35" i="8"/>
  <c r="AF41" i="8"/>
  <c r="AG41" i="8"/>
  <c r="AF46" i="8"/>
  <c r="AG46" i="8"/>
  <c r="AF50" i="8"/>
  <c r="AG50" i="8"/>
  <c r="AF51" i="8"/>
  <c r="AG51" i="8"/>
  <c r="AG9" i="8"/>
  <c r="AF9" i="8"/>
  <c r="AG17" i="8"/>
  <c r="AF17" i="8"/>
  <c r="AF6" i="8"/>
  <c r="AG6" i="8"/>
  <c r="AF14" i="8"/>
  <c r="AG14" i="8"/>
  <c r="AF22" i="8"/>
  <c r="AG22" i="8"/>
  <c r="AG26" i="8"/>
  <c r="AF26" i="8"/>
  <c r="AF30" i="8"/>
  <c r="AG30" i="8"/>
  <c r="AG34" i="8"/>
  <c r="AF34" i="8"/>
  <c r="AF39" i="8"/>
  <c r="AG39" i="8"/>
  <c r="AG44" i="8"/>
  <c r="AF44" i="8"/>
  <c r="AF49" i="8"/>
  <c r="AG49" i="8"/>
  <c r="AF53" i="8"/>
  <c r="AG53" i="8"/>
  <c r="AG10" i="8"/>
  <c r="AF10" i="8"/>
  <c r="AF24" i="8"/>
  <c r="AG24" i="8"/>
  <c r="AF37" i="8"/>
  <c r="AG37" i="8"/>
  <c r="AF42" i="8"/>
  <c r="AG42" i="8"/>
  <c r="AF11" i="8"/>
  <c r="AG11" i="8"/>
  <c r="AF47" i="8"/>
  <c r="AG47" i="8"/>
  <c r="AG8" i="8"/>
  <c r="AF8" i="8"/>
  <c r="AG16" i="8"/>
  <c r="AF16" i="8"/>
  <c r="AF21" i="8"/>
  <c r="AG21" i="8"/>
  <c r="AG25" i="8"/>
  <c r="AF25" i="8"/>
  <c r="AF29" i="8"/>
  <c r="AG29" i="8"/>
  <c r="AG33" i="8"/>
  <c r="AF33" i="8"/>
  <c r="AF38" i="8"/>
  <c r="AG38" i="8"/>
  <c r="AF43" i="8"/>
  <c r="AG43" i="8"/>
  <c r="AF48" i="8"/>
  <c r="AG48" i="8"/>
  <c r="AG52" i="8"/>
  <c r="AF52" i="8"/>
  <c r="AF5" i="8"/>
  <c r="AG5" i="8"/>
  <c r="AF13" i="8"/>
  <c r="AG13" i="8"/>
  <c r="AF19" i="4"/>
  <c r="AF24" i="4"/>
  <c r="AF28" i="4"/>
  <c r="AF37" i="4"/>
  <c r="AF39" i="7"/>
  <c r="AF38" i="7"/>
  <c r="AF23" i="4"/>
  <c r="AF27" i="4"/>
  <c r="AF35" i="4"/>
  <c r="AF41" i="4"/>
  <c r="AF37" i="7"/>
  <c r="AF35" i="7"/>
  <c r="AF39" i="4"/>
  <c r="AF26" i="4"/>
  <c r="AF30" i="4"/>
  <c r="AF34" i="4"/>
  <c r="AF33" i="7"/>
  <c r="AF22" i="4"/>
  <c r="AF21" i="4"/>
  <c r="AF25" i="4"/>
  <c r="AF29" i="4"/>
  <c r="AF33" i="4"/>
  <c r="AF38" i="4"/>
  <c r="AF42" i="7"/>
  <c r="AF34" i="7"/>
  <c r="AG41" i="5"/>
  <c r="AG41" i="6"/>
  <c r="AF41" i="7"/>
  <c r="AG28" i="12"/>
  <c r="AF47" i="12"/>
  <c r="AG51" i="12"/>
  <c r="AG52" i="12"/>
  <c r="AG30" i="9"/>
  <c r="AG39" i="9"/>
  <c r="AG49" i="9"/>
  <c r="AG22" i="9"/>
  <c r="AG24" i="15"/>
  <c r="AG42" i="15"/>
  <c r="AF42" i="9"/>
  <c r="AG29" i="9"/>
  <c r="AG38" i="9"/>
  <c r="AG35" i="12"/>
  <c r="AF22" i="7"/>
  <c r="AF23" i="9"/>
  <c r="AF24" i="9"/>
  <c r="AG26" i="9"/>
  <c r="AG27" i="9"/>
  <c r="AG28" i="9"/>
  <c r="AF31" i="9"/>
  <c r="AG34" i="9"/>
  <c r="AG35" i="9"/>
  <c r="AG37" i="9"/>
  <c r="AF41" i="9"/>
  <c r="AG44" i="9"/>
  <c r="AG47" i="9"/>
  <c r="AF26" i="12"/>
  <c r="AF44" i="12"/>
  <c r="AG22" i="15"/>
  <c r="AG30" i="15"/>
  <c r="AG39" i="15"/>
  <c r="AF31" i="7"/>
  <c r="AG48" i="9"/>
  <c r="AF27" i="9"/>
  <c r="AF35" i="9"/>
  <c r="AG46" i="9"/>
  <c r="AF49" i="9"/>
  <c r="AF50" i="9"/>
  <c r="AF25" i="12"/>
  <c r="AF33" i="12"/>
  <c r="AF43" i="12"/>
  <c r="AF52" i="12"/>
  <c r="AG21" i="15"/>
  <c r="AG29" i="15"/>
  <c r="AG38" i="15"/>
  <c r="AG21" i="9"/>
  <c r="AG27" i="12"/>
  <c r="AG41" i="15"/>
  <c r="AF26" i="9"/>
  <c r="AF34" i="9"/>
  <c r="AF44" i="9"/>
  <c r="AF24" i="12"/>
  <c r="AF42" i="12"/>
  <c r="AF51" i="12"/>
  <c r="AG28" i="15"/>
  <c r="AG37" i="15"/>
  <c r="AG47" i="15"/>
  <c r="AF25" i="9"/>
  <c r="AF33" i="9"/>
  <c r="AF43" i="9"/>
  <c r="AF23" i="12"/>
  <c r="AF31" i="12"/>
  <c r="AF41" i="12"/>
  <c r="AF27" i="15"/>
  <c r="AF35" i="15"/>
  <c r="AG46" i="15"/>
  <c r="AG24" i="9"/>
  <c r="AG42" i="9"/>
  <c r="AF22" i="12"/>
  <c r="AF30" i="12"/>
  <c r="AF39" i="12"/>
  <c r="AF49" i="12"/>
  <c r="AF26" i="15"/>
  <c r="AF44" i="15"/>
  <c r="AG37" i="12"/>
  <c r="AG46" i="12"/>
  <c r="AG23" i="15"/>
  <c r="AG31" i="15"/>
  <c r="AG23" i="9"/>
  <c r="AG31" i="9"/>
  <c r="AG41" i="9"/>
  <c r="AG50" i="9"/>
  <c r="AG21" i="12"/>
  <c r="AG25" i="12"/>
  <c r="AG26" i="12"/>
  <c r="AF29" i="12"/>
  <c r="AG33" i="12"/>
  <c r="AG38" i="12"/>
  <c r="AG43" i="12"/>
  <c r="AG44" i="12"/>
  <c r="AF48" i="12"/>
  <c r="AG25" i="15"/>
  <c r="AG26" i="15"/>
  <c r="AG27" i="15"/>
  <c r="AF33" i="15"/>
  <c r="AG35" i="15"/>
  <c r="AF43" i="15"/>
  <c r="AG44" i="15"/>
  <c r="AF42" i="15"/>
  <c r="AF24" i="15"/>
  <c r="AF46" i="12"/>
  <c r="AF37" i="12"/>
  <c r="AF28" i="12"/>
  <c r="AF25" i="15"/>
  <c r="AF48" i="9"/>
  <c r="AF39" i="9"/>
  <c r="AF30" i="9"/>
  <c r="AF22" i="9"/>
  <c r="AG43" i="9"/>
  <c r="AG33" i="9"/>
  <c r="AG25" i="9"/>
  <c r="AF31" i="15"/>
  <c r="AF23" i="15"/>
  <c r="AG43" i="15"/>
  <c r="AG33" i="15"/>
  <c r="AF35" i="12"/>
  <c r="AF27" i="12"/>
  <c r="AG42" i="12"/>
  <c r="AG24" i="12"/>
  <c r="AF47" i="9"/>
  <c r="AF38" i="9"/>
  <c r="AF29" i="9"/>
  <c r="AF39" i="15"/>
  <c r="AF30" i="15"/>
  <c r="AF22" i="15"/>
  <c r="AG49" i="12"/>
  <c r="AG41" i="12"/>
  <c r="AG31" i="12"/>
  <c r="AG23" i="12"/>
  <c r="AF38" i="12"/>
  <c r="AF46" i="9"/>
  <c r="AF37" i="9"/>
  <c r="AF28" i="9"/>
  <c r="AF38" i="15"/>
  <c r="AF29" i="15"/>
  <c r="AF21" i="15"/>
  <c r="AG48" i="12"/>
  <c r="AG39" i="12"/>
  <c r="AG30" i="12"/>
  <c r="AG22" i="12"/>
  <c r="AF46" i="15"/>
  <c r="AF37" i="15"/>
  <c r="AF28" i="15"/>
  <c r="AG47" i="12"/>
  <c r="AG29" i="12"/>
  <c r="AG25" i="5"/>
  <c r="AF29" i="5"/>
  <c r="AG33" i="5"/>
  <c r="AF38" i="5"/>
  <c r="AG43" i="5"/>
  <c r="AG47" i="5"/>
  <c r="AF24" i="6"/>
  <c r="AF37" i="6"/>
  <c r="AF42" i="6"/>
  <c r="AF46" i="6"/>
  <c r="AG24" i="5"/>
  <c r="AF27" i="5"/>
  <c r="AF28" i="5"/>
  <c r="AF35" i="5"/>
  <c r="AG37" i="5"/>
  <c r="AG42" i="5"/>
  <c r="AF45" i="5"/>
  <c r="AG46" i="5"/>
  <c r="AG23" i="5"/>
  <c r="AG27" i="5"/>
  <c r="AG35" i="5"/>
  <c r="AG45" i="5"/>
  <c r="AG22" i="5"/>
  <c r="AG26" i="5"/>
  <c r="AG30" i="5"/>
  <c r="AG34" i="5"/>
  <c r="AG39" i="5"/>
  <c r="AG44" i="5"/>
  <c r="AG48" i="5"/>
  <c r="AG23" i="6"/>
  <c r="AF27" i="6"/>
  <c r="AF35" i="6"/>
  <c r="AF45" i="6"/>
  <c r="AF22" i="6"/>
  <c r="AF26" i="6"/>
  <c r="AF30" i="6"/>
  <c r="AF34" i="6"/>
  <c r="AF39" i="6"/>
  <c r="AF44" i="6"/>
  <c r="AG22" i="6"/>
  <c r="AF23" i="6"/>
  <c r="AG30" i="6"/>
  <c r="AG39" i="6"/>
  <c r="AF41" i="6"/>
  <c r="AF28" i="6"/>
  <c r="AF25" i="6"/>
  <c r="AF29" i="6"/>
  <c r="AF33" i="6"/>
  <c r="AF38" i="6"/>
  <c r="AF43" i="6"/>
  <c r="AG38" i="6"/>
  <c r="AG29" i="6"/>
  <c r="AG46" i="6"/>
  <c r="AG37" i="6"/>
  <c r="AG28" i="6"/>
  <c r="AG45" i="6"/>
  <c r="AG35" i="6"/>
  <c r="AG27" i="6"/>
  <c r="AG44" i="6"/>
  <c r="AG34" i="6"/>
  <c r="AG26" i="6"/>
  <c r="AG43" i="6"/>
  <c r="AG33" i="6"/>
  <c r="AG25" i="6"/>
  <c r="AG42" i="6"/>
  <c r="AG24" i="6"/>
  <c r="AG28" i="5"/>
  <c r="AF37" i="5"/>
  <c r="AG38" i="5"/>
  <c r="AG29" i="5"/>
  <c r="AF44" i="5"/>
  <c r="AF34" i="5"/>
  <c r="AF26" i="5"/>
  <c r="AF43" i="5"/>
  <c r="AF33" i="5"/>
  <c r="AF25" i="5"/>
  <c r="AF42" i="5"/>
  <c r="AF24" i="5"/>
  <c r="AF41" i="5"/>
  <c r="AF23" i="5"/>
  <c r="AF39" i="5"/>
  <c r="AF30" i="5"/>
  <c r="AF22" i="5"/>
  <c r="AF45" i="4"/>
  <c r="AG16" i="12"/>
  <c r="AF16" i="12"/>
  <c r="AH68" i="14"/>
  <c r="AH69" i="14"/>
  <c r="AH70" i="14"/>
  <c r="AH71" i="14"/>
  <c r="AH72" i="14"/>
  <c r="AH73" i="14"/>
  <c r="AH74" i="14"/>
  <c r="AH75" i="14"/>
  <c r="AH76" i="14"/>
  <c r="AH77" i="14"/>
  <c r="AH78" i="14"/>
  <c r="AG69" i="14"/>
  <c r="AG70" i="14"/>
  <c r="AG71" i="14"/>
  <c r="AG72" i="14"/>
  <c r="AG73" i="14"/>
  <c r="AG74" i="14"/>
  <c r="AG76" i="14"/>
  <c r="AG77" i="14"/>
  <c r="AG78" i="14"/>
  <c r="AG79" i="14"/>
  <c r="AG80" i="14"/>
  <c r="AF69" i="14"/>
  <c r="AF70" i="14"/>
  <c r="AF71" i="14"/>
  <c r="AF72" i="14"/>
  <c r="AF73" i="14"/>
  <c r="AF74" i="14"/>
  <c r="AF76" i="14"/>
  <c r="AF77" i="14"/>
  <c r="AF78" i="14"/>
  <c r="AH54" i="14"/>
  <c r="AH55" i="14"/>
  <c r="AH56" i="14"/>
  <c r="AH57" i="14"/>
  <c r="AH58" i="14"/>
  <c r="AH59" i="14"/>
  <c r="AH60" i="14"/>
  <c r="AH61" i="14"/>
  <c r="AG54" i="14"/>
  <c r="AG55" i="14"/>
  <c r="AG56" i="14"/>
  <c r="AG57" i="14"/>
  <c r="AG58" i="14"/>
  <c r="AG59" i="14"/>
  <c r="AF54" i="14"/>
  <c r="AF55" i="14"/>
  <c r="AF56" i="14"/>
  <c r="AF57" i="14"/>
  <c r="AF58" i="14"/>
  <c r="AF59" i="14"/>
  <c r="AG22" i="14"/>
  <c r="AH22" i="14" l="1"/>
  <c r="AF22" i="14"/>
  <c r="AG45" i="14" l="1"/>
  <c r="AH45" i="14"/>
  <c r="AF45" i="14"/>
  <c r="AF21" i="9" l="1"/>
  <c r="AF21" i="7"/>
  <c r="AF21" i="5"/>
  <c r="AG21" i="6"/>
  <c r="AG21" i="5"/>
  <c r="AF21" i="6"/>
  <c r="AF21" i="12"/>
  <c r="AH21" i="14" l="1"/>
  <c r="AG21" i="14"/>
  <c r="AF21" i="14"/>
  <c r="AH80" i="14" l="1"/>
  <c r="AH81" i="14"/>
  <c r="AH82" i="14"/>
  <c r="AG81" i="14"/>
  <c r="AG82" i="14"/>
  <c r="AF80" i="14"/>
  <c r="AF81" i="14"/>
  <c r="AF82" i="14"/>
  <c r="AG35" i="14" l="1"/>
  <c r="AH35" i="14"/>
  <c r="AF33" i="14"/>
  <c r="AG33" i="14"/>
  <c r="AH33" i="14"/>
  <c r="AF32" i="14"/>
  <c r="AG32" i="14"/>
  <c r="AH32" i="14"/>
  <c r="AF31" i="14"/>
  <c r="AG31" i="14"/>
  <c r="AH31" i="14"/>
  <c r="AF34" i="14"/>
  <c r="AG34" i="14"/>
  <c r="AH34" i="14"/>
  <c r="AH53" i="14"/>
  <c r="AF53" i="14"/>
  <c r="AG30" i="14"/>
  <c r="AF30" i="14"/>
  <c r="AH37" i="14"/>
  <c r="AF49" i="14"/>
  <c r="AH16" i="14"/>
  <c r="AG16" i="14"/>
  <c r="AG16" i="15"/>
  <c r="AF16" i="15"/>
  <c r="AF16" i="7"/>
  <c r="AF16" i="14"/>
  <c r="AF16" i="9"/>
  <c r="AG16" i="9"/>
  <c r="AG16" i="6"/>
  <c r="AF16" i="6"/>
  <c r="AG16" i="5"/>
  <c r="AF16" i="5"/>
  <c r="AF16" i="4"/>
  <c r="AF60" i="14" l="1"/>
  <c r="AG60" i="14"/>
  <c r="AF61" i="14"/>
  <c r="AG61" i="14"/>
  <c r="AF62" i="14"/>
  <c r="AG62" i="14"/>
  <c r="AH62" i="14"/>
  <c r="AF63" i="14"/>
  <c r="AG63" i="14"/>
  <c r="AH63" i="14"/>
  <c r="AF64" i="14"/>
  <c r="AG64" i="14"/>
  <c r="AH64" i="14"/>
  <c r="AF65" i="14"/>
  <c r="AG65" i="14"/>
  <c r="AH65" i="14"/>
  <c r="AH66" i="14"/>
  <c r="AF67" i="14"/>
  <c r="AG67" i="14"/>
  <c r="AH67" i="14"/>
  <c r="AF68" i="14"/>
  <c r="AG68" i="14"/>
  <c r="AF79" i="14"/>
  <c r="AH79" i="14"/>
  <c r="AG6" i="13" l="1"/>
  <c r="AF6" i="13"/>
  <c r="AE6" i="13"/>
  <c r="AD6" i="13"/>
  <c r="AC6" i="13"/>
  <c r="AB6" i="13"/>
  <c r="AA6" i="13"/>
  <c r="Z6" i="13"/>
  <c r="Y6" i="13"/>
  <c r="X6" i="13"/>
  <c r="W6" i="13"/>
  <c r="V6" i="13"/>
  <c r="U6" i="13"/>
  <c r="T6" i="13"/>
  <c r="S6" i="13"/>
  <c r="R6" i="13"/>
  <c r="Q6" i="13"/>
  <c r="P6" i="13"/>
  <c r="O6" i="13"/>
  <c r="N6" i="13"/>
  <c r="M6" i="13"/>
  <c r="L6" i="13"/>
  <c r="K6" i="13"/>
  <c r="J6" i="13"/>
  <c r="I6" i="13"/>
  <c r="H6" i="13"/>
  <c r="G6" i="13"/>
  <c r="F6" i="13"/>
  <c r="E6" i="13"/>
  <c r="D6" i="13"/>
  <c r="C6" i="13"/>
  <c r="B6" i="13"/>
  <c r="AG5" i="13"/>
  <c r="AF5" i="13"/>
  <c r="AE5" i="13"/>
  <c r="AD5" i="13"/>
  <c r="AC5" i="13"/>
  <c r="AB5" i="13"/>
  <c r="AA5" i="13"/>
  <c r="Z5" i="13"/>
  <c r="Y5" i="13"/>
  <c r="X5" i="13"/>
  <c r="W5" i="13"/>
  <c r="V5" i="13"/>
  <c r="U5" i="13"/>
  <c r="T5" i="13"/>
  <c r="S5" i="13"/>
  <c r="R5" i="13"/>
  <c r="Q5" i="13"/>
  <c r="P5" i="13"/>
  <c r="O5" i="13"/>
  <c r="N5" i="13"/>
  <c r="M5" i="13"/>
  <c r="L5" i="13"/>
  <c r="K5" i="13"/>
  <c r="J5" i="13"/>
  <c r="I5" i="13"/>
  <c r="H5" i="13"/>
  <c r="G5" i="13"/>
  <c r="F5" i="13"/>
  <c r="E5" i="13"/>
  <c r="D5" i="13"/>
  <c r="C5" i="13"/>
  <c r="B5" i="13"/>
  <c r="AG49" i="13"/>
  <c r="AF49" i="13"/>
  <c r="AE49" i="13"/>
  <c r="AD49" i="13"/>
  <c r="AC49" i="13"/>
  <c r="AB49" i="13"/>
  <c r="AA49" i="13"/>
  <c r="Z49" i="13"/>
  <c r="Y49" i="13"/>
  <c r="X49" i="13"/>
  <c r="W49" i="13"/>
  <c r="V49" i="13"/>
  <c r="U49" i="13"/>
  <c r="T49" i="13"/>
  <c r="S49" i="13"/>
  <c r="R49" i="13"/>
  <c r="Q49" i="13"/>
  <c r="P49" i="13"/>
  <c r="O49" i="13"/>
  <c r="N49" i="13"/>
  <c r="M49" i="13"/>
  <c r="L49" i="13"/>
  <c r="K49" i="13"/>
  <c r="J49" i="13"/>
  <c r="I49" i="13"/>
  <c r="H49" i="13"/>
  <c r="G49" i="13"/>
  <c r="F49" i="13"/>
  <c r="E49" i="13"/>
  <c r="D49" i="13"/>
  <c r="C49" i="13"/>
  <c r="B49" i="13"/>
  <c r="AG48" i="13"/>
  <c r="AF48" i="13"/>
  <c r="AE48" i="13"/>
  <c r="AD48" i="13"/>
  <c r="AC48" i="13"/>
  <c r="AB48" i="13"/>
  <c r="AA48" i="13"/>
  <c r="Z48" i="13"/>
  <c r="Y48" i="13"/>
  <c r="X48" i="13"/>
  <c r="W48" i="13"/>
  <c r="V48" i="13"/>
  <c r="U48" i="13"/>
  <c r="T48" i="13"/>
  <c r="S48" i="13"/>
  <c r="R48" i="13"/>
  <c r="Q48" i="13"/>
  <c r="P48" i="13"/>
  <c r="O48" i="13"/>
  <c r="N48" i="13"/>
  <c r="M48" i="13"/>
  <c r="L48" i="13"/>
  <c r="K48" i="13"/>
  <c r="J48" i="13"/>
  <c r="I48" i="13"/>
  <c r="H48" i="13"/>
  <c r="G48" i="13"/>
  <c r="F48" i="13"/>
  <c r="E48" i="13"/>
  <c r="D48" i="13"/>
  <c r="C48" i="13"/>
  <c r="B48" i="13"/>
  <c r="AG47" i="13"/>
  <c r="AF47" i="13"/>
  <c r="AE47" i="13"/>
  <c r="AD47" i="13"/>
  <c r="AC47" i="13"/>
  <c r="AB47" i="13"/>
  <c r="AA47" i="13"/>
  <c r="Z47" i="13"/>
  <c r="Y47" i="13"/>
  <c r="X47" i="13"/>
  <c r="W47" i="13"/>
  <c r="V47" i="13"/>
  <c r="U47" i="13"/>
  <c r="T47" i="13"/>
  <c r="S47" i="13"/>
  <c r="R47" i="13"/>
  <c r="Q47" i="13"/>
  <c r="P47" i="13"/>
  <c r="O47" i="13"/>
  <c r="N47" i="13"/>
  <c r="M47" i="13"/>
  <c r="L47" i="13"/>
  <c r="K47" i="13"/>
  <c r="J47" i="13"/>
  <c r="I47" i="13"/>
  <c r="H47" i="13"/>
  <c r="G47" i="13"/>
  <c r="F47" i="13"/>
  <c r="E47" i="13"/>
  <c r="D47" i="13"/>
  <c r="C47" i="13"/>
  <c r="B47" i="13"/>
  <c r="AG46" i="13"/>
  <c r="AF46" i="13"/>
  <c r="AE46" i="13"/>
  <c r="AD46" i="13"/>
  <c r="AC46" i="13"/>
  <c r="AB46" i="13"/>
  <c r="AA46" i="13"/>
  <c r="Z46" i="13"/>
  <c r="Y46" i="13"/>
  <c r="X46" i="13"/>
  <c r="W46" i="13"/>
  <c r="V46" i="13"/>
  <c r="U46" i="13"/>
  <c r="T46" i="13"/>
  <c r="S46" i="13"/>
  <c r="R46" i="13"/>
  <c r="Q46" i="13"/>
  <c r="P46" i="13"/>
  <c r="O46" i="13"/>
  <c r="N46" i="13"/>
  <c r="M46" i="13"/>
  <c r="L46" i="13"/>
  <c r="K46" i="13"/>
  <c r="J46" i="13"/>
  <c r="I46" i="13"/>
  <c r="H46" i="13"/>
  <c r="G46" i="13"/>
  <c r="F46" i="13"/>
  <c r="E46" i="13"/>
  <c r="D46" i="13"/>
  <c r="C46" i="13"/>
  <c r="B46" i="13"/>
  <c r="AG45" i="13"/>
  <c r="AF45" i="13"/>
  <c r="AE45" i="13"/>
  <c r="AD45" i="13"/>
  <c r="AC45" i="13"/>
  <c r="AB45" i="13"/>
  <c r="AA45" i="13"/>
  <c r="Z45" i="13"/>
  <c r="Y45" i="13"/>
  <c r="X45" i="13"/>
  <c r="W45" i="13"/>
  <c r="V45" i="13"/>
  <c r="U45" i="13"/>
  <c r="T45" i="13"/>
  <c r="S45" i="13"/>
  <c r="R45" i="13"/>
  <c r="Q45" i="13"/>
  <c r="P45" i="13"/>
  <c r="O45" i="13"/>
  <c r="N45" i="13"/>
  <c r="M45" i="13"/>
  <c r="L45" i="13"/>
  <c r="K45" i="13"/>
  <c r="J45" i="13"/>
  <c r="I45" i="13"/>
  <c r="H45" i="13"/>
  <c r="G45" i="13"/>
  <c r="F45" i="13"/>
  <c r="E45" i="13"/>
  <c r="D45" i="13"/>
  <c r="C45" i="13"/>
  <c r="B45" i="13"/>
  <c r="AG44" i="13"/>
  <c r="AF44" i="13"/>
  <c r="AE44" i="13"/>
  <c r="AD44" i="13"/>
  <c r="AC44" i="13"/>
  <c r="AB44" i="13"/>
  <c r="AA44" i="13"/>
  <c r="Z44" i="13"/>
  <c r="Y44" i="13"/>
  <c r="X44" i="13"/>
  <c r="W44" i="13"/>
  <c r="V44" i="13"/>
  <c r="U44" i="13"/>
  <c r="T44" i="13"/>
  <c r="S44" i="13"/>
  <c r="R44" i="13"/>
  <c r="Q44" i="13"/>
  <c r="P44" i="13"/>
  <c r="O44" i="13"/>
  <c r="N44" i="13"/>
  <c r="M44" i="13"/>
  <c r="L44" i="13"/>
  <c r="K44" i="13"/>
  <c r="J44" i="13"/>
  <c r="I44" i="13"/>
  <c r="H44" i="13"/>
  <c r="G44" i="13"/>
  <c r="F44" i="13"/>
  <c r="E44" i="13"/>
  <c r="D44" i="13"/>
  <c r="C44" i="13"/>
  <c r="B44" i="13"/>
  <c r="AG43" i="13"/>
  <c r="AF43" i="13"/>
  <c r="AE43" i="13"/>
  <c r="AD43" i="13"/>
  <c r="AC43" i="13"/>
  <c r="AB43" i="13"/>
  <c r="AA43" i="13"/>
  <c r="Z43" i="13"/>
  <c r="Y43" i="13"/>
  <c r="X43" i="13"/>
  <c r="W43" i="13"/>
  <c r="V43" i="13"/>
  <c r="U43" i="13"/>
  <c r="T43" i="13"/>
  <c r="S43" i="13"/>
  <c r="R43" i="13"/>
  <c r="Q43" i="13"/>
  <c r="P43" i="13"/>
  <c r="O43" i="13"/>
  <c r="N43" i="13"/>
  <c r="M43" i="13"/>
  <c r="L43" i="13"/>
  <c r="K43" i="13"/>
  <c r="J43" i="13"/>
  <c r="I43" i="13"/>
  <c r="H43" i="13"/>
  <c r="G43" i="13"/>
  <c r="F43" i="13"/>
  <c r="E43" i="13"/>
  <c r="D43" i="13"/>
  <c r="C43" i="13"/>
  <c r="B43" i="13"/>
  <c r="AG42" i="13"/>
  <c r="AF42" i="13"/>
  <c r="AE42" i="13"/>
  <c r="AD42" i="13"/>
  <c r="AC42" i="13"/>
  <c r="AB42" i="13"/>
  <c r="AA42" i="13"/>
  <c r="Z42" i="13"/>
  <c r="Y42" i="13"/>
  <c r="X42" i="13"/>
  <c r="W42" i="13"/>
  <c r="V42" i="13"/>
  <c r="U42" i="13"/>
  <c r="T42" i="13"/>
  <c r="S42" i="13"/>
  <c r="R42" i="13"/>
  <c r="Q42" i="13"/>
  <c r="P42" i="13"/>
  <c r="O42" i="13"/>
  <c r="N42" i="13"/>
  <c r="M42" i="13"/>
  <c r="L42" i="13"/>
  <c r="K42" i="13"/>
  <c r="J42" i="13"/>
  <c r="I42" i="13"/>
  <c r="H42" i="13"/>
  <c r="G42" i="13"/>
  <c r="F42" i="13"/>
  <c r="E42" i="13"/>
  <c r="D42" i="13"/>
  <c r="C42" i="13"/>
  <c r="B42" i="13"/>
  <c r="AG41" i="13"/>
  <c r="AF41" i="13"/>
  <c r="AE41" i="13"/>
  <c r="AD41" i="13"/>
  <c r="AC41" i="13"/>
  <c r="AB41" i="13"/>
  <c r="AA41" i="13"/>
  <c r="Z41" i="13"/>
  <c r="Y41" i="13"/>
  <c r="X41" i="13"/>
  <c r="W41" i="13"/>
  <c r="V41" i="13"/>
  <c r="U41" i="13"/>
  <c r="T41" i="13"/>
  <c r="S41" i="13"/>
  <c r="R41" i="13"/>
  <c r="Q41" i="13"/>
  <c r="P41" i="13"/>
  <c r="O41" i="13"/>
  <c r="N41" i="13"/>
  <c r="M41" i="13"/>
  <c r="L41" i="13"/>
  <c r="K41" i="13"/>
  <c r="J41" i="13"/>
  <c r="I41" i="13"/>
  <c r="H41" i="13"/>
  <c r="G41" i="13"/>
  <c r="F41" i="13"/>
  <c r="E41" i="13"/>
  <c r="D41" i="13"/>
  <c r="C41" i="13"/>
  <c r="B41" i="13"/>
  <c r="AG40" i="13"/>
  <c r="AF40" i="13"/>
  <c r="AE40" i="13"/>
  <c r="AD40" i="13"/>
  <c r="AC40" i="13"/>
  <c r="AB40" i="13"/>
  <c r="AA40" i="13"/>
  <c r="Z40" i="13"/>
  <c r="Y40" i="13"/>
  <c r="X40" i="13"/>
  <c r="W40" i="13"/>
  <c r="V40" i="13"/>
  <c r="U40" i="13"/>
  <c r="T40" i="13"/>
  <c r="S40" i="13"/>
  <c r="R40" i="13"/>
  <c r="Q40" i="13"/>
  <c r="P40" i="13"/>
  <c r="O40" i="13"/>
  <c r="N40" i="13"/>
  <c r="M40" i="13"/>
  <c r="L40" i="13"/>
  <c r="K40" i="13"/>
  <c r="J40" i="13"/>
  <c r="I40" i="13"/>
  <c r="H40" i="13"/>
  <c r="G40" i="13"/>
  <c r="F40" i="13"/>
  <c r="E40" i="13"/>
  <c r="D40" i="13"/>
  <c r="C40" i="13"/>
  <c r="B40" i="13"/>
  <c r="AG39" i="13"/>
  <c r="AF39" i="13"/>
  <c r="AE39" i="13"/>
  <c r="AD39" i="13"/>
  <c r="AC39" i="13"/>
  <c r="AB39" i="13"/>
  <c r="AA39" i="13"/>
  <c r="Z39" i="13"/>
  <c r="Y39" i="13"/>
  <c r="X39" i="13"/>
  <c r="W39" i="13"/>
  <c r="V39" i="13"/>
  <c r="U39" i="13"/>
  <c r="T39" i="13"/>
  <c r="S39" i="13"/>
  <c r="R39" i="13"/>
  <c r="Q39" i="13"/>
  <c r="P39" i="13"/>
  <c r="O39" i="13"/>
  <c r="N39" i="13"/>
  <c r="M39" i="13"/>
  <c r="L39" i="13"/>
  <c r="K39" i="13"/>
  <c r="J39" i="13"/>
  <c r="I39" i="13"/>
  <c r="H39" i="13"/>
  <c r="G39" i="13"/>
  <c r="F39" i="13"/>
  <c r="E39" i="13"/>
  <c r="D39" i="13"/>
  <c r="C39" i="13"/>
  <c r="B39" i="13"/>
  <c r="AG38" i="13"/>
  <c r="AF38" i="13"/>
  <c r="AE38" i="13"/>
  <c r="AD38" i="13"/>
  <c r="AC38" i="13"/>
  <c r="AB38" i="13"/>
  <c r="AA38" i="13"/>
  <c r="Z38" i="13"/>
  <c r="Y38" i="13"/>
  <c r="X38" i="13"/>
  <c r="W38" i="13"/>
  <c r="V38" i="13"/>
  <c r="U38" i="13"/>
  <c r="T38" i="13"/>
  <c r="S38" i="13"/>
  <c r="R38" i="13"/>
  <c r="Q38" i="13"/>
  <c r="P38" i="13"/>
  <c r="O38" i="13"/>
  <c r="N38" i="13"/>
  <c r="M38" i="13"/>
  <c r="L38" i="13"/>
  <c r="K38" i="13"/>
  <c r="J38" i="13"/>
  <c r="I38" i="13"/>
  <c r="H38" i="13"/>
  <c r="G38" i="13"/>
  <c r="F38" i="13"/>
  <c r="E38" i="13"/>
  <c r="D38" i="13"/>
  <c r="C38" i="13"/>
  <c r="B38" i="13"/>
  <c r="AG37" i="13"/>
  <c r="AF37" i="13"/>
  <c r="AE37" i="13"/>
  <c r="AD37" i="13"/>
  <c r="AC37" i="13"/>
  <c r="AB37" i="13"/>
  <c r="AA37" i="13"/>
  <c r="Z37" i="13"/>
  <c r="Y37" i="13"/>
  <c r="X37" i="13"/>
  <c r="W37" i="13"/>
  <c r="V37" i="13"/>
  <c r="U37" i="13"/>
  <c r="T37" i="13"/>
  <c r="S37" i="13"/>
  <c r="R37" i="13"/>
  <c r="Q37" i="13"/>
  <c r="P37" i="13"/>
  <c r="O37" i="13"/>
  <c r="N37" i="13"/>
  <c r="M37" i="13"/>
  <c r="L37" i="13"/>
  <c r="K37" i="13"/>
  <c r="J37" i="13"/>
  <c r="I37" i="13"/>
  <c r="H37" i="13"/>
  <c r="G37" i="13"/>
  <c r="F37" i="13"/>
  <c r="E37" i="13"/>
  <c r="D37" i="13"/>
  <c r="C37" i="13"/>
  <c r="B37" i="13"/>
  <c r="AG36" i="13"/>
  <c r="AF36" i="13"/>
  <c r="AE36" i="13"/>
  <c r="AD36" i="13"/>
  <c r="AC36" i="13"/>
  <c r="AB36" i="13"/>
  <c r="AA36" i="13"/>
  <c r="Z36" i="13"/>
  <c r="Y36" i="13"/>
  <c r="X36" i="13"/>
  <c r="W36" i="13"/>
  <c r="V36" i="13"/>
  <c r="U36" i="13"/>
  <c r="T36" i="13"/>
  <c r="S36" i="13"/>
  <c r="R36" i="13"/>
  <c r="Q36" i="13"/>
  <c r="P36" i="13"/>
  <c r="O36" i="13"/>
  <c r="N36" i="13"/>
  <c r="M36" i="13"/>
  <c r="L36" i="13"/>
  <c r="K36" i="13"/>
  <c r="J36" i="13"/>
  <c r="I36" i="13"/>
  <c r="H36" i="13"/>
  <c r="G36" i="13"/>
  <c r="F36" i="13"/>
  <c r="E36" i="13"/>
  <c r="D36" i="13"/>
  <c r="C36" i="13"/>
  <c r="B36" i="13"/>
  <c r="AG35" i="13"/>
  <c r="AF35" i="13"/>
  <c r="AE35" i="13"/>
  <c r="AD35" i="13"/>
  <c r="AC35" i="13"/>
  <c r="AB35" i="13"/>
  <c r="AA35" i="13"/>
  <c r="Z35" i="13"/>
  <c r="Y35" i="13"/>
  <c r="X35" i="13"/>
  <c r="W35" i="13"/>
  <c r="V35" i="13"/>
  <c r="U35" i="13"/>
  <c r="T35" i="13"/>
  <c r="S35" i="13"/>
  <c r="R35" i="13"/>
  <c r="Q35" i="13"/>
  <c r="P35" i="13"/>
  <c r="O35" i="13"/>
  <c r="N35" i="13"/>
  <c r="M35" i="13"/>
  <c r="L35" i="13"/>
  <c r="K35" i="13"/>
  <c r="J35" i="13"/>
  <c r="I35" i="13"/>
  <c r="H35" i="13"/>
  <c r="G35" i="13"/>
  <c r="F35" i="13"/>
  <c r="E35" i="13"/>
  <c r="D35" i="13"/>
  <c r="C35" i="13"/>
  <c r="B35" i="13"/>
  <c r="AG34" i="13"/>
  <c r="AF34" i="13"/>
  <c r="AE34" i="13"/>
  <c r="AD34" i="13"/>
  <c r="AC34" i="13"/>
  <c r="AB34" i="13"/>
  <c r="AA34" i="13"/>
  <c r="Z34" i="13"/>
  <c r="Y34" i="13"/>
  <c r="X34" i="13"/>
  <c r="W34" i="13"/>
  <c r="V34" i="13"/>
  <c r="U34" i="13"/>
  <c r="T34" i="13"/>
  <c r="S34" i="13"/>
  <c r="R34" i="13"/>
  <c r="Q34" i="13"/>
  <c r="P34" i="13"/>
  <c r="O34" i="13"/>
  <c r="N34" i="13"/>
  <c r="M34" i="13"/>
  <c r="L34" i="13"/>
  <c r="K34" i="13"/>
  <c r="J34" i="13"/>
  <c r="I34" i="13"/>
  <c r="H34" i="13"/>
  <c r="G34" i="13"/>
  <c r="F34" i="13"/>
  <c r="E34" i="13"/>
  <c r="D34" i="13"/>
  <c r="C34" i="13"/>
  <c r="B34" i="13"/>
  <c r="AG33" i="13"/>
  <c r="AF33" i="13"/>
  <c r="AE33" i="13"/>
  <c r="AD33" i="13"/>
  <c r="AC33" i="13"/>
  <c r="AB33" i="13"/>
  <c r="AA33" i="13"/>
  <c r="Z33" i="13"/>
  <c r="Y33" i="13"/>
  <c r="X33" i="13"/>
  <c r="W33" i="13"/>
  <c r="V33" i="13"/>
  <c r="U33" i="13"/>
  <c r="T33" i="13"/>
  <c r="S33" i="13"/>
  <c r="R33" i="13"/>
  <c r="Q33" i="13"/>
  <c r="P33" i="13"/>
  <c r="O33" i="13"/>
  <c r="N33" i="13"/>
  <c r="M33" i="13"/>
  <c r="L33" i="13"/>
  <c r="K33" i="13"/>
  <c r="J33" i="13"/>
  <c r="I33" i="13"/>
  <c r="H33" i="13"/>
  <c r="G33" i="13"/>
  <c r="F33" i="13"/>
  <c r="E33" i="13"/>
  <c r="D33" i="13"/>
  <c r="C33" i="13"/>
  <c r="B33" i="13"/>
  <c r="AG32" i="13"/>
  <c r="AF32" i="13"/>
  <c r="AE32" i="13"/>
  <c r="AD32" i="13"/>
  <c r="AC32" i="13"/>
  <c r="AB32" i="13"/>
  <c r="AA32" i="13"/>
  <c r="Z32" i="13"/>
  <c r="Y32" i="13"/>
  <c r="X32" i="13"/>
  <c r="W32" i="13"/>
  <c r="V32" i="13"/>
  <c r="U32" i="13"/>
  <c r="T32" i="13"/>
  <c r="S32" i="13"/>
  <c r="R32" i="13"/>
  <c r="Q32" i="13"/>
  <c r="P32" i="13"/>
  <c r="O32" i="13"/>
  <c r="N32" i="13"/>
  <c r="M32" i="13"/>
  <c r="L32" i="13"/>
  <c r="K32" i="13"/>
  <c r="J32" i="13"/>
  <c r="I32" i="13"/>
  <c r="H32" i="13"/>
  <c r="G32" i="13"/>
  <c r="F32" i="13"/>
  <c r="E32" i="13"/>
  <c r="D32" i="13"/>
  <c r="C32" i="13"/>
  <c r="B32" i="13"/>
  <c r="AG31" i="13"/>
  <c r="AF31" i="13"/>
  <c r="AE31" i="13"/>
  <c r="AD31" i="13"/>
  <c r="AC31" i="13"/>
  <c r="AB31" i="13"/>
  <c r="AA31" i="13"/>
  <c r="Z31" i="13"/>
  <c r="Y31" i="13"/>
  <c r="X31" i="13"/>
  <c r="W31" i="13"/>
  <c r="V31" i="13"/>
  <c r="U31" i="13"/>
  <c r="T31" i="13"/>
  <c r="S31" i="13"/>
  <c r="R31" i="13"/>
  <c r="Q31" i="13"/>
  <c r="P31" i="13"/>
  <c r="O31" i="13"/>
  <c r="N31" i="13"/>
  <c r="M31" i="13"/>
  <c r="L31" i="13"/>
  <c r="K31" i="13"/>
  <c r="J31" i="13"/>
  <c r="I31" i="13"/>
  <c r="H31" i="13"/>
  <c r="G31" i="13"/>
  <c r="F31" i="13"/>
  <c r="E31" i="13"/>
  <c r="D31" i="13"/>
  <c r="C31" i="13"/>
  <c r="B31" i="13"/>
  <c r="AG30" i="13"/>
  <c r="AF30" i="13"/>
  <c r="AE30" i="13"/>
  <c r="AD30" i="13"/>
  <c r="AC30" i="13"/>
  <c r="AB30" i="13"/>
  <c r="AA30" i="13"/>
  <c r="Z30" i="13"/>
  <c r="Y30" i="13"/>
  <c r="X30" i="13"/>
  <c r="W30" i="13"/>
  <c r="V30" i="13"/>
  <c r="U30" i="13"/>
  <c r="T30" i="13"/>
  <c r="S30" i="13"/>
  <c r="R30" i="13"/>
  <c r="Q30" i="13"/>
  <c r="P30" i="13"/>
  <c r="O30" i="13"/>
  <c r="N30" i="13"/>
  <c r="M30" i="13"/>
  <c r="L30" i="13"/>
  <c r="K30" i="13"/>
  <c r="J30" i="13"/>
  <c r="I30" i="13"/>
  <c r="H30" i="13"/>
  <c r="G30" i="13"/>
  <c r="F30" i="13"/>
  <c r="E30" i="13"/>
  <c r="D30" i="13"/>
  <c r="C30" i="13"/>
  <c r="B30" i="13"/>
  <c r="AG29" i="13"/>
  <c r="AF29" i="13"/>
  <c r="AE29" i="13"/>
  <c r="AD29" i="13"/>
  <c r="AC29" i="13"/>
  <c r="AB29" i="13"/>
  <c r="AA29" i="13"/>
  <c r="Z29" i="13"/>
  <c r="Y29" i="13"/>
  <c r="X29" i="13"/>
  <c r="W29" i="13"/>
  <c r="V29" i="13"/>
  <c r="U29" i="13"/>
  <c r="T29" i="13"/>
  <c r="S29" i="13"/>
  <c r="R29" i="13"/>
  <c r="Q29" i="13"/>
  <c r="P29" i="13"/>
  <c r="O29" i="13"/>
  <c r="N29" i="13"/>
  <c r="M29" i="13"/>
  <c r="L29" i="13"/>
  <c r="K29" i="13"/>
  <c r="J29" i="13"/>
  <c r="I29" i="13"/>
  <c r="H29" i="13"/>
  <c r="G29" i="13"/>
  <c r="F29" i="13"/>
  <c r="E29" i="13"/>
  <c r="D29" i="13"/>
  <c r="C29" i="13"/>
  <c r="B29" i="13"/>
  <c r="AG28" i="13"/>
  <c r="AF28" i="13"/>
  <c r="AE28" i="13"/>
  <c r="AD28" i="13"/>
  <c r="AC28" i="13"/>
  <c r="AB28" i="13"/>
  <c r="AA28" i="13"/>
  <c r="Z28" i="13"/>
  <c r="Y28" i="13"/>
  <c r="X28" i="13"/>
  <c r="W28" i="13"/>
  <c r="V28" i="13"/>
  <c r="U28" i="13"/>
  <c r="T28" i="13"/>
  <c r="S28" i="13"/>
  <c r="R28" i="13"/>
  <c r="Q28" i="13"/>
  <c r="P28" i="13"/>
  <c r="O28" i="13"/>
  <c r="N28" i="13"/>
  <c r="M28" i="13"/>
  <c r="L28" i="13"/>
  <c r="K28" i="13"/>
  <c r="J28" i="13"/>
  <c r="I28" i="13"/>
  <c r="H28" i="13"/>
  <c r="G28" i="13"/>
  <c r="F28" i="13"/>
  <c r="E28" i="13"/>
  <c r="D28" i="13"/>
  <c r="C28" i="13"/>
  <c r="B28" i="13"/>
  <c r="AG27" i="13"/>
  <c r="AF27" i="13"/>
  <c r="AE27" i="13"/>
  <c r="AD27" i="13"/>
  <c r="AC27" i="13"/>
  <c r="AB27" i="13"/>
  <c r="AA27" i="13"/>
  <c r="Z27" i="13"/>
  <c r="Y27" i="13"/>
  <c r="X27" i="13"/>
  <c r="W27" i="13"/>
  <c r="V27" i="13"/>
  <c r="U27" i="13"/>
  <c r="T27" i="13"/>
  <c r="S27" i="13"/>
  <c r="R27" i="13"/>
  <c r="Q27" i="13"/>
  <c r="P27" i="13"/>
  <c r="O27" i="13"/>
  <c r="N27" i="13"/>
  <c r="M27" i="13"/>
  <c r="L27" i="13"/>
  <c r="K27" i="13"/>
  <c r="J27" i="13"/>
  <c r="I27" i="13"/>
  <c r="H27" i="13"/>
  <c r="G27" i="13"/>
  <c r="F27" i="13"/>
  <c r="E27" i="13"/>
  <c r="D27" i="13"/>
  <c r="C27" i="13"/>
  <c r="B27" i="13"/>
  <c r="AG26" i="13"/>
  <c r="AF26" i="13"/>
  <c r="AE26" i="13"/>
  <c r="AD26" i="13"/>
  <c r="AC26" i="13"/>
  <c r="AB26" i="13"/>
  <c r="AA26" i="13"/>
  <c r="Z26" i="13"/>
  <c r="Y26" i="13"/>
  <c r="X26" i="13"/>
  <c r="W26" i="13"/>
  <c r="V26" i="13"/>
  <c r="U26" i="13"/>
  <c r="T26" i="13"/>
  <c r="S26" i="13"/>
  <c r="R26" i="13"/>
  <c r="Q26" i="13"/>
  <c r="P26" i="13"/>
  <c r="O26" i="13"/>
  <c r="N26" i="13"/>
  <c r="M26" i="13"/>
  <c r="L26" i="13"/>
  <c r="K26" i="13"/>
  <c r="J26" i="13"/>
  <c r="I26" i="13"/>
  <c r="H26" i="13"/>
  <c r="G26" i="13"/>
  <c r="F26" i="13"/>
  <c r="E26" i="13"/>
  <c r="D26" i="13"/>
  <c r="C26" i="13"/>
  <c r="B26" i="13"/>
  <c r="AG25" i="13"/>
  <c r="AF25" i="13"/>
  <c r="AE25" i="13"/>
  <c r="AD25" i="13"/>
  <c r="AC25" i="13"/>
  <c r="AB25" i="13"/>
  <c r="AA25" i="13"/>
  <c r="Z25" i="13"/>
  <c r="Y25" i="13"/>
  <c r="X25" i="13"/>
  <c r="W25" i="13"/>
  <c r="V25" i="13"/>
  <c r="U25" i="13"/>
  <c r="S25" i="13"/>
  <c r="R25" i="13"/>
  <c r="Q25" i="13"/>
  <c r="P25" i="13"/>
  <c r="O25" i="13"/>
  <c r="N25" i="13"/>
  <c r="M25" i="13"/>
  <c r="L25" i="13"/>
  <c r="K25" i="13"/>
  <c r="J25" i="13"/>
  <c r="I25" i="13"/>
  <c r="H25" i="13"/>
  <c r="G25" i="13"/>
  <c r="F25" i="13"/>
  <c r="E25" i="13"/>
  <c r="D25" i="13"/>
  <c r="C25" i="13"/>
  <c r="B25" i="13"/>
  <c r="AG24" i="13"/>
  <c r="AF24" i="13"/>
  <c r="AE24" i="13"/>
  <c r="AD24" i="13"/>
  <c r="AC24" i="13"/>
  <c r="AB24" i="13"/>
  <c r="AA24" i="13"/>
  <c r="Z24" i="13"/>
  <c r="Y24" i="13"/>
  <c r="X24" i="13"/>
  <c r="W24" i="13"/>
  <c r="V24" i="13"/>
  <c r="U24" i="13"/>
  <c r="T24" i="13"/>
  <c r="S24" i="13"/>
  <c r="R24" i="13"/>
  <c r="Q24" i="13"/>
  <c r="P24" i="13"/>
  <c r="O24" i="13"/>
  <c r="N24" i="13"/>
  <c r="M24" i="13"/>
  <c r="L24" i="13"/>
  <c r="K24" i="13"/>
  <c r="J24" i="13"/>
  <c r="I24" i="13"/>
  <c r="H24" i="13"/>
  <c r="G24" i="13"/>
  <c r="F24" i="13"/>
  <c r="E24" i="13"/>
  <c r="D24" i="13"/>
  <c r="C24" i="13"/>
  <c r="B24" i="13"/>
  <c r="AG23" i="13"/>
  <c r="AF23" i="13"/>
  <c r="AE23" i="13"/>
  <c r="AD23" i="13"/>
  <c r="AC23" i="13"/>
  <c r="AB23" i="13"/>
  <c r="AA23" i="13"/>
  <c r="Z23" i="13"/>
  <c r="Y23" i="13"/>
  <c r="X23" i="13"/>
  <c r="W23" i="13"/>
  <c r="V23" i="13"/>
  <c r="U23" i="13"/>
  <c r="T23" i="13"/>
  <c r="S23" i="13"/>
  <c r="R23" i="13"/>
  <c r="Q23" i="13"/>
  <c r="P23" i="13"/>
  <c r="O23" i="13"/>
  <c r="N23" i="13"/>
  <c r="M23" i="13"/>
  <c r="L23" i="13"/>
  <c r="K23" i="13"/>
  <c r="J23" i="13"/>
  <c r="I23" i="13"/>
  <c r="H23" i="13"/>
  <c r="G23" i="13"/>
  <c r="F23" i="13"/>
  <c r="E23" i="13"/>
  <c r="D23" i="13"/>
  <c r="C23" i="13"/>
  <c r="B23" i="13"/>
  <c r="AG22" i="13"/>
  <c r="AF22" i="13"/>
  <c r="AE22" i="13"/>
  <c r="AD22" i="13"/>
  <c r="AC22" i="13"/>
  <c r="AB22" i="13"/>
  <c r="AA22" i="13"/>
  <c r="Z22" i="13"/>
  <c r="Y22" i="13"/>
  <c r="X22" i="13"/>
  <c r="W22" i="13"/>
  <c r="V22" i="13"/>
  <c r="U22" i="13"/>
  <c r="T22" i="13"/>
  <c r="S22" i="13"/>
  <c r="R22" i="13"/>
  <c r="Q22" i="13"/>
  <c r="P22" i="13"/>
  <c r="O22" i="13"/>
  <c r="N22" i="13"/>
  <c r="M22" i="13"/>
  <c r="L22" i="13"/>
  <c r="K22" i="13"/>
  <c r="J22" i="13"/>
  <c r="I22" i="13"/>
  <c r="H22" i="13"/>
  <c r="G22" i="13"/>
  <c r="F22" i="13"/>
  <c r="E22" i="13"/>
  <c r="D22" i="13"/>
  <c r="C22" i="13"/>
  <c r="B22" i="13"/>
  <c r="AG21" i="13"/>
  <c r="AF21" i="13"/>
  <c r="AE21" i="13"/>
  <c r="AD21" i="13"/>
  <c r="AC21" i="13"/>
  <c r="AB21" i="13"/>
  <c r="AA21" i="13"/>
  <c r="Z21" i="13"/>
  <c r="Y21" i="13"/>
  <c r="X21" i="13"/>
  <c r="W21" i="13"/>
  <c r="V21" i="13"/>
  <c r="U21" i="13"/>
  <c r="T21" i="13"/>
  <c r="S21" i="13"/>
  <c r="R21" i="13"/>
  <c r="Q21" i="13"/>
  <c r="P21" i="13"/>
  <c r="O21" i="13"/>
  <c r="N21" i="13"/>
  <c r="M21" i="13"/>
  <c r="L21" i="13"/>
  <c r="K21" i="13"/>
  <c r="J21" i="13"/>
  <c r="I21" i="13"/>
  <c r="H21" i="13"/>
  <c r="G21" i="13"/>
  <c r="F21" i="13"/>
  <c r="E21" i="13"/>
  <c r="D21" i="13"/>
  <c r="C21" i="13"/>
  <c r="B21" i="13"/>
  <c r="AG20" i="13"/>
  <c r="AF20" i="13"/>
  <c r="AE20" i="13"/>
  <c r="AD20" i="13"/>
  <c r="AC20" i="13"/>
  <c r="AB20" i="13"/>
  <c r="AA20" i="13"/>
  <c r="Z20" i="13"/>
  <c r="Y20" i="13"/>
  <c r="X20" i="13"/>
  <c r="W20" i="13"/>
  <c r="V20" i="13"/>
  <c r="U20" i="13"/>
  <c r="T20" i="13"/>
  <c r="S20" i="13"/>
  <c r="R20" i="13"/>
  <c r="Q20" i="13"/>
  <c r="P20" i="13"/>
  <c r="O20" i="13"/>
  <c r="N20" i="13"/>
  <c r="M20" i="13"/>
  <c r="L20" i="13"/>
  <c r="K20" i="13"/>
  <c r="J20" i="13"/>
  <c r="I20" i="13"/>
  <c r="H20" i="13"/>
  <c r="G20" i="13"/>
  <c r="F20" i="13"/>
  <c r="E20" i="13"/>
  <c r="D20" i="13"/>
  <c r="C20" i="13"/>
  <c r="B20" i="13"/>
  <c r="AG19" i="13"/>
  <c r="AF19" i="13"/>
  <c r="AE19" i="13"/>
  <c r="AD19" i="13"/>
  <c r="AC19" i="13"/>
  <c r="AB19" i="13"/>
  <c r="AA19" i="13"/>
  <c r="Z19" i="13"/>
  <c r="Y19" i="13"/>
  <c r="X19" i="13"/>
  <c r="W19" i="13"/>
  <c r="V19" i="13"/>
  <c r="U19" i="13"/>
  <c r="T19" i="13"/>
  <c r="S19" i="13"/>
  <c r="R19" i="13"/>
  <c r="Q19" i="13"/>
  <c r="P19" i="13"/>
  <c r="O19" i="13"/>
  <c r="N19" i="13"/>
  <c r="M19" i="13"/>
  <c r="L19" i="13"/>
  <c r="K19" i="13"/>
  <c r="J19" i="13"/>
  <c r="I19" i="13"/>
  <c r="H19" i="13"/>
  <c r="G19" i="13"/>
  <c r="F19" i="13"/>
  <c r="E19" i="13"/>
  <c r="D19" i="13"/>
  <c r="C19" i="13"/>
  <c r="B19" i="13"/>
  <c r="AG18" i="13"/>
  <c r="AF18" i="13"/>
  <c r="AE18" i="13"/>
  <c r="AD18" i="13"/>
  <c r="AC18" i="13"/>
  <c r="AB18" i="13"/>
  <c r="AA18" i="13"/>
  <c r="Z18" i="13"/>
  <c r="Y18" i="13"/>
  <c r="X18" i="13"/>
  <c r="W18" i="13"/>
  <c r="V18" i="13"/>
  <c r="U18" i="13"/>
  <c r="T18" i="13"/>
  <c r="S18" i="13"/>
  <c r="R18" i="13"/>
  <c r="Q18" i="13"/>
  <c r="P18" i="13"/>
  <c r="O18" i="13"/>
  <c r="N18" i="13"/>
  <c r="M18" i="13"/>
  <c r="L18" i="13"/>
  <c r="K18" i="13"/>
  <c r="J18" i="13"/>
  <c r="I18" i="13"/>
  <c r="H18" i="13"/>
  <c r="G18" i="13"/>
  <c r="F18" i="13"/>
  <c r="E18" i="13"/>
  <c r="D18" i="13"/>
  <c r="C18" i="13"/>
  <c r="B18" i="13"/>
  <c r="AG17" i="13"/>
  <c r="AF17" i="13"/>
  <c r="AE17" i="13"/>
  <c r="AD17" i="13"/>
  <c r="AC17" i="13"/>
  <c r="AB17" i="13"/>
  <c r="AA17" i="13"/>
  <c r="Z17" i="13"/>
  <c r="Y17" i="13"/>
  <c r="X17" i="13"/>
  <c r="W17" i="13"/>
  <c r="V17" i="13"/>
  <c r="U17" i="13"/>
  <c r="T17" i="13"/>
  <c r="S17" i="13"/>
  <c r="R17" i="13"/>
  <c r="Q17" i="13"/>
  <c r="P17" i="13"/>
  <c r="O17" i="13"/>
  <c r="N17" i="13"/>
  <c r="M17" i="13"/>
  <c r="L17" i="13"/>
  <c r="K17" i="13"/>
  <c r="J17" i="13"/>
  <c r="I17" i="13"/>
  <c r="H17" i="13"/>
  <c r="G17" i="13"/>
  <c r="F17" i="13"/>
  <c r="E17" i="13"/>
  <c r="D17" i="13"/>
  <c r="C17" i="13"/>
  <c r="B17" i="13"/>
  <c r="AG16" i="13"/>
  <c r="AF16" i="13"/>
  <c r="AE16" i="13"/>
  <c r="AD16" i="13"/>
  <c r="AC16" i="13"/>
  <c r="AB16" i="13"/>
  <c r="AA16" i="13"/>
  <c r="Z16" i="13"/>
  <c r="Y16" i="13"/>
  <c r="X16" i="13"/>
  <c r="W16" i="13"/>
  <c r="V16" i="13"/>
  <c r="U16" i="13"/>
  <c r="T16" i="13"/>
  <c r="S16" i="13"/>
  <c r="R16" i="13"/>
  <c r="Q16" i="13"/>
  <c r="P16" i="13"/>
  <c r="O16" i="13"/>
  <c r="N16" i="13"/>
  <c r="M16" i="13"/>
  <c r="L16" i="13"/>
  <c r="K16" i="13"/>
  <c r="J16" i="13"/>
  <c r="I16" i="13"/>
  <c r="H16" i="13"/>
  <c r="G16" i="13"/>
  <c r="F16" i="13"/>
  <c r="E16" i="13"/>
  <c r="D16" i="13"/>
  <c r="C16" i="13"/>
  <c r="B16" i="13"/>
  <c r="AG15" i="13"/>
  <c r="AF15" i="13"/>
  <c r="AE15" i="13"/>
  <c r="AD15" i="13"/>
  <c r="AC15" i="13"/>
  <c r="AB15" i="13"/>
  <c r="AA15" i="13"/>
  <c r="Z15" i="13"/>
  <c r="Y15" i="13"/>
  <c r="X15" i="13"/>
  <c r="W15" i="13"/>
  <c r="V15" i="13"/>
  <c r="U15" i="13"/>
  <c r="T15" i="13"/>
  <c r="S15" i="13"/>
  <c r="R15" i="13"/>
  <c r="Q15" i="13"/>
  <c r="P15" i="13"/>
  <c r="O15" i="13"/>
  <c r="N15" i="13"/>
  <c r="M15" i="13"/>
  <c r="L15" i="13"/>
  <c r="K15" i="13"/>
  <c r="J15" i="13"/>
  <c r="I15" i="13"/>
  <c r="H15" i="13"/>
  <c r="G15" i="13"/>
  <c r="F15" i="13"/>
  <c r="E15" i="13"/>
  <c r="D15" i="13"/>
  <c r="C15" i="13"/>
  <c r="B15" i="13"/>
  <c r="AG14" i="13"/>
  <c r="AF14" i="13"/>
  <c r="AE14" i="13"/>
  <c r="AD14" i="13"/>
  <c r="AC14" i="13"/>
  <c r="AB14" i="13"/>
  <c r="AA14" i="13"/>
  <c r="Z14" i="13"/>
  <c r="Y14" i="13"/>
  <c r="X14" i="13"/>
  <c r="W14" i="13"/>
  <c r="V14" i="13"/>
  <c r="U14" i="13"/>
  <c r="T14" i="13"/>
  <c r="S14" i="13"/>
  <c r="R14" i="13"/>
  <c r="Q14" i="13"/>
  <c r="P14" i="13"/>
  <c r="O14" i="13"/>
  <c r="N14" i="13"/>
  <c r="M14" i="13"/>
  <c r="L14" i="13"/>
  <c r="K14" i="13"/>
  <c r="J14" i="13"/>
  <c r="I14" i="13"/>
  <c r="H14" i="13"/>
  <c r="G14" i="13"/>
  <c r="F14" i="13"/>
  <c r="E14" i="13"/>
  <c r="D14" i="13"/>
  <c r="C14" i="13"/>
  <c r="B14" i="13"/>
  <c r="AG13" i="13"/>
  <c r="AF13" i="13"/>
  <c r="AE13" i="13"/>
  <c r="AD13" i="13"/>
  <c r="AC13" i="13"/>
  <c r="AB13" i="13"/>
  <c r="AA13" i="13"/>
  <c r="Z13" i="13"/>
  <c r="Y13" i="13"/>
  <c r="X13" i="13"/>
  <c r="W13" i="13"/>
  <c r="V13" i="13"/>
  <c r="U13" i="13"/>
  <c r="T13" i="13"/>
  <c r="S13" i="13"/>
  <c r="R13" i="13"/>
  <c r="Q13" i="13"/>
  <c r="P13" i="13"/>
  <c r="O13" i="13"/>
  <c r="N13" i="13"/>
  <c r="M13" i="13"/>
  <c r="L13" i="13"/>
  <c r="K13" i="13"/>
  <c r="J13" i="13"/>
  <c r="I13" i="13"/>
  <c r="H13" i="13"/>
  <c r="G13" i="13"/>
  <c r="F13" i="13"/>
  <c r="E13" i="13"/>
  <c r="D13" i="13"/>
  <c r="C13" i="13"/>
  <c r="B13" i="13"/>
  <c r="AG12" i="13"/>
  <c r="AF12" i="13"/>
  <c r="AE12" i="13"/>
  <c r="AD12" i="13"/>
  <c r="AC12" i="13"/>
  <c r="AB12" i="13"/>
  <c r="AA12" i="13"/>
  <c r="Z12" i="13"/>
  <c r="Y12" i="13"/>
  <c r="X12" i="13"/>
  <c r="W12" i="13"/>
  <c r="V12" i="13"/>
  <c r="U12" i="13"/>
  <c r="T12" i="13"/>
  <c r="S12" i="13"/>
  <c r="R12" i="13"/>
  <c r="Q12" i="13"/>
  <c r="P12" i="13"/>
  <c r="O12" i="13"/>
  <c r="N12" i="13"/>
  <c r="M12" i="13"/>
  <c r="L12" i="13"/>
  <c r="K12" i="13"/>
  <c r="J12" i="13"/>
  <c r="I12" i="13"/>
  <c r="H12" i="13"/>
  <c r="G12" i="13"/>
  <c r="F12" i="13"/>
  <c r="E12" i="13"/>
  <c r="D12" i="13"/>
  <c r="C12" i="13"/>
  <c r="B12" i="13"/>
  <c r="AG11" i="13"/>
  <c r="AF11" i="13"/>
  <c r="AE11" i="13"/>
  <c r="AD11" i="13"/>
  <c r="AC11" i="13"/>
  <c r="AB11" i="13"/>
  <c r="AA11" i="13"/>
  <c r="Z11" i="13"/>
  <c r="Y11" i="13"/>
  <c r="X11" i="13"/>
  <c r="W11" i="13"/>
  <c r="V11" i="13"/>
  <c r="U11" i="13"/>
  <c r="T11" i="13"/>
  <c r="S11" i="13"/>
  <c r="R11" i="13"/>
  <c r="Q11" i="13"/>
  <c r="P11" i="13"/>
  <c r="O11" i="13"/>
  <c r="N11" i="13"/>
  <c r="M11" i="13"/>
  <c r="L11" i="13"/>
  <c r="K11" i="13"/>
  <c r="J11" i="13"/>
  <c r="I11" i="13"/>
  <c r="H11" i="13"/>
  <c r="G11" i="13"/>
  <c r="F11" i="13"/>
  <c r="E11" i="13"/>
  <c r="D11" i="13"/>
  <c r="C11" i="13"/>
  <c r="B11" i="13"/>
  <c r="AG10" i="13"/>
  <c r="AF10" i="13"/>
  <c r="AE10" i="13"/>
  <c r="AD10" i="13"/>
  <c r="AC10" i="13"/>
  <c r="AB10" i="13"/>
  <c r="AA10" i="13"/>
  <c r="Z10" i="13"/>
  <c r="Y10" i="13"/>
  <c r="X10" i="13"/>
  <c r="W10" i="13"/>
  <c r="V10" i="13"/>
  <c r="U10" i="13"/>
  <c r="T10" i="13"/>
  <c r="S10" i="13"/>
  <c r="R10" i="13"/>
  <c r="Q10" i="13"/>
  <c r="P10" i="13"/>
  <c r="O10" i="13"/>
  <c r="N10" i="13"/>
  <c r="M10" i="13"/>
  <c r="L10" i="13"/>
  <c r="K10" i="13"/>
  <c r="J10" i="13"/>
  <c r="I10" i="13"/>
  <c r="H10" i="13"/>
  <c r="G10" i="13"/>
  <c r="F10" i="13"/>
  <c r="E10" i="13"/>
  <c r="D10" i="13"/>
  <c r="C10" i="13"/>
  <c r="B10" i="13"/>
  <c r="AG9" i="13"/>
  <c r="AF9" i="13"/>
  <c r="AE9" i="13"/>
  <c r="AD9" i="13"/>
  <c r="AC9" i="13"/>
  <c r="AB9" i="13"/>
  <c r="AA9" i="13"/>
  <c r="Z9" i="13"/>
  <c r="Y9" i="13"/>
  <c r="X9" i="13"/>
  <c r="W9" i="13"/>
  <c r="V9" i="13"/>
  <c r="U9" i="13"/>
  <c r="T9" i="13"/>
  <c r="S9" i="13"/>
  <c r="R9" i="13"/>
  <c r="Q9" i="13"/>
  <c r="P9" i="13"/>
  <c r="O9" i="13"/>
  <c r="N9" i="13"/>
  <c r="M9" i="13"/>
  <c r="L9" i="13"/>
  <c r="K9" i="13"/>
  <c r="J9" i="13"/>
  <c r="I9" i="13"/>
  <c r="H9" i="13"/>
  <c r="G9" i="13"/>
  <c r="F9" i="13"/>
  <c r="E9" i="13"/>
  <c r="D9" i="13"/>
  <c r="C9" i="13"/>
  <c r="B9" i="13"/>
  <c r="AG8" i="13"/>
  <c r="AF8" i="13"/>
  <c r="AE8" i="13"/>
  <c r="AD8" i="13"/>
  <c r="AC8" i="13"/>
  <c r="AB8" i="13"/>
  <c r="AA8" i="13"/>
  <c r="Z8" i="13"/>
  <c r="Y8" i="13"/>
  <c r="X8" i="13"/>
  <c r="W8" i="13"/>
  <c r="V8" i="13"/>
  <c r="U8" i="13"/>
  <c r="T8" i="13"/>
  <c r="S8" i="13"/>
  <c r="R8" i="13"/>
  <c r="Q8" i="13"/>
  <c r="P8" i="13"/>
  <c r="O8" i="13"/>
  <c r="N8" i="13"/>
  <c r="M8" i="13"/>
  <c r="L8" i="13"/>
  <c r="K8" i="13"/>
  <c r="J8" i="13"/>
  <c r="I8" i="13"/>
  <c r="H8" i="13"/>
  <c r="G8" i="13"/>
  <c r="F8" i="13"/>
  <c r="E8" i="13"/>
  <c r="D8" i="13"/>
  <c r="C8" i="13"/>
  <c r="B8" i="13"/>
  <c r="AG7" i="13"/>
  <c r="AF7" i="13"/>
  <c r="AE7" i="13"/>
  <c r="AD7" i="13"/>
  <c r="AC7" i="13"/>
  <c r="AB7" i="13"/>
  <c r="AA7" i="13"/>
  <c r="Z7" i="13"/>
  <c r="Y7" i="13"/>
  <c r="X7" i="13"/>
  <c r="W7" i="13"/>
  <c r="V7" i="13"/>
  <c r="U7" i="13"/>
  <c r="T7" i="13"/>
  <c r="S7" i="13"/>
  <c r="R7" i="13"/>
  <c r="Q7" i="13"/>
  <c r="P7" i="13"/>
  <c r="O7" i="13"/>
  <c r="N7" i="13"/>
  <c r="M7" i="13"/>
  <c r="L7" i="13"/>
  <c r="K7" i="13"/>
  <c r="J7" i="13"/>
  <c r="I7" i="13"/>
  <c r="H7" i="13"/>
  <c r="G7" i="13"/>
  <c r="F7" i="13"/>
  <c r="E7" i="13"/>
  <c r="D7" i="13"/>
  <c r="C7" i="13"/>
  <c r="B7" i="13"/>
  <c r="Y83" i="14" l="1"/>
  <c r="H83" i="14"/>
  <c r="P83" i="14"/>
  <c r="X83" i="14"/>
  <c r="B83" i="14"/>
  <c r="J83" i="14"/>
  <c r="R83" i="14"/>
  <c r="Z83" i="14"/>
  <c r="C83" i="14"/>
  <c r="K83" i="14"/>
  <c r="S83" i="14"/>
  <c r="AA83" i="14"/>
  <c r="D83" i="14"/>
  <c r="L83" i="14"/>
  <c r="T83" i="14"/>
  <c r="AB83" i="14"/>
  <c r="E83" i="14"/>
  <c r="M83" i="14"/>
  <c r="U83" i="14"/>
  <c r="AC83" i="14"/>
  <c r="Q83" i="14"/>
  <c r="F83" i="14"/>
  <c r="N83" i="14"/>
  <c r="V83" i="14"/>
  <c r="AD83" i="14"/>
  <c r="I83" i="14"/>
  <c r="G83" i="14"/>
  <c r="O83" i="14"/>
  <c r="W83" i="14"/>
  <c r="AE83" i="14"/>
  <c r="AF49" i="4"/>
  <c r="AG49" i="14"/>
  <c r="AF49" i="15"/>
  <c r="AG49" i="15"/>
  <c r="AF49" i="7"/>
  <c r="AF49" i="6"/>
  <c r="AG49" i="6"/>
  <c r="AG49" i="5"/>
  <c r="AF49" i="5"/>
  <c r="AF8" i="7"/>
  <c r="AF9" i="7"/>
  <c r="AF9" i="12"/>
  <c r="AF11" i="4"/>
  <c r="AF11" i="9"/>
  <c r="AF12" i="14"/>
  <c r="AG13" i="5"/>
  <c r="AF14" i="4"/>
  <c r="AF14" i="7"/>
  <c r="AH14" i="14"/>
  <c r="AF15" i="4"/>
  <c r="AF15" i="14"/>
  <c r="AF17" i="4"/>
  <c r="AF19" i="7"/>
  <c r="AF26" i="7"/>
  <c r="AH28" i="14"/>
  <c r="AF29" i="14"/>
  <c r="AF38" i="14"/>
  <c r="AF44" i="4"/>
  <c r="AF44" i="7"/>
  <c r="AF46" i="7"/>
  <c r="AH46" i="14"/>
  <c r="AH47" i="14"/>
  <c r="AF48" i="14"/>
  <c r="AF50" i="6"/>
  <c r="AF51" i="5"/>
  <c r="AF52" i="9"/>
  <c r="AF52" i="14"/>
  <c r="AF53" i="4"/>
  <c r="AG6" i="14"/>
  <c r="AF51" i="4"/>
  <c r="AG52" i="9"/>
  <c r="AG52" i="14"/>
  <c r="AF6" i="14"/>
  <c r="AH44" i="14"/>
  <c r="AF44" i="14"/>
  <c r="AG44" i="14"/>
  <c r="AH10" i="14"/>
  <c r="AF10" i="14"/>
  <c r="AG10" i="14"/>
  <c r="AG9" i="12"/>
  <c r="AG9" i="14"/>
  <c r="AG11" i="9"/>
  <c r="AF9" i="6"/>
  <c r="AG9" i="6"/>
  <c r="AF10" i="5"/>
  <c r="AG10" i="5"/>
  <c r="AF11" i="14"/>
  <c r="AG11" i="14"/>
  <c r="AH11" i="14"/>
  <c r="AF13" i="12"/>
  <c r="AG13" i="12"/>
  <c r="AG17" i="6"/>
  <c r="AG7" i="15"/>
  <c r="AF7" i="15"/>
  <c r="AF12" i="12"/>
  <c r="AG12" i="12"/>
  <c r="AF14" i="9"/>
  <c r="AG14" i="9"/>
  <c r="AF17" i="14"/>
  <c r="AG17" i="14"/>
  <c r="AH17" i="14"/>
  <c r="AF23" i="7"/>
  <c r="AG25" i="14"/>
  <c r="AH25" i="14"/>
  <c r="AF7" i="7"/>
  <c r="AF10" i="4"/>
  <c r="AF15" i="6"/>
  <c r="AG15" i="6"/>
  <c r="AF27" i="14"/>
  <c r="AG27" i="14"/>
  <c r="AH27" i="14"/>
  <c r="AF35" i="14"/>
  <c r="AG41" i="14"/>
  <c r="AH41" i="14"/>
  <c r="AF47" i="5"/>
  <c r="AF12" i="9"/>
  <c r="AG12" i="9"/>
  <c r="AF14" i="6"/>
  <c r="AG14" i="6"/>
  <c r="AF43" i="4"/>
  <c r="AF43" i="14"/>
  <c r="AG43" i="14"/>
  <c r="AH43" i="14"/>
  <c r="AF50" i="5"/>
  <c r="AG50" i="5"/>
  <c r="AF51" i="14"/>
  <c r="AG51" i="14"/>
  <c r="AH51" i="14"/>
  <c r="AF52" i="15"/>
  <c r="AG52" i="15"/>
  <c r="AF9" i="5"/>
  <c r="AG9" i="5"/>
  <c r="AF15" i="5"/>
  <c r="AG15" i="5"/>
  <c r="AF25" i="7"/>
  <c r="AG19" i="14"/>
  <c r="AF19" i="14"/>
  <c r="AF8" i="6"/>
  <c r="AG8" i="6"/>
  <c r="AF11" i="15"/>
  <c r="AG11" i="15"/>
  <c r="AF13" i="7"/>
  <c r="AF17" i="15"/>
  <c r="AG17" i="15"/>
  <c r="AF53" i="12"/>
  <c r="AG53" i="12"/>
  <c r="AF7" i="6"/>
  <c r="AF9" i="4"/>
  <c r="AF9" i="14"/>
  <c r="AF10" i="15"/>
  <c r="AF11" i="12"/>
  <c r="AF13" i="6"/>
  <c r="AG15" i="14"/>
  <c r="AF17" i="12"/>
  <c r="AF19" i="9"/>
  <c r="AF24" i="7"/>
  <c r="AF30" i="7"/>
  <c r="AF42" i="14"/>
  <c r="AF50" i="14"/>
  <c r="AF51" i="15"/>
  <c r="AF53" i="9"/>
  <c r="AF6" i="7"/>
  <c r="AF7" i="5"/>
  <c r="AF8" i="4"/>
  <c r="AF12" i="7"/>
  <c r="AF17" i="9"/>
  <c r="AF41" i="14"/>
  <c r="AF48" i="6"/>
  <c r="AF50" i="15"/>
  <c r="AF6" i="6"/>
  <c r="AF7" i="4"/>
  <c r="AF7" i="14"/>
  <c r="AG7" i="14"/>
  <c r="AH7" i="14"/>
  <c r="AF8" i="15"/>
  <c r="AG8" i="15"/>
  <c r="AF13" i="4"/>
  <c r="AF13" i="14"/>
  <c r="AF25" i="14"/>
  <c r="AF48" i="5"/>
  <c r="AG50" i="6"/>
  <c r="AF9" i="9"/>
  <c r="AF48" i="4"/>
  <c r="AH6" i="14"/>
  <c r="AF8" i="9"/>
  <c r="AF11" i="6"/>
  <c r="AF12" i="4"/>
  <c r="AG29" i="14"/>
  <c r="AF43" i="7"/>
  <c r="AF46" i="5"/>
  <c r="AF47" i="4"/>
  <c r="AF47" i="14"/>
  <c r="AF48" i="15"/>
  <c r="AF51" i="7"/>
  <c r="AF53" i="5"/>
  <c r="AF6" i="15"/>
  <c r="AH9" i="14"/>
  <c r="AF10" i="9"/>
  <c r="AG10" i="9"/>
  <c r="AF12" i="6"/>
  <c r="AG12" i="6"/>
  <c r="AF13" i="5"/>
  <c r="AF14" i="15"/>
  <c r="AF15" i="12"/>
  <c r="AF39" i="14"/>
  <c r="AF47" i="6"/>
  <c r="AF51" i="9"/>
  <c r="AG51" i="15"/>
  <c r="AF53" i="7"/>
  <c r="AF6" i="5"/>
  <c r="AG51" i="5"/>
  <c r="AF8" i="12"/>
  <c r="AF12" i="5"/>
  <c r="AF13" i="15"/>
  <c r="AF14" i="12"/>
  <c r="AF15" i="9"/>
  <c r="AF24" i="14"/>
  <c r="AG38" i="14"/>
  <c r="AG48" i="14"/>
  <c r="AF52" i="7"/>
  <c r="AF53" i="6"/>
  <c r="AF7" i="9"/>
  <c r="AF10" i="6"/>
  <c r="AF11" i="5"/>
  <c r="AF13" i="9"/>
  <c r="AF15" i="7"/>
  <c r="AF17" i="5"/>
  <c r="AH19" i="14"/>
  <c r="AF27" i="7"/>
  <c r="AF28" i="14"/>
  <c r="AF37" i="14"/>
  <c r="AF46" i="4"/>
  <c r="AF46" i="14"/>
  <c r="AF47" i="15"/>
  <c r="AF50" i="7"/>
  <c r="AF51" i="6"/>
  <c r="AF52" i="4"/>
  <c r="AH52" i="14"/>
  <c r="AF53" i="15"/>
  <c r="AG53" i="15"/>
  <c r="AF6" i="9"/>
  <c r="AG6" i="9"/>
  <c r="AG6" i="15"/>
  <c r="AF8" i="5"/>
  <c r="AG8" i="5"/>
  <c r="AF14" i="5"/>
  <c r="AG14" i="5"/>
  <c r="AF42" i="4"/>
  <c r="AF48" i="7"/>
  <c r="AF50" i="4"/>
  <c r="AG47" i="14"/>
  <c r="AG37" i="14"/>
  <c r="AG28" i="14"/>
  <c r="AH13" i="14"/>
  <c r="AG48" i="15"/>
  <c r="AG14" i="15"/>
  <c r="AG17" i="12"/>
  <c r="AG8" i="12"/>
  <c r="AG51" i="9"/>
  <c r="AG19" i="9"/>
  <c r="AG13" i="9"/>
  <c r="AG9" i="9"/>
  <c r="AG7" i="6"/>
  <c r="AG17" i="5"/>
  <c r="AF8" i="14"/>
  <c r="AG8" i="14"/>
  <c r="AF9" i="15"/>
  <c r="AG9" i="15"/>
  <c r="AF10" i="12"/>
  <c r="AG10" i="12"/>
  <c r="AF14" i="14"/>
  <c r="AG14" i="14"/>
  <c r="AF15" i="15"/>
  <c r="AG15" i="15"/>
  <c r="AF26" i="14"/>
  <c r="AG26" i="14"/>
  <c r="AF29" i="7"/>
  <c r="AF47" i="7"/>
  <c r="AH49" i="14"/>
  <c r="AH39" i="14"/>
  <c r="AH30" i="14"/>
  <c r="AH24" i="14"/>
  <c r="AG13" i="14"/>
  <c r="AH8" i="14"/>
  <c r="AF28" i="7"/>
  <c r="AG39" i="14"/>
  <c r="AG24" i="14"/>
  <c r="AG13" i="15"/>
  <c r="AG10" i="15"/>
  <c r="AG15" i="12"/>
  <c r="AG17" i="9"/>
  <c r="AG8" i="9"/>
  <c r="AG53" i="6"/>
  <c r="AG48" i="6"/>
  <c r="AG11" i="6"/>
  <c r="AG6" i="6"/>
  <c r="AG12" i="5"/>
  <c r="AG7" i="5"/>
  <c r="AF11" i="7"/>
  <c r="AF17" i="7"/>
  <c r="AG19" i="6"/>
  <c r="AF6" i="4"/>
  <c r="AG53" i="14"/>
  <c r="AH50" i="14"/>
  <c r="AG46" i="14"/>
  <c r="AH42" i="14"/>
  <c r="AF10" i="7"/>
  <c r="AG12" i="14"/>
  <c r="AH12" i="14"/>
  <c r="AF19" i="5"/>
  <c r="AG19" i="5"/>
  <c r="AG23" i="14"/>
  <c r="AH23" i="14"/>
  <c r="AF52" i="6"/>
  <c r="AG52" i="6"/>
  <c r="AG50" i="14"/>
  <c r="AH48" i="14"/>
  <c r="AG42" i="14"/>
  <c r="AH38" i="14"/>
  <c r="AH29" i="14"/>
  <c r="AF23" i="14"/>
  <c r="AH15" i="14"/>
  <c r="AG50" i="15"/>
  <c r="AG14" i="12"/>
  <c r="AG11" i="12"/>
  <c r="AG53" i="9"/>
  <c r="AG15" i="9"/>
  <c r="AG7" i="9"/>
  <c r="AG51" i="6"/>
  <c r="AG47" i="6"/>
  <c r="AG13" i="6"/>
  <c r="AG10" i="6"/>
  <c r="AG53" i="5"/>
  <c r="AG11" i="5"/>
  <c r="AG6" i="5"/>
  <c r="AF12" i="15"/>
  <c r="AG12" i="15"/>
  <c r="AF52" i="5"/>
  <c r="AG52" i="5"/>
  <c r="AH26" i="14"/>
  <c r="AF5" i="7"/>
  <c r="AF5" i="9"/>
  <c r="AG5" i="5"/>
  <c r="AF5" i="6"/>
  <c r="AG5" i="9"/>
  <c r="AF5" i="14"/>
  <c r="AG5" i="6"/>
  <c r="AF5" i="5"/>
  <c r="AG5" i="14"/>
  <c r="AH5" i="14"/>
  <c r="AG54" i="9" l="1"/>
  <c r="AG83" i="14"/>
  <c r="AF54" i="15"/>
  <c r="AF83" i="14"/>
  <c r="AG54" i="15"/>
  <c r="AG54" i="12"/>
  <c r="AF54" i="12"/>
  <c r="AF54" i="7"/>
  <c r="AF5" i="4" l="1"/>
  <c r="AE54" i="6" l="1"/>
  <c r="AE54" i="5"/>
  <c r="AD54" i="9" l="1"/>
  <c r="AC54" i="9"/>
  <c r="AB54" i="9"/>
  <c r="AA54" i="9"/>
  <c r="Z54" i="9"/>
  <c r="Y54" i="9"/>
  <c r="X54" i="9"/>
  <c r="W54" i="9"/>
  <c r="V54" i="9"/>
  <c r="U54" i="9"/>
  <c r="T54" i="9"/>
  <c r="S54" i="9"/>
  <c r="R54" i="9"/>
  <c r="Q54" i="9"/>
  <c r="P54" i="9"/>
  <c r="O54" i="9"/>
  <c r="N54" i="9"/>
  <c r="M54" i="9"/>
  <c r="L54" i="9"/>
  <c r="K54" i="9"/>
  <c r="J54" i="9"/>
  <c r="I54" i="9"/>
  <c r="H54" i="9"/>
  <c r="G54" i="9"/>
  <c r="F54" i="9"/>
  <c r="E54" i="9"/>
  <c r="D54" i="9"/>
  <c r="C54" i="9"/>
  <c r="B54" i="9"/>
  <c r="AD54" i="6"/>
  <c r="AC54" i="6"/>
  <c r="AB54" i="6"/>
  <c r="AA54" i="6"/>
  <c r="Z54" i="6"/>
  <c r="Y54" i="6"/>
  <c r="X54" i="6"/>
  <c r="W54" i="6"/>
  <c r="V54" i="6"/>
  <c r="U54" i="6"/>
  <c r="T54" i="6"/>
  <c r="R54" i="6"/>
  <c r="S54" i="6"/>
  <c r="Q54" i="6"/>
  <c r="P54" i="6"/>
  <c r="O54" i="6"/>
  <c r="N54" i="6"/>
  <c r="M54" i="6"/>
  <c r="L54" i="6"/>
  <c r="K54" i="6"/>
  <c r="J54" i="6"/>
  <c r="I54" i="6"/>
  <c r="H54" i="6"/>
  <c r="G54" i="6"/>
  <c r="F54" i="6"/>
  <c r="E54" i="6"/>
  <c r="D54" i="6"/>
  <c r="C54" i="6"/>
  <c r="B54" i="6"/>
  <c r="AE54" i="15"/>
  <c r="B54" i="15"/>
  <c r="AE54" i="12"/>
  <c r="B54" i="12"/>
  <c r="M54" i="12"/>
  <c r="AC54" i="12"/>
  <c r="AA54" i="12"/>
  <c r="AE54" i="8"/>
  <c r="B54" i="8"/>
  <c r="AD54" i="15"/>
  <c r="AC54" i="15"/>
  <c r="AB54" i="15"/>
  <c r="AA54" i="15"/>
  <c r="Z54" i="15"/>
  <c r="Y54" i="15"/>
  <c r="X54" i="15"/>
  <c r="W54" i="15"/>
  <c r="V54" i="15"/>
  <c r="U54" i="15"/>
  <c r="T54" i="15"/>
  <c r="S54" i="15"/>
  <c r="R54" i="15"/>
  <c r="Q54" i="15"/>
  <c r="P54" i="15"/>
  <c r="O54" i="15"/>
  <c r="N54" i="15"/>
  <c r="M54" i="15"/>
  <c r="L54" i="15"/>
  <c r="K54" i="15"/>
  <c r="J54" i="15"/>
  <c r="I54" i="15"/>
  <c r="H54" i="15"/>
  <c r="G54" i="15"/>
  <c r="F54" i="15"/>
  <c r="E54" i="15"/>
  <c r="D54" i="15"/>
  <c r="C54" i="15"/>
  <c r="AD54" i="12"/>
  <c r="AB54" i="12"/>
  <c r="Z54" i="12"/>
  <c r="Y54" i="12"/>
  <c r="X54" i="12"/>
  <c r="W54" i="12"/>
  <c r="V54" i="12"/>
  <c r="U54" i="12"/>
  <c r="T54" i="12"/>
  <c r="S54" i="12"/>
  <c r="R54" i="12"/>
  <c r="Q54" i="12"/>
  <c r="P54" i="12"/>
  <c r="O54" i="12"/>
  <c r="N54" i="12"/>
  <c r="L54" i="12"/>
  <c r="K54" i="12"/>
  <c r="J54" i="12"/>
  <c r="I54" i="12"/>
  <c r="H54" i="12"/>
  <c r="G54" i="12"/>
  <c r="F54" i="12"/>
  <c r="E54" i="12"/>
  <c r="D54" i="12"/>
  <c r="C54" i="12"/>
  <c r="AD54" i="8"/>
  <c r="AC54" i="8"/>
  <c r="AB54" i="8"/>
  <c r="AA54" i="8"/>
  <c r="Z54" i="8"/>
  <c r="Y54" i="8"/>
  <c r="X54" i="8"/>
  <c r="W54" i="8"/>
  <c r="V54" i="8"/>
  <c r="U54" i="8"/>
  <c r="T54" i="8"/>
  <c r="S54" i="8"/>
  <c r="R54" i="8"/>
  <c r="Q54" i="8"/>
  <c r="P54" i="8"/>
  <c r="O54" i="8"/>
  <c r="N54" i="8"/>
  <c r="M54" i="8"/>
  <c r="L54" i="8"/>
  <c r="K54" i="8"/>
  <c r="J54" i="8"/>
  <c r="I54" i="8"/>
  <c r="H54" i="8"/>
  <c r="G54" i="8"/>
  <c r="F54" i="8"/>
  <c r="E54" i="8"/>
  <c r="D54" i="8"/>
  <c r="C54" i="8"/>
  <c r="B54" i="5"/>
  <c r="AD54" i="5"/>
  <c r="AC54" i="5"/>
  <c r="AB54" i="5"/>
  <c r="AA54" i="5"/>
  <c r="Z54" i="5"/>
  <c r="Y54" i="5"/>
  <c r="X54" i="5"/>
  <c r="W54" i="5"/>
  <c r="V54" i="5"/>
  <c r="U54" i="5"/>
  <c r="T54" i="5"/>
  <c r="S54" i="5"/>
  <c r="R54" i="5"/>
  <c r="Q54" i="5"/>
  <c r="P54" i="5"/>
  <c r="O54" i="5"/>
  <c r="N54" i="5"/>
  <c r="M54" i="5"/>
  <c r="L54" i="5"/>
  <c r="K54" i="5"/>
  <c r="J54" i="5"/>
  <c r="I54" i="5"/>
  <c r="H54" i="5"/>
  <c r="G54" i="5"/>
  <c r="F54" i="5"/>
  <c r="E54" i="5"/>
  <c r="D54" i="5"/>
  <c r="C54" i="5"/>
  <c r="AE54" i="7"/>
  <c r="B54" i="7"/>
  <c r="AD54" i="7"/>
  <c r="AC54" i="7"/>
  <c r="AB54" i="7"/>
  <c r="AA54" i="7"/>
  <c r="Z54" i="7"/>
  <c r="Y54" i="7"/>
  <c r="X54" i="7"/>
  <c r="W54" i="7"/>
  <c r="V54" i="7"/>
  <c r="U54" i="7"/>
  <c r="T54" i="7"/>
  <c r="S54" i="7"/>
  <c r="R54" i="7"/>
  <c r="Q54" i="7"/>
  <c r="P54" i="7"/>
  <c r="O54" i="7"/>
  <c r="N54" i="7"/>
  <c r="M54" i="7"/>
  <c r="L54" i="7"/>
  <c r="K54" i="7"/>
  <c r="J54" i="7"/>
  <c r="I54" i="7"/>
  <c r="H54" i="7"/>
  <c r="G54" i="7"/>
  <c r="F54" i="7"/>
  <c r="E54" i="7"/>
  <c r="D54" i="7"/>
  <c r="C54" i="7"/>
  <c r="AF54" i="9" l="1"/>
  <c r="AD54" i="4" l="1"/>
  <c r="AC54" i="4"/>
  <c r="AB54" i="4"/>
  <c r="Z54" i="4"/>
  <c r="Y54" i="4"/>
  <c r="X54" i="4"/>
  <c r="V54" i="4"/>
  <c r="U54" i="4"/>
  <c r="T54" i="4"/>
  <c r="R54" i="4"/>
  <c r="Q54" i="4"/>
  <c r="P54" i="4"/>
  <c r="N54" i="4"/>
  <c r="M54" i="4"/>
  <c r="L54" i="4"/>
  <c r="J54" i="4"/>
  <c r="I54" i="4"/>
  <c r="H54" i="4"/>
  <c r="F54" i="4"/>
  <c r="E54" i="4"/>
  <c r="D54" i="4"/>
  <c r="B54" i="4"/>
  <c r="C3" i="12"/>
  <c r="D3" i="12" s="1"/>
  <c r="E3" i="12" s="1"/>
  <c r="F3" i="12" s="1"/>
  <c r="G3" i="12" s="1"/>
  <c r="H3" i="12" s="1"/>
  <c r="I3" i="12" s="1"/>
  <c r="J3" i="12" s="1"/>
  <c r="K3" i="12" s="1"/>
  <c r="L3" i="12" s="1"/>
  <c r="M3" i="12" s="1"/>
  <c r="N3" i="12" s="1"/>
  <c r="O3" i="12" s="1"/>
  <c r="P3" i="12" s="1"/>
  <c r="Q3" i="12" s="1"/>
  <c r="R3" i="12" s="1"/>
  <c r="S3" i="12" s="1"/>
  <c r="T3" i="12" s="1"/>
  <c r="U3" i="12" s="1"/>
  <c r="V3" i="12" s="1"/>
  <c r="W3" i="12" s="1"/>
  <c r="X3" i="12" s="1"/>
  <c r="Y3" i="12" s="1"/>
  <c r="Z3" i="12" s="1"/>
  <c r="AA3" i="12" s="1"/>
  <c r="AB3" i="12" s="1"/>
  <c r="AC3" i="12" s="1"/>
  <c r="AD3" i="12" s="1"/>
  <c r="C54" i="4" l="1"/>
  <c r="K54" i="4"/>
  <c r="O54" i="4"/>
  <c r="S54" i="4"/>
  <c r="W54" i="4"/>
  <c r="AA54" i="4"/>
  <c r="AE54" i="4"/>
  <c r="G54" i="4"/>
  <c r="C3" i="13"/>
  <c r="D3" i="13" s="1"/>
  <c r="E3" i="13" s="1"/>
  <c r="F3" i="13" s="1"/>
  <c r="G3" i="13" s="1"/>
  <c r="H3" i="13" s="1"/>
  <c r="I3" i="13" s="1"/>
  <c r="J3" i="13" s="1"/>
  <c r="K3" i="13" s="1"/>
  <c r="L3" i="13" s="1"/>
  <c r="M3" i="13" s="1"/>
  <c r="N3" i="13" s="1"/>
  <c r="O3" i="13" s="1"/>
  <c r="P3" i="13" s="1"/>
  <c r="Q3" i="13" s="1"/>
  <c r="R3" i="13" s="1"/>
  <c r="S3" i="13" s="1"/>
  <c r="T3" i="13" s="1"/>
  <c r="U3" i="13" s="1"/>
  <c r="V3" i="13" s="1"/>
  <c r="W3" i="13" s="1"/>
  <c r="X3" i="13" s="1"/>
  <c r="Y3" i="13" s="1"/>
  <c r="Z3" i="13" s="1"/>
  <c r="AA3" i="13" s="1"/>
  <c r="AB3" i="13" s="1"/>
  <c r="AC3" i="13" s="1"/>
  <c r="AD3" i="13" s="1"/>
  <c r="C3" i="5"/>
  <c r="D3" i="5" s="1"/>
  <c r="E3" i="5" s="1"/>
  <c r="F3" i="5" s="1"/>
  <c r="G3" i="5" s="1"/>
  <c r="H3" i="5" s="1"/>
  <c r="I3" i="5" s="1"/>
  <c r="J3" i="5" s="1"/>
  <c r="K3" i="5" s="1"/>
  <c r="L3" i="5" s="1"/>
  <c r="M3" i="5" s="1"/>
  <c r="N3" i="5" s="1"/>
  <c r="O3" i="5" s="1"/>
  <c r="P3" i="5" s="1"/>
  <c r="Q3" i="5" s="1"/>
  <c r="R3" i="5" s="1"/>
  <c r="S3" i="5" s="1"/>
  <c r="T3" i="5" s="1"/>
  <c r="U3" i="5" s="1"/>
  <c r="V3" i="5" s="1"/>
  <c r="W3" i="5" s="1"/>
  <c r="X3" i="5" s="1"/>
  <c r="Y3" i="5" s="1"/>
  <c r="Z3" i="5" s="1"/>
  <c r="AA3" i="5" s="1"/>
  <c r="AB3" i="5" s="1"/>
  <c r="AC3" i="5" s="1"/>
  <c r="AD3" i="5" s="1"/>
  <c r="C3" i="14" l="1"/>
  <c r="D3" i="14" s="1"/>
  <c r="E3" i="14" s="1"/>
  <c r="F3" i="14" s="1"/>
  <c r="G3" i="14" s="1"/>
  <c r="H3" i="14" s="1"/>
  <c r="I3" i="14" s="1"/>
  <c r="J3" i="14" s="1"/>
  <c r="K3" i="14" s="1"/>
  <c r="L3" i="14" s="1"/>
  <c r="M3" i="14" s="1"/>
  <c r="N3" i="14" s="1"/>
  <c r="O3" i="14" s="1"/>
  <c r="P3" i="14" s="1"/>
  <c r="Q3" i="14" s="1"/>
  <c r="R3" i="14" s="1"/>
  <c r="S3" i="14" s="1"/>
  <c r="T3" i="14" s="1"/>
  <c r="U3" i="14" s="1"/>
  <c r="V3" i="14" s="1"/>
  <c r="W3" i="14" s="1"/>
  <c r="X3" i="14" s="1"/>
  <c r="Y3" i="14" s="1"/>
  <c r="Z3" i="14" s="1"/>
  <c r="AA3" i="14" s="1"/>
  <c r="AB3" i="14" s="1"/>
  <c r="AC3" i="14" s="1"/>
  <c r="AD3" i="14" s="1"/>
  <c r="C3" i="15"/>
  <c r="D3" i="15" s="1"/>
  <c r="E3" i="15" s="1"/>
  <c r="F3" i="15" s="1"/>
  <c r="G3" i="15" s="1"/>
  <c r="H3" i="15" s="1"/>
  <c r="I3" i="15" s="1"/>
  <c r="J3" i="15" s="1"/>
  <c r="K3" i="15" s="1"/>
  <c r="L3" i="15" s="1"/>
  <c r="M3" i="15" s="1"/>
  <c r="N3" i="15" s="1"/>
  <c r="O3" i="15" s="1"/>
  <c r="P3" i="15" s="1"/>
  <c r="Q3" i="15" s="1"/>
  <c r="R3" i="15" s="1"/>
  <c r="S3" i="15" s="1"/>
  <c r="T3" i="15" s="1"/>
  <c r="U3" i="15" s="1"/>
  <c r="V3" i="15" s="1"/>
  <c r="W3" i="15" s="1"/>
  <c r="X3" i="15" s="1"/>
  <c r="Y3" i="15" s="1"/>
  <c r="Z3" i="15" s="1"/>
  <c r="AA3" i="15" s="1"/>
  <c r="AB3" i="15" s="1"/>
  <c r="AC3" i="15" s="1"/>
  <c r="AD3" i="15" s="1"/>
  <c r="C3" i="9"/>
  <c r="D3" i="9" s="1"/>
  <c r="E3" i="9" s="1"/>
  <c r="F3" i="9" s="1"/>
  <c r="G3" i="9" s="1"/>
  <c r="H3" i="9" s="1"/>
  <c r="I3" i="9" s="1"/>
  <c r="J3" i="9" s="1"/>
  <c r="K3" i="9" s="1"/>
  <c r="L3" i="9" s="1"/>
  <c r="M3" i="9" s="1"/>
  <c r="N3" i="9" s="1"/>
  <c r="O3" i="9" s="1"/>
  <c r="P3" i="9" s="1"/>
  <c r="Q3" i="9" s="1"/>
  <c r="R3" i="9" s="1"/>
  <c r="S3" i="9" s="1"/>
  <c r="T3" i="9" s="1"/>
  <c r="U3" i="9" s="1"/>
  <c r="V3" i="9" s="1"/>
  <c r="W3" i="9" s="1"/>
  <c r="X3" i="9" s="1"/>
  <c r="Y3" i="9" s="1"/>
  <c r="Z3" i="9" s="1"/>
  <c r="AA3" i="9" s="1"/>
  <c r="AB3" i="9" s="1"/>
  <c r="AC3" i="9" s="1"/>
  <c r="AD3" i="9" s="1"/>
  <c r="C3" i="8"/>
  <c r="D3" i="8" s="1"/>
  <c r="E3" i="8" s="1"/>
  <c r="F3" i="8" s="1"/>
  <c r="G3" i="8" s="1"/>
  <c r="H3" i="8" s="1"/>
  <c r="I3" i="8" s="1"/>
  <c r="J3" i="8" s="1"/>
  <c r="K3" i="8" s="1"/>
  <c r="L3" i="8" s="1"/>
  <c r="M3" i="8" s="1"/>
  <c r="N3" i="8" s="1"/>
  <c r="O3" i="8" s="1"/>
  <c r="P3" i="8" s="1"/>
  <c r="Q3" i="8" s="1"/>
  <c r="R3" i="8" s="1"/>
  <c r="S3" i="8" s="1"/>
  <c r="T3" i="8" s="1"/>
  <c r="U3" i="8" s="1"/>
  <c r="V3" i="8" s="1"/>
  <c r="W3" i="8" s="1"/>
  <c r="X3" i="8" s="1"/>
  <c r="Y3" i="8" s="1"/>
  <c r="Z3" i="8" s="1"/>
  <c r="AA3" i="8" s="1"/>
  <c r="AB3" i="8" s="1"/>
  <c r="AC3" i="8" s="1"/>
  <c r="AD3" i="8" s="1"/>
  <c r="C3" i="7"/>
  <c r="D3" i="7" s="1"/>
  <c r="E3" i="7" s="1"/>
  <c r="F3" i="7" s="1"/>
  <c r="G3" i="7" s="1"/>
  <c r="H3" i="7" s="1"/>
  <c r="I3" i="7" s="1"/>
  <c r="J3" i="7" s="1"/>
  <c r="K3" i="7" s="1"/>
  <c r="L3" i="7" s="1"/>
  <c r="M3" i="7" s="1"/>
  <c r="N3" i="7" s="1"/>
  <c r="O3" i="7" s="1"/>
  <c r="P3" i="7" s="1"/>
  <c r="Q3" i="7" s="1"/>
  <c r="R3" i="7" s="1"/>
  <c r="S3" i="7" s="1"/>
  <c r="T3" i="7" s="1"/>
  <c r="U3" i="7" s="1"/>
  <c r="V3" i="7" s="1"/>
  <c r="W3" i="7" s="1"/>
  <c r="X3" i="7" s="1"/>
  <c r="Y3" i="7" s="1"/>
  <c r="Z3" i="7" s="1"/>
  <c r="AA3" i="7" s="1"/>
  <c r="AB3" i="7" s="1"/>
  <c r="AC3" i="7" s="1"/>
  <c r="AD3" i="7" s="1"/>
  <c r="C3" i="6"/>
  <c r="D3" i="6" s="1"/>
  <c r="E3" i="6" s="1"/>
  <c r="F3" i="6" s="1"/>
  <c r="G3" i="6" s="1"/>
  <c r="H3" i="6" s="1"/>
  <c r="I3" i="6" s="1"/>
  <c r="J3" i="6" s="1"/>
  <c r="K3" i="6" s="1"/>
  <c r="L3" i="6" s="1"/>
  <c r="M3" i="6" s="1"/>
  <c r="N3" i="6" s="1"/>
  <c r="O3" i="6" s="1"/>
  <c r="P3" i="6" s="1"/>
  <c r="Q3" i="6" s="1"/>
  <c r="R3" i="6" s="1"/>
  <c r="S3" i="6" s="1"/>
  <c r="T3" i="6" s="1"/>
  <c r="U3" i="6" s="1"/>
  <c r="V3" i="6" s="1"/>
  <c r="W3" i="6" s="1"/>
  <c r="X3" i="6" s="1"/>
  <c r="Y3" i="6" s="1"/>
  <c r="Z3" i="6" s="1"/>
  <c r="AA3" i="6" s="1"/>
  <c r="AB3" i="6" s="1"/>
  <c r="AC3" i="6" s="1"/>
  <c r="AD3" i="6" s="1"/>
  <c r="C3" i="4"/>
  <c r="D3" i="4" s="1"/>
  <c r="E3" i="4" s="1"/>
  <c r="F3" i="4" s="1"/>
  <c r="I3" i="4" s="1"/>
  <c r="J3" i="4" s="1"/>
  <c r="K3" i="4" s="1"/>
  <c r="L3" i="4" s="1"/>
  <c r="M3" i="4" s="1"/>
  <c r="N3" i="4" s="1"/>
  <c r="O3" i="4" s="1"/>
  <c r="P3" i="4" s="1"/>
  <c r="Q3" i="4" s="1"/>
  <c r="R3" i="4" s="1"/>
  <c r="S3" i="4" s="1"/>
  <c r="T3" i="4" s="1"/>
  <c r="U3" i="4" s="1"/>
  <c r="V3" i="4" s="1"/>
  <c r="W3" i="4" s="1"/>
  <c r="X3" i="4" s="1"/>
  <c r="Y3" i="4" s="1"/>
  <c r="Z3" i="4" s="1"/>
  <c r="AA3" i="4" s="1"/>
  <c r="AB3" i="4" s="1"/>
  <c r="AC3" i="4" s="1"/>
  <c r="AD3" i="4" s="1"/>
  <c r="AF40" i="4" l="1"/>
  <c r="AF54" i="4" s="1"/>
  <c r="AF40" i="6" l="1"/>
  <c r="AF54" i="6" s="1"/>
  <c r="AG40" i="6"/>
  <c r="AG54" i="6" s="1"/>
  <c r="AF40" i="5"/>
  <c r="AF54" i="5" s="1"/>
  <c r="AG40" i="5"/>
  <c r="AG54" i="5" s="1"/>
  <c r="AF40" i="8"/>
  <c r="AF54" i="8" s="1"/>
  <c r="AG40" i="8"/>
  <c r="AG54" i="8" s="1"/>
</calcChain>
</file>

<file path=xl/sharedStrings.xml><?xml version="1.0" encoding="utf-8"?>
<sst xmlns="http://schemas.openxmlformats.org/spreadsheetml/2006/main" count="18082" uniqueCount="272">
  <si>
    <t>Amambai</t>
  </si>
  <si>
    <t>Aquidauana</t>
  </si>
  <si>
    <t>Campo Grande</t>
  </si>
  <si>
    <t>Cassilândia</t>
  </si>
  <si>
    <t>Chapadão do Sul</t>
  </si>
  <si>
    <t>Corumbá</t>
  </si>
  <si>
    <t>Coxim</t>
  </si>
  <si>
    <t>Dourados</t>
  </si>
  <si>
    <t>Itaquirai</t>
  </si>
  <si>
    <t>Ivinhema</t>
  </si>
  <si>
    <t>Juti</t>
  </si>
  <si>
    <t>Maracaju</t>
  </si>
  <si>
    <t>Miranda</t>
  </si>
  <si>
    <t>Nhumirim</t>
  </si>
  <si>
    <t>Paranaíba</t>
  </si>
  <si>
    <t>Ponta Porã</t>
  </si>
  <si>
    <t>Porto Murtinho</t>
  </si>
  <si>
    <t>Rio Brilhante</t>
  </si>
  <si>
    <t>São Gabriel do Oeste</t>
  </si>
  <si>
    <t>Sete Quedas</t>
  </si>
  <si>
    <t>Três Lagoas</t>
  </si>
  <si>
    <t>Municípios</t>
  </si>
  <si>
    <t>Direção do Vento</t>
  </si>
  <si>
    <t>Sidrolândia</t>
  </si>
  <si>
    <t>Máxima Registrada</t>
  </si>
  <si>
    <t>Mês</t>
  </si>
  <si>
    <t>Média</t>
  </si>
  <si>
    <t>Máxima</t>
  </si>
  <si>
    <t>Mínima</t>
  </si>
  <si>
    <t>Total</t>
  </si>
  <si>
    <t>Água Clara</t>
  </si>
  <si>
    <t>Bela Vista</t>
  </si>
  <si>
    <t>Jardim</t>
  </si>
  <si>
    <t>Costa Rica</t>
  </si>
  <si>
    <t>Sonora</t>
  </si>
  <si>
    <t xml:space="preserve"> </t>
  </si>
  <si>
    <t>PCDs</t>
  </si>
  <si>
    <t>Código da estação</t>
  </si>
  <si>
    <t>Altitude (m)</t>
  </si>
  <si>
    <t>Aberta em:</t>
  </si>
  <si>
    <t>Localização Física das PCDs Automáticas</t>
  </si>
  <si>
    <t>INMET</t>
  </si>
  <si>
    <t>A 756</t>
  </si>
  <si>
    <t>Rodovia BR 262, Km 134 (Prefeitura)</t>
  </si>
  <si>
    <t>A 750</t>
  </si>
  <si>
    <t>Rodovia Amambaí – Arial Moreira – km 17 (Escola Agrotécnica)</t>
  </si>
  <si>
    <t>Av. Duque de Caxias – Bairro Alto (Exército)</t>
  </si>
  <si>
    <t>Bataguassu</t>
  </si>
  <si>
    <t>A 759</t>
  </si>
  <si>
    <t>BR 262 – km 04 – Saída para Aquidauana (EMBRAPA)</t>
  </si>
  <si>
    <t>Rodovia BR 158 – Saída para Paranaíba (Conab)</t>
  </si>
  <si>
    <t>Rua Cárceres, 296 – Centro (Exército) Coronel Rocha- 32311890</t>
  </si>
  <si>
    <t>Aeroporto de Costa Rica</t>
  </si>
  <si>
    <t>47° BI – BR 163 – km 729 – Vila São Paulo (Exército)</t>
  </si>
  <si>
    <t>Av. Guaicurus, n° 9000 (Exército) 67-34169490</t>
  </si>
  <si>
    <t>A 752</t>
  </si>
  <si>
    <t>Rodovia BR 163 – km 80 (Escola Família Agrícola)</t>
  </si>
  <si>
    <t>A709</t>
  </si>
  <si>
    <t>Av. Antonio Travain, s/n° (Prefeitura)</t>
  </si>
  <si>
    <t xml:space="preserve">A 758 </t>
  </si>
  <si>
    <t>Rua Ren Ary Rodrigues, 2.520 (Exército)</t>
  </si>
  <si>
    <t>A 749</t>
  </si>
  <si>
    <t>Av. Sergio Marciel, 525 (Prefeitura)</t>
  </si>
  <si>
    <t>Rodovia MS 460 – km 1,5 – Saída para Água Fria (Conab) Fone: 67-34541384 Elvis  Rodrigues Lima ms.ua-maracaju@conab.gov.br</t>
  </si>
  <si>
    <t>Rodovia MS 339 – km 20 – Zona Rural (Exército)</t>
  </si>
  <si>
    <t>Rua 21 de Setembro, 1880 – Fazenda Nhumirim (EMBRAPA)</t>
  </si>
  <si>
    <t>13/112006</t>
  </si>
  <si>
    <t>Av. Três Lagoas, s/n° - Jardim Jaraguá (Prefeitura)</t>
  </si>
  <si>
    <t>Av. Brasil esquina com Cardoso s/n° (Prefeitura)</t>
  </si>
  <si>
    <t>Cia de Fronteira – Rua Capitão Cantalice, 1077 (Exército)</t>
  </si>
  <si>
    <t>Rodovia BR 163 – km 252 (Conab)</t>
  </si>
  <si>
    <t>1°/10/2008</t>
  </si>
  <si>
    <t xml:space="preserve"> Rodovia MS, km 162 – Saída para Maracajú (Conab) 32721371</t>
  </si>
  <si>
    <t>(Prefeitura)</t>
  </si>
  <si>
    <t>30/11/2012</t>
  </si>
  <si>
    <t>Rua da Cana, 178 - Centro</t>
  </si>
  <si>
    <t>Rua 13 de Junho, 352 – Bairro Santos Dumont (Prefeitura)</t>
  </si>
  <si>
    <t xml:space="preserve">Fontes: </t>
  </si>
  <si>
    <t>http://www.inmet.gov.br/sonabra/maps/automaticas.php</t>
  </si>
  <si>
    <t>Rodovia MS 306 – km 96 – Saída para Cassilândia (Conab)</t>
  </si>
  <si>
    <t>Rodovia BR 163 – km 541 – Zona Rural (Conab)</t>
  </si>
  <si>
    <t>Angélica</t>
  </si>
  <si>
    <t>S 701</t>
  </si>
  <si>
    <t>Avenida São João S/N - Bairro Mutum</t>
  </si>
  <si>
    <t>S 702</t>
  </si>
  <si>
    <t xml:space="preserve">Rua General Dutra S/N - </t>
  </si>
  <si>
    <t>Rodovia BR 267, km 35 - Distrito Industrial Casulo</t>
  </si>
  <si>
    <t>Bandeirantes</t>
  </si>
  <si>
    <t>S 703</t>
  </si>
  <si>
    <t>BR 163 - KM 543 - Antigo IBC</t>
  </si>
  <si>
    <t>Bonito</t>
  </si>
  <si>
    <t>S 704</t>
  </si>
  <si>
    <t>06/082018</t>
  </si>
  <si>
    <t xml:space="preserve"> Rodovia MS,  178 - KM 33 - Aeroporto de Bonito</t>
  </si>
  <si>
    <t>Brasilândia</t>
  </si>
  <si>
    <t>Caarapó</t>
  </si>
  <si>
    <t>S 706</t>
  </si>
  <si>
    <t>Chácara Municipal - Antigo Balneário Airton Sena</t>
  </si>
  <si>
    <t>S 707</t>
  </si>
  <si>
    <t xml:space="preserve">Rodovia MS 060 - Escola Agricola Professor Marcio Elias Nery </t>
  </si>
  <si>
    <t>A 702</t>
  </si>
  <si>
    <t>A 742</t>
  </si>
  <si>
    <t>A 724</t>
  </si>
  <si>
    <t>A 760</t>
  </si>
  <si>
    <t>A 720</t>
  </si>
  <si>
    <t>A 721</t>
  </si>
  <si>
    <t>S 708</t>
  </si>
  <si>
    <t>Estrada da Setima Linha - KM 1  de Culturama</t>
  </si>
  <si>
    <t>S 709</t>
  </si>
  <si>
    <t>Rodovia MS 295 - Sentido Tacuru - Casa do Mel  ao lado da casa do Tete/Sítio Igreja</t>
  </si>
  <si>
    <t>S 710</t>
  </si>
  <si>
    <t xml:space="preserve">Parque de Exposição </t>
  </si>
  <si>
    <t>S 711</t>
  </si>
  <si>
    <t>Rodovia MS 379, Km 1.2 (Próximo a Parque de Exposição)</t>
  </si>
  <si>
    <t>A 731</t>
  </si>
  <si>
    <t>S 712</t>
  </si>
  <si>
    <t>Avenida Jofre de Araújo - Antiga Escola Agrícola</t>
  </si>
  <si>
    <t>Nova Andradina</t>
  </si>
  <si>
    <t>S 713</t>
  </si>
  <si>
    <t>Rodovia MS 743 - sede do IFMS</t>
  </si>
  <si>
    <t>A 722</t>
  </si>
  <si>
    <t>A 717</t>
  </si>
  <si>
    <t>A 710</t>
  </si>
  <si>
    <t>S 714</t>
  </si>
  <si>
    <t xml:space="preserve">Chácara Municipal </t>
  </si>
  <si>
    <t>A 703</t>
  </si>
  <si>
    <t>A 723</t>
  </si>
  <si>
    <t>A 732</t>
  </si>
  <si>
    <t>S 715</t>
  </si>
  <si>
    <t>A 743</t>
  </si>
  <si>
    <t>Santa Rita do Pardo</t>
  </si>
  <si>
    <t>S 716</t>
  </si>
  <si>
    <t>Prolongamento da Rua Geraldo da Silva Souza S/N - Bairro Sta Luzia</t>
  </si>
  <si>
    <t>A 754</t>
  </si>
  <si>
    <t>A 751</t>
  </si>
  <si>
    <t>Selviría</t>
  </si>
  <si>
    <t>A 761</t>
  </si>
  <si>
    <t>A 704</t>
  </si>
  <si>
    <t>Aral Moreira</t>
  </si>
  <si>
    <t>Camapuã</t>
  </si>
  <si>
    <t>Fátima do Sul</t>
  </si>
  <si>
    <t>Iguatemi</t>
  </si>
  <si>
    <t>Itaporã</t>
  </si>
  <si>
    <t>Laguna Carapã</t>
  </si>
  <si>
    <t>Nova Alvorada</t>
  </si>
  <si>
    <t>Pedro Gomes</t>
  </si>
  <si>
    <t>Ribas do Rio Pardo</t>
  </si>
  <si>
    <t xml:space="preserve">1. Água Clara </t>
  </si>
  <si>
    <t>2. Amambai</t>
  </si>
  <si>
    <t>MUNICÍPIOS DO ESTADO DE MS</t>
  </si>
  <si>
    <t>MaiorOcorrência</t>
  </si>
  <si>
    <t xml:space="preserve">  Maior Ocorrência no Estado</t>
  </si>
  <si>
    <t>Maior Ocorrência no dia</t>
  </si>
  <si>
    <t>Dia sem chuva</t>
  </si>
  <si>
    <t>*</t>
  </si>
  <si>
    <t>Média Registrada</t>
  </si>
  <si>
    <t>Mínima Registrada</t>
  </si>
  <si>
    <t xml:space="preserve">  </t>
  </si>
  <si>
    <t>Chuva (mm)</t>
  </si>
  <si>
    <t>Outubro/2023</t>
  </si>
  <si>
    <t>Rajada do Vento (km/h)</t>
  </si>
  <si>
    <t>Velocidade do Vento Máxima (km/h)</t>
  </si>
  <si>
    <t>Umidade Relativa do Ar Mínima (%)</t>
  </si>
  <si>
    <t>Umidade Relativa do Ar Máxima (%)</t>
  </si>
  <si>
    <t>Umidade Relativa do Ar Instantânea (%)</t>
  </si>
  <si>
    <t>Temperatura Mínima (°C)</t>
  </si>
  <si>
    <t>Temperatura Máxima (°C)</t>
  </si>
  <si>
    <t>Temperatura Instantânea (°C)</t>
  </si>
  <si>
    <t>3. Aquidauana</t>
  </si>
  <si>
    <t>4. Angélica</t>
  </si>
  <si>
    <t>5. Aral Moreira</t>
  </si>
  <si>
    <t>Latitude ( ° )</t>
  </si>
  <si>
    <t>Longitude ( ° )</t>
  </si>
  <si>
    <t>PCDs - Plataforma de Coleta de Dados</t>
  </si>
  <si>
    <t>SEMADESC</t>
  </si>
  <si>
    <t>A 719</t>
  </si>
  <si>
    <t>A 730</t>
  </si>
  <si>
    <t>SEMADESC - Secretaria de Estado de Meio Ambiente, Desenvolvimento, Ciência, Técnologia e Inovação.</t>
  </si>
  <si>
    <t>INMET - Instituto Nacional de Meteorologia</t>
  </si>
  <si>
    <t>Fonte: INMET/SEMADESC/CEMTEC</t>
  </si>
  <si>
    <t xml:space="preserve">(*) Nenhuma Infotmação Disponivel pelo INMET </t>
  </si>
  <si>
    <t>Fonte: CEMADEN</t>
  </si>
  <si>
    <t>Fonte: EMBRAPA (Agropecuária Oeste)</t>
  </si>
  <si>
    <t>Campo Grande (Jardim Panamá)</t>
  </si>
  <si>
    <t>Campo Grande (UPA GONÇALVES)</t>
  </si>
  <si>
    <t>Campo Grande (Vila Sta.Luzia)</t>
  </si>
  <si>
    <t>Corguinho</t>
  </si>
  <si>
    <t>Corumbá ( Cravo Vermelho)</t>
  </si>
  <si>
    <t>Corumbá (Fortaleza)</t>
  </si>
  <si>
    <t>Dois Irmãos do Burití</t>
  </si>
  <si>
    <t>Itaquiraí</t>
  </si>
  <si>
    <t>Mundo Novo</t>
  </si>
  <si>
    <t>Rio Verde de Mato Grosso</t>
  </si>
  <si>
    <t>Rochedo</t>
  </si>
  <si>
    <t>Tres Lagoas (Jardim Dourado)</t>
  </si>
  <si>
    <t>Tres Lagoas (São Carlos)</t>
  </si>
  <si>
    <t>Dourados (EMBRAPA)</t>
  </si>
  <si>
    <t>Dourados (EMBRAPA/UFGD)</t>
  </si>
  <si>
    <t>Ivinhema (EMBRAPA/ADECOAGRO)</t>
  </si>
  <si>
    <t>Rio Brilhante (EMBRAPA/Prefeitura)</t>
  </si>
  <si>
    <t xml:space="preserve">(*) Nenhuma Informação Disponivel pelo INMET </t>
  </si>
  <si>
    <t>Cassilândia inoperante deste 24/11/2025</t>
  </si>
  <si>
    <t>Aquidauana (ANA)</t>
  </si>
  <si>
    <t>Miranda (ANA)</t>
  </si>
  <si>
    <t>Porto Murtinho (ANA)</t>
  </si>
  <si>
    <t>Fonte: AGÊNCIA NACIONAL DE ÁGUAS (ANA)</t>
  </si>
  <si>
    <t>Corumbá (Faz.Campo Zélia)</t>
  </si>
  <si>
    <t>Corumbá (Faz.Xaraés)</t>
  </si>
  <si>
    <t>Junho/2025</t>
  </si>
  <si>
    <t>Porto Murtinho (Faz.São Luís)</t>
  </si>
  <si>
    <t>Corguinho (Faz. Morro Alegre)</t>
  </si>
  <si>
    <t>Paraíso das Águas (Faz.Ranchinho)</t>
  </si>
  <si>
    <t>Nioaque (Faz. Buritizinho da Domingueina)</t>
  </si>
  <si>
    <t>Nioaque (Faz. Buritizinho da Dominguena)</t>
  </si>
  <si>
    <t>S 718</t>
  </si>
  <si>
    <t>S 719</t>
  </si>
  <si>
    <t>S 720</t>
  </si>
  <si>
    <t>S 721</t>
  </si>
  <si>
    <t>S 722</t>
  </si>
  <si>
    <t>S 723</t>
  </si>
  <si>
    <t>S 724</t>
  </si>
  <si>
    <t>Corumbá (Faz. Campo Zélia)</t>
  </si>
  <si>
    <t xml:space="preserve"> Porto Murtinho (Faz. São Luís)</t>
  </si>
  <si>
    <t xml:space="preserve"> Corumbá (Faz. Xaraés)</t>
  </si>
  <si>
    <t xml:space="preserve"> Corguinho (Faz. Morro Alegre)</t>
  </si>
  <si>
    <t>Corumbá (Faz. São Cândido)</t>
  </si>
  <si>
    <t xml:space="preserve"> Paraíso das Águas (Faz.Ranchinho)</t>
  </si>
  <si>
    <t>. Nioaque (Faz. Buritizinho da Dominguena)</t>
  </si>
  <si>
    <t>6. Bataguassu</t>
  </si>
  <si>
    <t>7. Bandeirantes</t>
  </si>
  <si>
    <t>8. Bonito</t>
  </si>
  <si>
    <t>9. Caarapó</t>
  </si>
  <si>
    <t>10. Camapuã</t>
  </si>
  <si>
    <t>11. Campo Grande</t>
  </si>
  <si>
    <t>12. Cassilândia</t>
  </si>
  <si>
    <t>13. Chapadão do Sul</t>
  </si>
  <si>
    <t>14. Corumbá</t>
  </si>
  <si>
    <t>15. Costa Rica</t>
  </si>
  <si>
    <t>16. Coxim</t>
  </si>
  <si>
    <t>17. Dourados</t>
  </si>
  <si>
    <t>18. Fátima do Sul</t>
  </si>
  <si>
    <t>19. Iguatemi</t>
  </si>
  <si>
    <t>20. Itaporã</t>
  </si>
  <si>
    <t>21. Itaquiraí</t>
  </si>
  <si>
    <t>22. Ivinhema</t>
  </si>
  <si>
    <t>23. Jardim</t>
  </si>
  <si>
    <t>24. Juti</t>
  </si>
  <si>
    <t>25. Laguna Carapã</t>
  </si>
  <si>
    <t>26. Maracaju</t>
  </si>
  <si>
    <t>27. Nova Alvorada do Sul</t>
  </si>
  <si>
    <t>28. Nova Andradina</t>
  </si>
  <si>
    <t>29. Miranda</t>
  </si>
  <si>
    <t>30. Nhumirim (Embrapa Pantanal)</t>
  </si>
  <si>
    <t>31. Paranaíba</t>
  </si>
  <si>
    <t>32. Pedro Gomes</t>
  </si>
  <si>
    <t>33. Ponta Porã</t>
  </si>
  <si>
    <t>34. Porto Murtinho</t>
  </si>
  <si>
    <t>35. São Gabriel do Oeste</t>
  </si>
  <si>
    <t>36. Ribas do Rio Pardo</t>
  </si>
  <si>
    <t xml:space="preserve">37. Rio Brilhante </t>
  </si>
  <si>
    <t>38. Santa Rita do Pardo</t>
  </si>
  <si>
    <t>39. Sidrolândia</t>
  </si>
  <si>
    <t>40. Sete Quedas</t>
  </si>
  <si>
    <t>41. Sonora</t>
  </si>
  <si>
    <t>42. Três Lagoas</t>
  </si>
  <si>
    <t>43. Corumbá (Faz. Campo Zélia)</t>
  </si>
  <si>
    <t>44. Porto Murtinho (Faz. São Luís)</t>
  </si>
  <si>
    <t>45. Corumbá (Faz. Xaraés)</t>
  </si>
  <si>
    <t>46. Corumbá (Faz. São Cândido)</t>
  </si>
  <si>
    <t>47. Corguinho (Faz. Morro Alegre)</t>
  </si>
  <si>
    <t>48. Paraíso das Águas (Faz.Ranchinho)</t>
  </si>
  <si>
    <t>49. Nioaque (Faz. Buritizinho da Dominguena)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</si>
</sst>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_(* #,##0.00_);_(* \(#,##0.00\);_(* &quot;-&quot;??_);_(@_)"/>
    <numFmt numFmtId="165" formatCode="#,##0.0000000"/>
  </numFmts>
  <fonts count="28" x14ac:knownFonts="1"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b/>
      <sz val="9"/>
      <color indexed="8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sz val="20"/>
      <name val="Arial"/>
      <family val="2"/>
    </font>
    <font>
      <b/>
      <sz val="9"/>
      <name val="Arial"/>
      <family val="2"/>
    </font>
    <font>
      <b/>
      <sz val="16"/>
      <color rgb="FFC00000"/>
      <name val="Arial"/>
      <family val="2"/>
    </font>
    <font>
      <b/>
      <sz val="9"/>
      <color rgb="FFC00000"/>
      <name val="Arial"/>
      <family val="2"/>
    </font>
    <font>
      <sz val="10"/>
      <name val="Arial"/>
      <family val="2"/>
    </font>
    <font>
      <b/>
      <i/>
      <sz val="9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8"/>
      <color rgb="FFC00000"/>
      <name val="Arial"/>
      <family val="2"/>
    </font>
    <font>
      <sz val="10"/>
      <color theme="3" tint="-0.249977111117893"/>
      <name val="Arial"/>
      <family val="2"/>
    </font>
    <font>
      <sz val="11"/>
      <color theme="3" tint="-0.249977111117893"/>
      <name val="Calibri"/>
      <family val="2"/>
      <scheme val="minor"/>
    </font>
    <font>
      <sz val="9"/>
      <color indexed="8"/>
      <name val="Arial"/>
      <family val="2"/>
    </font>
    <font>
      <b/>
      <sz val="20"/>
      <color theme="0"/>
      <name val="Arial"/>
      <family val="2"/>
    </font>
    <font>
      <b/>
      <sz val="12"/>
      <color theme="3" tint="-0.249977111117893"/>
      <name val="Arial"/>
      <family val="2"/>
    </font>
    <font>
      <b/>
      <sz val="16"/>
      <color theme="3" tint="-0.249977111117893"/>
      <name val="Arial"/>
      <family val="2"/>
    </font>
    <font>
      <b/>
      <sz val="9"/>
      <color theme="3" tint="-0.249977111117893"/>
      <name val="Arial"/>
      <family val="2"/>
    </font>
    <font>
      <b/>
      <sz val="9"/>
      <color theme="3" tint="-0.499984740745262"/>
      <name val="Arial"/>
      <family val="2"/>
    </font>
    <font>
      <b/>
      <sz val="12"/>
      <color theme="3" tint="-0.499984740745262"/>
      <name val="Arial"/>
      <family val="2"/>
    </font>
    <font>
      <b/>
      <sz val="16"/>
      <color theme="3" tint="-0.499984740745262"/>
      <name val="Arial"/>
      <family val="2"/>
    </font>
    <font>
      <b/>
      <sz val="9"/>
      <color theme="1"/>
      <name val="Arial"/>
      <family val="2"/>
    </font>
    <font>
      <b/>
      <sz val="9"/>
      <color theme="0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gray125">
        <bgColor theme="8" tint="0.59999389629810485"/>
      </patternFill>
    </fill>
    <fill>
      <patternFill patternType="solid">
        <fgColor theme="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darkGray"/>
    </fill>
    <fill>
      <patternFill patternType="solid">
        <fgColor theme="0" tint="-0.34998626667073579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3" fillId="0" borderId="0" applyFont="0" applyFill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</cellStyleXfs>
  <cellXfs count="165">
    <xf numFmtId="0" fontId="0" fillId="0" borderId="0" xfId="0"/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horizontal="center" vertical="center"/>
    </xf>
    <xf numFmtId="0" fontId="5" fillId="0" borderId="0" xfId="0" applyFont="1"/>
    <xf numFmtId="0" fontId="6" fillId="0" borderId="0" xfId="0" applyFont="1"/>
    <xf numFmtId="0" fontId="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2" fillId="0" borderId="0" xfId="0" applyFont="1"/>
    <xf numFmtId="0" fontId="2" fillId="0" borderId="0" xfId="0" applyFont="1" applyAlignment="1">
      <alignment vertical="center"/>
    </xf>
    <xf numFmtId="1" fontId="8" fillId="0" borderId="0" xfId="0" applyNumberFormat="1" applyFont="1" applyAlignment="1">
      <alignment horizontal="center"/>
    </xf>
    <xf numFmtId="2" fontId="3" fillId="0" borderId="1" xfId="0" applyNumberFormat="1" applyFont="1" applyBorder="1" applyAlignment="1">
      <alignment horizontal="center" vertical="center"/>
    </xf>
    <xf numFmtId="0" fontId="11" fillId="0" borderId="0" xfId="0" applyFont="1"/>
    <xf numFmtId="0" fontId="2" fillId="6" borderId="1" xfId="0" applyFont="1" applyFill="1" applyBorder="1" applyAlignment="1">
      <alignment horizontal="center" vertical="center" wrapText="1"/>
    </xf>
    <xf numFmtId="0" fontId="0" fillId="6" borderId="0" xfId="0" applyFill="1" applyAlignment="1">
      <alignment horizontal="center"/>
    </xf>
    <xf numFmtId="0" fontId="11" fillId="6" borderId="1" xfId="0" applyFont="1" applyFill="1" applyBorder="1" applyAlignment="1">
      <alignment wrapText="1"/>
    </xf>
    <xf numFmtId="0" fontId="11" fillId="6" borderId="1" xfId="0" applyFont="1" applyFill="1" applyBorder="1" applyAlignment="1">
      <alignment horizontal="center" vertical="center" wrapText="1"/>
    </xf>
    <xf numFmtId="14" fontId="11" fillId="6" borderId="1" xfId="0" applyNumberFormat="1" applyFont="1" applyFill="1" applyBorder="1" applyAlignment="1">
      <alignment horizontal="center" vertical="center" wrapText="1"/>
    </xf>
    <xf numFmtId="0" fontId="11" fillId="6" borderId="1" xfId="0" applyFont="1" applyFill="1" applyBorder="1" applyAlignment="1">
      <alignment horizontal="center" wrapText="1"/>
    </xf>
    <xf numFmtId="0" fontId="0" fillId="0" borderId="0" xfId="0" applyFill="1" applyAlignment="1">
      <alignment horizontal="center"/>
    </xf>
    <xf numFmtId="14" fontId="11" fillId="6" borderId="1" xfId="0" applyNumberFormat="1" applyFont="1" applyFill="1" applyBorder="1" applyAlignment="1">
      <alignment horizontal="center" wrapText="1"/>
    </xf>
    <xf numFmtId="0" fontId="0" fillId="6" borderId="0" xfId="0" applyFill="1"/>
    <xf numFmtId="0" fontId="11" fillId="6" borderId="1" xfId="0" applyNumberFormat="1" applyFont="1" applyFill="1" applyBorder="1" applyAlignment="1">
      <alignment horizontal="center" wrapText="1"/>
    </xf>
    <xf numFmtId="0" fontId="0" fillId="6" borderId="1" xfId="0" applyFill="1" applyBorder="1" applyAlignment="1">
      <alignment horizontal="center"/>
    </xf>
    <xf numFmtId="0" fontId="0" fillId="0" borderId="0" xfId="0" applyFill="1"/>
    <xf numFmtId="0" fontId="0" fillId="6" borderId="1" xfId="0" applyNumberFormat="1" applyFill="1" applyBorder="1" applyAlignment="1">
      <alignment horizontal="center"/>
    </xf>
    <xf numFmtId="0" fontId="11" fillId="6" borderId="1" xfId="0" applyFont="1" applyFill="1" applyBorder="1" applyAlignment="1">
      <alignment horizontal="left" vertical="center" wrapText="1"/>
    </xf>
    <xf numFmtId="0" fontId="11" fillId="6" borderId="1" xfId="0" applyNumberFormat="1" applyFont="1" applyFill="1" applyBorder="1" applyAlignment="1">
      <alignment horizontal="center" vertical="center" wrapText="1"/>
    </xf>
    <xf numFmtId="0" fontId="0" fillId="6" borderId="0" xfId="0" applyFill="1" applyAlignment="1">
      <alignment horizontal="left"/>
    </xf>
    <xf numFmtId="0" fontId="0" fillId="0" borderId="0" xfId="0" applyAlignment="1">
      <alignment horizontal="left"/>
    </xf>
    <xf numFmtId="164" fontId="0" fillId="6" borderId="0" xfId="1" applyNumberFormat="1" applyFont="1" applyFill="1"/>
    <xf numFmtId="164" fontId="0" fillId="0" borderId="0" xfId="1" applyNumberFormat="1" applyFont="1" applyFill="1"/>
    <xf numFmtId="0" fontId="14" fillId="6" borderId="0" xfId="2" applyFont="1" applyFill="1" applyAlignment="1" applyProtection="1"/>
    <xf numFmtId="0" fontId="14" fillId="6" borderId="0" xfId="2" applyFill="1" applyAlignment="1" applyProtection="1"/>
    <xf numFmtId="0" fontId="0" fillId="6" borderId="0" xfId="0" applyFill="1" applyAlignment="1"/>
    <xf numFmtId="0" fontId="0" fillId="0" borderId="0" xfId="0" applyAlignment="1"/>
    <xf numFmtId="0" fontId="0" fillId="0" borderId="0" xfId="0" applyFill="1" applyAlignment="1"/>
    <xf numFmtId="0" fontId="10" fillId="6" borderId="5" xfId="0" applyFont="1" applyFill="1" applyBorder="1" applyAlignment="1">
      <alignment horizontal="center" vertical="center"/>
    </xf>
    <xf numFmtId="0" fontId="10" fillId="6" borderId="0" xfId="0" applyFont="1" applyFill="1" applyBorder="1" applyAlignment="1">
      <alignment horizontal="center" vertical="center"/>
    </xf>
    <xf numFmtId="0" fontId="15" fillId="6" borderId="0" xfId="0" applyFont="1" applyFill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8" fillId="6" borderId="0" xfId="0" applyFont="1" applyFill="1" applyBorder="1" applyAlignment="1">
      <alignment horizontal="center" vertical="center"/>
    </xf>
    <xf numFmtId="0" fontId="0" fillId="6" borderId="6" xfId="0" applyFill="1" applyBorder="1"/>
    <xf numFmtId="0" fontId="0" fillId="6" borderId="0" xfId="0" applyFill="1" applyBorder="1" applyAlignment="1">
      <alignment horizontal="center" vertical="center"/>
    </xf>
    <xf numFmtId="0" fontId="0" fillId="6" borderId="0" xfId="0" applyFill="1" applyBorder="1"/>
    <xf numFmtId="1" fontId="8" fillId="6" borderId="9" xfId="0" applyNumberFormat="1" applyFont="1" applyFill="1" applyBorder="1" applyAlignment="1">
      <alignment horizontal="center"/>
    </xf>
    <xf numFmtId="0" fontId="4" fillId="0" borderId="13" xfId="0" applyFont="1" applyBorder="1" applyAlignment="1">
      <alignment horizontal="left" vertical="center"/>
    </xf>
    <xf numFmtId="0" fontId="4" fillId="2" borderId="13" xfId="0" applyFont="1" applyFill="1" applyBorder="1" applyAlignment="1">
      <alignment horizontal="left" vertical="center"/>
    </xf>
    <xf numFmtId="0" fontId="11" fillId="6" borderId="0" xfId="0" applyFont="1" applyFill="1" applyBorder="1" applyAlignment="1">
      <alignment horizontal="center" vertical="center"/>
    </xf>
    <xf numFmtId="49" fontId="3" fillId="6" borderId="7" xfId="0" applyNumberFormat="1" applyFont="1" applyFill="1" applyBorder="1" applyAlignment="1">
      <alignment horizontal="center" vertical="center"/>
    </xf>
    <xf numFmtId="49" fontId="3" fillId="6" borderId="8" xfId="0" applyNumberFormat="1" applyFont="1" applyFill="1" applyBorder="1" applyAlignment="1">
      <alignment horizontal="center" vertical="center"/>
    </xf>
    <xf numFmtId="49" fontId="0" fillId="6" borderId="8" xfId="0" applyNumberFormat="1" applyFill="1" applyBorder="1"/>
    <xf numFmtId="1" fontId="8" fillId="6" borderId="6" xfId="0" applyNumberFormat="1" applyFont="1" applyFill="1" applyBorder="1" applyAlignment="1">
      <alignment horizontal="center"/>
    </xf>
    <xf numFmtId="0" fontId="0" fillId="6" borderId="8" xfId="0" applyFill="1" applyBorder="1"/>
    <xf numFmtId="1" fontId="10" fillId="0" borderId="15" xfId="0" applyNumberFormat="1" applyFont="1" applyBorder="1" applyAlignment="1">
      <alignment horizontal="center"/>
    </xf>
    <xf numFmtId="2" fontId="11" fillId="6" borderId="1" xfId="0" applyNumberFormat="1" applyFont="1" applyFill="1" applyBorder="1" applyAlignment="1">
      <alignment horizontal="center" wrapText="1"/>
    </xf>
    <xf numFmtId="3" fontId="11" fillId="6" borderId="1" xfId="0" applyNumberFormat="1" applyFont="1" applyFill="1" applyBorder="1" applyAlignment="1">
      <alignment horizontal="center" wrapText="1"/>
    </xf>
    <xf numFmtId="0" fontId="16" fillId="6" borderId="1" xfId="0" applyFont="1" applyFill="1" applyBorder="1" applyAlignment="1">
      <alignment wrapText="1"/>
    </xf>
    <xf numFmtId="0" fontId="16" fillId="6" borderId="1" xfId="0" applyFont="1" applyFill="1" applyBorder="1" applyAlignment="1">
      <alignment horizontal="center" vertical="center" wrapText="1"/>
    </xf>
    <xf numFmtId="3" fontId="16" fillId="6" borderId="1" xfId="0" applyNumberFormat="1" applyFont="1" applyFill="1" applyBorder="1" applyAlignment="1">
      <alignment horizontal="center" wrapText="1"/>
    </xf>
    <xf numFmtId="0" fontId="16" fillId="6" borderId="1" xfId="0" applyNumberFormat="1" applyFont="1" applyFill="1" applyBorder="1" applyAlignment="1">
      <alignment horizontal="center" wrapText="1"/>
    </xf>
    <xf numFmtId="14" fontId="16" fillId="6" borderId="1" xfId="0" applyNumberFormat="1" applyFont="1" applyFill="1" applyBorder="1" applyAlignment="1">
      <alignment horizontal="center" wrapText="1"/>
    </xf>
    <xf numFmtId="0" fontId="17" fillId="6" borderId="1" xfId="0" applyFont="1" applyFill="1" applyBorder="1" applyAlignment="1">
      <alignment horizontal="center"/>
    </xf>
    <xf numFmtId="0" fontId="17" fillId="6" borderId="0" xfId="0" applyFont="1" applyFill="1"/>
    <xf numFmtId="0" fontId="17" fillId="0" borderId="0" xfId="0" applyFont="1" applyFill="1"/>
    <xf numFmtId="3" fontId="0" fillId="6" borderId="1" xfId="0" applyNumberFormat="1" applyFill="1" applyBorder="1" applyAlignment="1">
      <alignment horizontal="center"/>
    </xf>
    <xf numFmtId="3" fontId="11" fillId="6" borderId="1" xfId="0" applyNumberFormat="1" applyFont="1" applyFill="1" applyBorder="1" applyAlignment="1">
      <alignment horizontal="center" vertical="center" wrapText="1"/>
    </xf>
    <xf numFmtId="0" fontId="3" fillId="6" borderId="0" xfId="0" applyFont="1" applyFill="1" applyBorder="1" applyAlignment="1">
      <alignment horizontal="center" vertical="center"/>
    </xf>
    <xf numFmtId="0" fontId="8" fillId="6" borderId="6" xfId="0" applyFont="1" applyFill="1" applyBorder="1" applyAlignment="1">
      <alignment horizontal="center" vertical="center"/>
    </xf>
    <xf numFmtId="49" fontId="0" fillId="6" borderId="9" xfId="0" applyNumberFormat="1" applyFill="1" applyBorder="1"/>
    <xf numFmtId="0" fontId="3" fillId="6" borderId="0" xfId="0" applyFont="1" applyFill="1" applyBorder="1" applyAlignment="1">
      <alignment horizontal="center" vertical="center"/>
    </xf>
    <xf numFmtId="0" fontId="12" fillId="6" borderId="6" xfId="0" applyFont="1" applyFill="1" applyBorder="1" applyAlignment="1">
      <alignment horizontal="center" vertical="center"/>
    </xf>
    <xf numFmtId="0" fontId="0" fillId="6" borderId="9" xfId="0" applyFill="1" applyBorder="1"/>
    <xf numFmtId="0" fontId="4" fillId="0" borderId="24" xfId="0" applyFont="1" applyBorder="1" applyAlignment="1">
      <alignment horizontal="left" vertical="center"/>
    </xf>
    <xf numFmtId="0" fontId="4" fillId="0" borderId="30" xfId="0" applyFont="1" applyBorder="1" applyAlignment="1">
      <alignment horizontal="left" vertical="center"/>
    </xf>
    <xf numFmtId="0" fontId="4" fillId="2" borderId="22" xfId="0" applyFont="1" applyFill="1" applyBorder="1" applyAlignment="1">
      <alignment horizontal="left" vertical="center"/>
    </xf>
    <xf numFmtId="2" fontId="4" fillId="2" borderId="34" xfId="0" applyNumberFormat="1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8" fillId="0" borderId="8" xfId="0" applyFont="1" applyBorder="1" applyAlignment="1">
      <alignment horizontal="right" vertical="center"/>
    </xf>
    <xf numFmtId="0" fontId="10" fillId="7" borderId="35" xfId="0" applyFont="1" applyFill="1" applyBorder="1" applyAlignment="1">
      <alignment horizontal="center" vertical="center"/>
    </xf>
    <xf numFmtId="0" fontId="10" fillId="7" borderId="14" xfId="0" applyFont="1" applyFill="1" applyBorder="1" applyAlignment="1">
      <alignment horizontal="center" vertical="center"/>
    </xf>
    <xf numFmtId="2" fontId="8" fillId="8" borderId="27" xfId="0" applyNumberFormat="1" applyFont="1" applyFill="1" applyBorder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2" fontId="10" fillId="6" borderId="9" xfId="0" applyNumberFormat="1" applyFont="1" applyFill="1" applyBorder="1" applyAlignment="1">
      <alignment horizontal="center" vertical="center"/>
    </xf>
    <xf numFmtId="2" fontId="3" fillId="0" borderId="0" xfId="0" applyNumberFormat="1" applyFont="1" applyFill="1" applyBorder="1" applyAlignment="1">
      <alignment horizontal="center" vertical="center"/>
    </xf>
    <xf numFmtId="1" fontId="3" fillId="0" borderId="1" xfId="0" applyNumberFormat="1" applyFont="1" applyBorder="1" applyAlignment="1">
      <alignment horizontal="center" vertical="center"/>
    </xf>
    <xf numFmtId="1" fontId="18" fillId="0" borderId="1" xfId="0" applyNumberFormat="1" applyFont="1" applyBorder="1" applyAlignment="1">
      <alignment horizontal="center" vertical="center"/>
    </xf>
    <xf numFmtId="2" fontId="10" fillId="0" borderId="15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1" fontId="10" fillId="0" borderId="15" xfId="0" applyNumberFormat="1" applyFont="1" applyBorder="1" applyAlignment="1">
      <alignment horizontal="center" vertical="center"/>
    </xf>
    <xf numFmtId="0" fontId="10" fillId="6" borderId="0" xfId="0" applyFont="1" applyFill="1" applyAlignment="1">
      <alignment horizontal="center" vertical="center"/>
    </xf>
    <xf numFmtId="0" fontId="3" fillId="6" borderId="0" xfId="0" applyFont="1" applyFill="1" applyBorder="1" applyAlignment="1">
      <alignment horizontal="center" vertical="center"/>
    </xf>
    <xf numFmtId="0" fontId="12" fillId="6" borderId="0" xfId="0" applyFont="1" applyFill="1" applyBorder="1" applyAlignment="1">
      <alignment horizontal="center" vertical="center"/>
    </xf>
    <xf numFmtId="0" fontId="3" fillId="6" borderId="0" xfId="0" applyFont="1" applyFill="1" applyBorder="1" applyAlignment="1">
      <alignment vertical="center"/>
    </xf>
    <xf numFmtId="0" fontId="12" fillId="6" borderId="0" xfId="0" applyFont="1" applyFill="1" applyBorder="1" applyAlignment="1">
      <alignment vertical="center"/>
    </xf>
    <xf numFmtId="0" fontId="23" fillId="3" borderId="1" xfId="0" applyFont="1" applyFill="1" applyBorder="1" applyAlignment="1">
      <alignment horizontal="center" vertical="center"/>
    </xf>
    <xf numFmtId="2" fontId="23" fillId="5" borderId="15" xfId="0" applyNumberFormat="1" applyFont="1" applyFill="1" applyBorder="1" applyAlignment="1">
      <alignment horizontal="center" vertical="center"/>
    </xf>
    <xf numFmtId="2" fontId="23" fillId="5" borderId="1" xfId="0" applyNumberFormat="1" applyFont="1" applyFill="1" applyBorder="1" applyAlignment="1">
      <alignment horizontal="center" vertical="center"/>
    </xf>
    <xf numFmtId="0" fontId="0" fillId="6" borderId="0" xfId="0" applyFill="1" applyAlignment="1">
      <alignment horizontal="center" vertical="center"/>
    </xf>
    <xf numFmtId="0" fontId="26" fillId="6" borderId="5" xfId="0" applyFont="1" applyFill="1" applyBorder="1" applyAlignment="1">
      <alignment horizontal="left" vertical="center"/>
    </xf>
    <xf numFmtId="0" fontId="8" fillId="11" borderId="5" xfId="0" applyFont="1" applyFill="1" applyBorder="1" applyAlignment="1">
      <alignment vertical="center"/>
    </xf>
    <xf numFmtId="4" fontId="10" fillId="12" borderId="15" xfId="0" applyNumberFormat="1" applyFont="1" applyFill="1" applyBorder="1" applyAlignment="1">
      <alignment horizontal="center"/>
    </xf>
    <xf numFmtId="4" fontId="18" fillId="0" borderId="1" xfId="0" applyNumberFormat="1" applyFont="1" applyBorder="1" applyAlignment="1">
      <alignment horizontal="center" vertical="center"/>
    </xf>
    <xf numFmtId="4" fontId="4" fillId="3" borderId="15" xfId="0" applyNumberFormat="1" applyFont="1" applyFill="1" applyBorder="1" applyAlignment="1">
      <alignment horizontal="center" vertical="center"/>
    </xf>
    <xf numFmtId="4" fontId="3" fillId="0" borderId="1" xfId="0" applyNumberFormat="1" applyFont="1" applyBorder="1" applyAlignment="1">
      <alignment horizontal="center" vertical="center"/>
    </xf>
    <xf numFmtId="4" fontId="4" fillId="2" borderId="1" xfId="0" applyNumberFormat="1" applyFont="1" applyFill="1" applyBorder="1" applyAlignment="1">
      <alignment horizontal="center" vertical="center"/>
    </xf>
    <xf numFmtId="4" fontId="4" fillId="7" borderId="15" xfId="0" applyNumberFormat="1" applyFont="1" applyFill="1" applyBorder="1" applyAlignment="1">
      <alignment horizontal="center" vertical="center"/>
    </xf>
    <xf numFmtId="4" fontId="8" fillId="4" borderId="1" xfId="0" applyNumberFormat="1" applyFont="1" applyFill="1" applyBorder="1" applyAlignment="1">
      <alignment horizontal="center" vertical="center"/>
    </xf>
    <xf numFmtId="4" fontId="8" fillId="5" borderId="15" xfId="0" applyNumberFormat="1" applyFont="1" applyFill="1" applyBorder="1" applyAlignment="1">
      <alignment horizontal="center" vertical="center"/>
    </xf>
    <xf numFmtId="4" fontId="8" fillId="3" borderId="1" xfId="0" applyNumberFormat="1" applyFont="1" applyFill="1" applyBorder="1" applyAlignment="1">
      <alignment horizontal="center" vertical="center"/>
    </xf>
    <xf numFmtId="4" fontId="8" fillId="3" borderId="15" xfId="0" applyNumberFormat="1" applyFont="1" applyFill="1" applyBorder="1" applyAlignment="1">
      <alignment horizontal="center" vertical="center"/>
    </xf>
    <xf numFmtId="4" fontId="8" fillId="5" borderId="1" xfId="0" applyNumberFormat="1" applyFont="1" applyFill="1" applyBorder="1" applyAlignment="1">
      <alignment horizontal="center" vertical="center"/>
    </xf>
    <xf numFmtId="4" fontId="10" fillId="3" borderId="1" xfId="0" applyNumberFormat="1" applyFont="1" applyFill="1" applyBorder="1" applyAlignment="1">
      <alignment horizontal="center" vertical="center"/>
    </xf>
    <xf numFmtId="0" fontId="6" fillId="6" borderId="0" xfId="0" applyFont="1" applyFill="1"/>
    <xf numFmtId="0" fontId="11" fillId="6" borderId="0" xfId="0" applyFont="1" applyFill="1"/>
    <xf numFmtId="0" fontId="4" fillId="11" borderId="13" xfId="0" applyFont="1" applyFill="1" applyBorder="1" applyAlignment="1">
      <alignment horizontal="left" vertical="center"/>
    </xf>
    <xf numFmtId="4" fontId="3" fillId="0" borderId="1" xfId="0" quotePrefix="1" applyNumberFormat="1" applyFont="1" applyBorder="1" applyAlignment="1">
      <alignment horizontal="center" vertical="center"/>
    </xf>
    <xf numFmtId="0" fontId="4" fillId="13" borderId="13" xfId="0" applyFont="1" applyFill="1" applyBorder="1" applyAlignment="1">
      <alignment horizontal="left" vertical="center"/>
    </xf>
    <xf numFmtId="0" fontId="3" fillId="13" borderId="5" xfId="0" applyFont="1" applyFill="1" applyBorder="1" applyAlignment="1">
      <alignment horizontal="center" vertical="center"/>
    </xf>
    <xf numFmtId="0" fontId="4" fillId="10" borderId="13" xfId="0" applyFont="1" applyFill="1" applyBorder="1" applyAlignment="1">
      <alignment vertical="center"/>
    </xf>
    <xf numFmtId="0" fontId="4" fillId="10" borderId="5" xfId="0" applyFont="1" applyFill="1" applyBorder="1" applyAlignment="1">
      <alignment vertical="center"/>
    </xf>
    <xf numFmtId="165" fontId="11" fillId="6" borderId="1" xfId="0" applyNumberFormat="1" applyFont="1" applyFill="1" applyBorder="1" applyAlignment="1">
      <alignment horizontal="center" vertical="center" wrapText="1"/>
    </xf>
    <xf numFmtId="1" fontId="22" fillId="3" borderId="15" xfId="0" applyNumberFormat="1" applyFont="1" applyFill="1" applyBorder="1" applyAlignment="1">
      <alignment horizontal="center" vertical="center"/>
    </xf>
    <xf numFmtId="1" fontId="22" fillId="3" borderId="1" xfId="0" applyNumberFormat="1" applyFont="1" applyFill="1" applyBorder="1" applyAlignment="1">
      <alignment horizontal="center" vertical="center"/>
    </xf>
    <xf numFmtId="49" fontId="21" fillId="3" borderId="1" xfId="0" applyNumberFormat="1" applyFont="1" applyFill="1" applyBorder="1" applyAlignment="1">
      <alignment horizontal="center" vertical="center"/>
    </xf>
    <xf numFmtId="49" fontId="21" fillId="3" borderId="15" xfId="0" applyNumberFormat="1" applyFont="1" applyFill="1" applyBorder="1" applyAlignment="1">
      <alignment horizontal="center" vertical="center"/>
    </xf>
    <xf numFmtId="0" fontId="19" fillId="9" borderId="36" xfId="0" applyFont="1" applyFill="1" applyBorder="1" applyAlignment="1">
      <alignment horizontal="center" vertical="center"/>
    </xf>
    <xf numFmtId="0" fontId="19" fillId="9" borderId="37" xfId="0" applyFont="1" applyFill="1" applyBorder="1" applyAlignment="1">
      <alignment horizontal="center" vertical="center"/>
    </xf>
    <xf numFmtId="0" fontId="19" fillId="9" borderId="38" xfId="0" applyFont="1" applyFill="1" applyBorder="1" applyAlignment="1">
      <alignment horizontal="center" vertical="center"/>
    </xf>
    <xf numFmtId="0" fontId="20" fillId="3" borderId="13" xfId="0" applyFont="1" applyFill="1" applyBorder="1" applyAlignment="1">
      <alignment horizontal="center" vertical="center"/>
    </xf>
    <xf numFmtId="0" fontId="19" fillId="9" borderId="16" xfId="0" applyFont="1" applyFill="1" applyBorder="1" applyAlignment="1">
      <alignment horizontal="center" vertical="center"/>
    </xf>
    <xf numFmtId="0" fontId="19" fillId="9" borderId="17" xfId="0" applyFont="1" applyFill="1" applyBorder="1" applyAlignment="1">
      <alignment horizontal="center" vertical="center"/>
    </xf>
    <xf numFmtId="0" fontId="19" fillId="9" borderId="18" xfId="0" applyFont="1" applyFill="1" applyBorder="1" applyAlignment="1">
      <alignment horizontal="center" vertical="center"/>
    </xf>
    <xf numFmtId="0" fontId="27" fillId="6" borderId="5" xfId="0" applyFont="1" applyFill="1" applyBorder="1" applyAlignment="1">
      <alignment horizontal="left" vertical="center"/>
    </xf>
    <xf numFmtId="0" fontId="27" fillId="6" borderId="0" xfId="0" applyFont="1" applyFill="1" applyBorder="1" applyAlignment="1">
      <alignment horizontal="left" vertical="center"/>
    </xf>
    <xf numFmtId="0" fontId="22" fillId="3" borderId="15" xfId="0" applyFont="1" applyFill="1" applyBorder="1" applyAlignment="1">
      <alignment horizontal="center" vertical="center"/>
    </xf>
    <xf numFmtId="0" fontId="8" fillId="0" borderId="31" xfId="0" applyFont="1" applyBorder="1" applyAlignment="1">
      <alignment horizontal="right" vertical="center"/>
    </xf>
    <xf numFmtId="0" fontId="8" fillId="0" borderId="32" xfId="0" applyFont="1" applyBorder="1" applyAlignment="1">
      <alignment horizontal="right" vertical="center"/>
    </xf>
    <xf numFmtId="0" fontId="8" fillId="0" borderId="33" xfId="0" applyFont="1" applyBorder="1" applyAlignment="1">
      <alignment horizontal="right" vertical="center"/>
    </xf>
    <xf numFmtId="0" fontId="7" fillId="0" borderId="10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1" fontId="4" fillId="0" borderId="28" xfId="0" applyNumberFormat="1" applyFont="1" applyBorder="1" applyAlignment="1">
      <alignment horizontal="center" vertical="center"/>
    </xf>
    <xf numFmtId="1" fontId="4" fillId="0" borderId="29" xfId="0" applyNumberFormat="1" applyFont="1" applyBorder="1" applyAlignment="1">
      <alignment horizontal="center" vertical="center"/>
    </xf>
    <xf numFmtId="1" fontId="4" fillId="0" borderId="25" xfId="0" applyNumberFormat="1" applyFont="1" applyBorder="1" applyAlignment="1">
      <alignment horizontal="center" vertical="center"/>
    </xf>
    <xf numFmtId="1" fontId="4" fillId="0" borderId="21" xfId="0" applyNumberFormat="1" applyFont="1" applyBorder="1" applyAlignment="1">
      <alignment horizontal="center" vertical="center"/>
    </xf>
    <xf numFmtId="49" fontId="9" fillId="0" borderId="2" xfId="0" applyNumberFormat="1" applyFont="1" applyBorder="1" applyAlignment="1">
      <alignment horizontal="center" vertical="center"/>
    </xf>
    <xf numFmtId="49" fontId="9" fillId="0" borderId="3" xfId="0" applyNumberFormat="1" applyFont="1" applyBorder="1" applyAlignment="1">
      <alignment horizontal="center" vertical="center"/>
    </xf>
    <xf numFmtId="49" fontId="9" fillId="0" borderId="4" xfId="0" applyNumberFormat="1" applyFont="1" applyBorder="1" applyAlignment="1">
      <alignment horizontal="center" vertical="center"/>
    </xf>
    <xf numFmtId="1" fontId="4" fillId="6" borderId="25" xfId="0" applyNumberFormat="1" applyFont="1" applyFill="1" applyBorder="1" applyAlignment="1">
      <alignment horizontal="center" vertical="center"/>
    </xf>
    <xf numFmtId="1" fontId="4" fillId="6" borderId="21" xfId="0" applyNumberFormat="1" applyFont="1" applyFill="1" applyBorder="1" applyAlignment="1">
      <alignment horizontal="center" vertical="center"/>
    </xf>
    <xf numFmtId="1" fontId="4" fillId="0" borderId="26" xfId="0" applyNumberFormat="1" applyFont="1" applyBorder="1" applyAlignment="1">
      <alignment horizontal="center" vertical="center"/>
    </xf>
    <xf numFmtId="1" fontId="4" fillId="0" borderId="23" xfId="0" applyNumberFormat="1" applyFont="1" applyBorder="1" applyAlignment="1">
      <alignment horizontal="center" vertical="center"/>
    </xf>
    <xf numFmtId="1" fontId="23" fillId="3" borderId="21" xfId="0" applyNumberFormat="1" applyFont="1" applyFill="1" applyBorder="1" applyAlignment="1">
      <alignment horizontal="center" vertical="center"/>
    </xf>
    <xf numFmtId="1" fontId="23" fillId="3" borderId="1" xfId="0" applyNumberFormat="1" applyFont="1" applyFill="1" applyBorder="1" applyAlignment="1">
      <alignment horizontal="center" vertical="center"/>
    </xf>
    <xf numFmtId="49" fontId="25" fillId="3" borderId="2" xfId="0" applyNumberFormat="1" applyFont="1" applyFill="1" applyBorder="1" applyAlignment="1">
      <alignment horizontal="center" vertical="center"/>
    </xf>
    <xf numFmtId="49" fontId="25" fillId="3" borderId="3" xfId="0" applyNumberFormat="1" applyFont="1" applyFill="1" applyBorder="1" applyAlignment="1">
      <alignment horizontal="center" vertical="center"/>
    </xf>
    <xf numFmtId="49" fontId="25" fillId="3" borderId="14" xfId="0" applyNumberFormat="1" applyFont="1" applyFill="1" applyBorder="1" applyAlignment="1">
      <alignment horizontal="center" vertical="center"/>
    </xf>
    <xf numFmtId="14" fontId="23" fillId="3" borderId="20" xfId="0" applyNumberFormat="1" applyFont="1" applyFill="1" applyBorder="1" applyAlignment="1">
      <alignment horizontal="center" vertical="center" wrapText="1"/>
    </xf>
    <xf numFmtId="14" fontId="23" fillId="3" borderId="19" xfId="0" applyNumberFormat="1" applyFont="1" applyFill="1" applyBorder="1" applyAlignment="1">
      <alignment horizontal="center" vertical="center" wrapText="1"/>
    </xf>
    <xf numFmtId="0" fontId="24" fillId="3" borderId="13" xfId="0" applyFont="1" applyFill="1" applyBorder="1" applyAlignment="1">
      <alignment horizontal="center" vertical="center"/>
    </xf>
  </cellXfs>
  <cellStyles count="3">
    <cellStyle name="Hiperlink" xfId="2" builtinId="8"/>
    <cellStyle name="Normal" xfId="0" builtinId="0"/>
    <cellStyle name="Vírgula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externalLink" Target="externalLinks/externalLink15.xml"/><Relationship Id="rId21" Type="http://schemas.openxmlformats.org/officeDocument/2006/relationships/externalLink" Target="externalLinks/externalLink10.xml"/><Relationship Id="rId42" Type="http://schemas.openxmlformats.org/officeDocument/2006/relationships/externalLink" Target="externalLinks/externalLink31.xml"/><Relationship Id="rId47" Type="http://schemas.openxmlformats.org/officeDocument/2006/relationships/externalLink" Target="externalLinks/externalLink36.xml"/><Relationship Id="rId63" Type="http://schemas.openxmlformats.org/officeDocument/2006/relationships/externalLink" Target="externalLinks/externalLink52.xml"/><Relationship Id="rId68" Type="http://schemas.openxmlformats.org/officeDocument/2006/relationships/externalLink" Target="externalLinks/externalLink57.xml"/><Relationship Id="rId84" Type="http://schemas.openxmlformats.org/officeDocument/2006/relationships/externalLink" Target="externalLinks/externalLink73.xml"/><Relationship Id="rId89" Type="http://schemas.openxmlformats.org/officeDocument/2006/relationships/externalLink" Target="externalLinks/externalLink78.xml"/><Relationship Id="rId16" Type="http://schemas.openxmlformats.org/officeDocument/2006/relationships/externalLink" Target="externalLinks/externalLink5.xml"/><Relationship Id="rId107" Type="http://schemas.openxmlformats.org/officeDocument/2006/relationships/styles" Target="styles.xml"/><Relationship Id="rId11" Type="http://schemas.openxmlformats.org/officeDocument/2006/relationships/worksheet" Target="worksheets/sheet11.xml"/><Relationship Id="rId32" Type="http://schemas.openxmlformats.org/officeDocument/2006/relationships/externalLink" Target="externalLinks/externalLink21.xml"/><Relationship Id="rId37" Type="http://schemas.openxmlformats.org/officeDocument/2006/relationships/externalLink" Target="externalLinks/externalLink26.xml"/><Relationship Id="rId53" Type="http://schemas.openxmlformats.org/officeDocument/2006/relationships/externalLink" Target="externalLinks/externalLink42.xml"/><Relationship Id="rId58" Type="http://schemas.openxmlformats.org/officeDocument/2006/relationships/externalLink" Target="externalLinks/externalLink47.xml"/><Relationship Id="rId74" Type="http://schemas.openxmlformats.org/officeDocument/2006/relationships/externalLink" Target="externalLinks/externalLink63.xml"/><Relationship Id="rId79" Type="http://schemas.openxmlformats.org/officeDocument/2006/relationships/externalLink" Target="externalLinks/externalLink68.xml"/><Relationship Id="rId102" Type="http://schemas.openxmlformats.org/officeDocument/2006/relationships/externalLink" Target="externalLinks/externalLink91.xml"/><Relationship Id="rId5" Type="http://schemas.openxmlformats.org/officeDocument/2006/relationships/worksheet" Target="worksheets/sheet5.xml"/><Relationship Id="rId90" Type="http://schemas.openxmlformats.org/officeDocument/2006/relationships/externalLink" Target="externalLinks/externalLink79.xml"/><Relationship Id="rId95" Type="http://schemas.openxmlformats.org/officeDocument/2006/relationships/externalLink" Target="externalLinks/externalLink84.xml"/><Relationship Id="rId22" Type="http://schemas.openxmlformats.org/officeDocument/2006/relationships/externalLink" Target="externalLinks/externalLink11.xml"/><Relationship Id="rId27" Type="http://schemas.openxmlformats.org/officeDocument/2006/relationships/externalLink" Target="externalLinks/externalLink16.xml"/><Relationship Id="rId43" Type="http://schemas.openxmlformats.org/officeDocument/2006/relationships/externalLink" Target="externalLinks/externalLink32.xml"/><Relationship Id="rId48" Type="http://schemas.openxmlformats.org/officeDocument/2006/relationships/externalLink" Target="externalLinks/externalLink37.xml"/><Relationship Id="rId64" Type="http://schemas.openxmlformats.org/officeDocument/2006/relationships/externalLink" Target="externalLinks/externalLink53.xml"/><Relationship Id="rId69" Type="http://schemas.openxmlformats.org/officeDocument/2006/relationships/externalLink" Target="externalLinks/externalLink58.xml"/><Relationship Id="rId80" Type="http://schemas.openxmlformats.org/officeDocument/2006/relationships/externalLink" Target="externalLinks/externalLink69.xml"/><Relationship Id="rId85" Type="http://schemas.openxmlformats.org/officeDocument/2006/relationships/externalLink" Target="externalLinks/externalLink74.xml"/><Relationship Id="rId12" Type="http://schemas.openxmlformats.org/officeDocument/2006/relationships/externalLink" Target="externalLinks/externalLink1.xml"/><Relationship Id="rId17" Type="http://schemas.openxmlformats.org/officeDocument/2006/relationships/externalLink" Target="externalLinks/externalLink6.xml"/><Relationship Id="rId33" Type="http://schemas.openxmlformats.org/officeDocument/2006/relationships/externalLink" Target="externalLinks/externalLink22.xml"/><Relationship Id="rId38" Type="http://schemas.openxmlformats.org/officeDocument/2006/relationships/externalLink" Target="externalLinks/externalLink27.xml"/><Relationship Id="rId59" Type="http://schemas.openxmlformats.org/officeDocument/2006/relationships/externalLink" Target="externalLinks/externalLink48.xml"/><Relationship Id="rId103" Type="http://schemas.openxmlformats.org/officeDocument/2006/relationships/externalLink" Target="externalLinks/externalLink92.xml"/><Relationship Id="rId108" Type="http://schemas.openxmlformats.org/officeDocument/2006/relationships/sharedStrings" Target="sharedStrings.xml"/><Relationship Id="rId54" Type="http://schemas.openxmlformats.org/officeDocument/2006/relationships/externalLink" Target="externalLinks/externalLink43.xml"/><Relationship Id="rId70" Type="http://schemas.openxmlformats.org/officeDocument/2006/relationships/externalLink" Target="externalLinks/externalLink59.xml"/><Relationship Id="rId75" Type="http://schemas.openxmlformats.org/officeDocument/2006/relationships/externalLink" Target="externalLinks/externalLink64.xml"/><Relationship Id="rId91" Type="http://schemas.openxmlformats.org/officeDocument/2006/relationships/externalLink" Target="externalLinks/externalLink80.xml"/><Relationship Id="rId96" Type="http://schemas.openxmlformats.org/officeDocument/2006/relationships/externalLink" Target="externalLinks/externalLink8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externalLink" Target="externalLinks/externalLink4.xml"/><Relationship Id="rId23" Type="http://schemas.openxmlformats.org/officeDocument/2006/relationships/externalLink" Target="externalLinks/externalLink12.xml"/><Relationship Id="rId28" Type="http://schemas.openxmlformats.org/officeDocument/2006/relationships/externalLink" Target="externalLinks/externalLink17.xml"/><Relationship Id="rId36" Type="http://schemas.openxmlformats.org/officeDocument/2006/relationships/externalLink" Target="externalLinks/externalLink25.xml"/><Relationship Id="rId49" Type="http://schemas.openxmlformats.org/officeDocument/2006/relationships/externalLink" Target="externalLinks/externalLink38.xml"/><Relationship Id="rId57" Type="http://schemas.openxmlformats.org/officeDocument/2006/relationships/externalLink" Target="externalLinks/externalLink46.xml"/><Relationship Id="rId106" Type="http://schemas.openxmlformats.org/officeDocument/2006/relationships/theme" Target="theme/theme1.xml"/><Relationship Id="rId10" Type="http://schemas.openxmlformats.org/officeDocument/2006/relationships/worksheet" Target="worksheets/sheet10.xml"/><Relationship Id="rId31" Type="http://schemas.openxmlformats.org/officeDocument/2006/relationships/externalLink" Target="externalLinks/externalLink20.xml"/><Relationship Id="rId44" Type="http://schemas.openxmlformats.org/officeDocument/2006/relationships/externalLink" Target="externalLinks/externalLink33.xml"/><Relationship Id="rId52" Type="http://schemas.openxmlformats.org/officeDocument/2006/relationships/externalLink" Target="externalLinks/externalLink41.xml"/><Relationship Id="rId60" Type="http://schemas.openxmlformats.org/officeDocument/2006/relationships/externalLink" Target="externalLinks/externalLink49.xml"/><Relationship Id="rId65" Type="http://schemas.openxmlformats.org/officeDocument/2006/relationships/externalLink" Target="externalLinks/externalLink54.xml"/><Relationship Id="rId73" Type="http://schemas.openxmlformats.org/officeDocument/2006/relationships/externalLink" Target="externalLinks/externalLink62.xml"/><Relationship Id="rId78" Type="http://schemas.openxmlformats.org/officeDocument/2006/relationships/externalLink" Target="externalLinks/externalLink67.xml"/><Relationship Id="rId81" Type="http://schemas.openxmlformats.org/officeDocument/2006/relationships/externalLink" Target="externalLinks/externalLink70.xml"/><Relationship Id="rId86" Type="http://schemas.openxmlformats.org/officeDocument/2006/relationships/externalLink" Target="externalLinks/externalLink75.xml"/><Relationship Id="rId94" Type="http://schemas.openxmlformats.org/officeDocument/2006/relationships/externalLink" Target="externalLinks/externalLink83.xml"/><Relationship Id="rId99" Type="http://schemas.openxmlformats.org/officeDocument/2006/relationships/externalLink" Target="externalLinks/externalLink88.xml"/><Relationship Id="rId101" Type="http://schemas.openxmlformats.org/officeDocument/2006/relationships/externalLink" Target="externalLinks/externalLink9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externalLink" Target="externalLinks/externalLink2.xml"/><Relationship Id="rId18" Type="http://schemas.openxmlformats.org/officeDocument/2006/relationships/externalLink" Target="externalLinks/externalLink7.xml"/><Relationship Id="rId39" Type="http://schemas.openxmlformats.org/officeDocument/2006/relationships/externalLink" Target="externalLinks/externalLink28.xml"/><Relationship Id="rId109" Type="http://schemas.openxmlformats.org/officeDocument/2006/relationships/calcChain" Target="calcChain.xml"/><Relationship Id="rId34" Type="http://schemas.openxmlformats.org/officeDocument/2006/relationships/externalLink" Target="externalLinks/externalLink23.xml"/><Relationship Id="rId50" Type="http://schemas.openxmlformats.org/officeDocument/2006/relationships/externalLink" Target="externalLinks/externalLink39.xml"/><Relationship Id="rId55" Type="http://schemas.openxmlformats.org/officeDocument/2006/relationships/externalLink" Target="externalLinks/externalLink44.xml"/><Relationship Id="rId76" Type="http://schemas.openxmlformats.org/officeDocument/2006/relationships/externalLink" Target="externalLinks/externalLink65.xml"/><Relationship Id="rId97" Type="http://schemas.openxmlformats.org/officeDocument/2006/relationships/externalLink" Target="externalLinks/externalLink86.xml"/><Relationship Id="rId104" Type="http://schemas.openxmlformats.org/officeDocument/2006/relationships/externalLink" Target="externalLinks/externalLink93.xml"/><Relationship Id="rId7" Type="http://schemas.openxmlformats.org/officeDocument/2006/relationships/worksheet" Target="worksheets/sheet7.xml"/><Relationship Id="rId71" Type="http://schemas.openxmlformats.org/officeDocument/2006/relationships/externalLink" Target="externalLinks/externalLink60.xml"/><Relationship Id="rId92" Type="http://schemas.openxmlformats.org/officeDocument/2006/relationships/externalLink" Target="externalLinks/externalLink81.xml"/><Relationship Id="rId2" Type="http://schemas.openxmlformats.org/officeDocument/2006/relationships/worksheet" Target="worksheets/sheet2.xml"/><Relationship Id="rId29" Type="http://schemas.openxmlformats.org/officeDocument/2006/relationships/externalLink" Target="externalLinks/externalLink18.xml"/><Relationship Id="rId24" Type="http://schemas.openxmlformats.org/officeDocument/2006/relationships/externalLink" Target="externalLinks/externalLink13.xml"/><Relationship Id="rId40" Type="http://schemas.openxmlformats.org/officeDocument/2006/relationships/externalLink" Target="externalLinks/externalLink29.xml"/><Relationship Id="rId45" Type="http://schemas.openxmlformats.org/officeDocument/2006/relationships/externalLink" Target="externalLinks/externalLink34.xml"/><Relationship Id="rId66" Type="http://schemas.openxmlformats.org/officeDocument/2006/relationships/externalLink" Target="externalLinks/externalLink55.xml"/><Relationship Id="rId87" Type="http://schemas.openxmlformats.org/officeDocument/2006/relationships/externalLink" Target="externalLinks/externalLink76.xml"/><Relationship Id="rId61" Type="http://schemas.openxmlformats.org/officeDocument/2006/relationships/externalLink" Target="externalLinks/externalLink50.xml"/><Relationship Id="rId82" Type="http://schemas.openxmlformats.org/officeDocument/2006/relationships/externalLink" Target="externalLinks/externalLink71.xml"/><Relationship Id="rId1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3.xml"/><Relationship Id="rId30" Type="http://schemas.openxmlformats.org/officeDocument/2006/relationships/externalLink" Target="externalLinks/externalLink19.xml"/><Relationship Id="rId35" Type="http://schemas.openxmlformats.org/officeDocument/2006/relationships/externalLink" Target="externalLinks/externalLink24.xml"/><Relationship Id="rId56" Type="http://schemas.openxmlformats.org/officeDocument/2006/relationships/externalLink" Target="externalLinks/externalLink45.xml"/><Relationship Id="rId77" Type="http://schemas.openxmlformats.org/officeDocument/2006/relationships/externalLink" Target="externalLinks/externalLink66.xml"/><Relationship Id="rId100" Type="http://schemas.openxmlformats.org/officeDocument/2006/relationships/externalLink" Target="externalLinks/externalLink89.xml"/><Relationship Id="rId105" Type="http://schemas.openxmlformats.org/officeDocument/2006/relationships/externalLink" Target="externalLinks/externalLink94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40.xml"/><Relationship Id="rId72" Type="http://schemas.openxmlformats.org/officeDocument/2006/relationships/externalLink" Target="externalLinks/externalLink61.xml"/><Relationship Id="rId93" Type="http://schemas.openxmlformats.org/officeDocument/2006/relationships/externalLink" Target="externalLinks/externalLink82.xml"/><Relationship Id="rId98" Type="http://schemas.openxmlformats.org/officeDocument/2006/relationships/externalLink" Target="externalLinks/externalLink87.xml"/><Relationship Id="rId3" Type="http://schemas.openxmlformats.org/officeDocument/2006/relationships/worksheet" Target="worksheets/sheet3.xml"/><Relationship Id="rId25" Type="http://schemas.openxmlformats.org/officeDocument/2006/relationships/externalLink" Target="externalLinks/externalLink14.xml"/><Relationship Id="rId46" Type="http://schemas.openxmlformats.org/officeDocument/2006/relationships/externalLink" Target="externalLinks/externalLink35.xml"/><Relationship Id="rId67" Type="http://schemas.openxmlformats.org/officeDocument/2006/relationships/externalLink" Target="externalLinks/externalLink56.xml"/><Relationship Id="rId20" Type="http://schemas.openxmlformats.org/officeDocument/2006/relationships/externalLink" Target="externalLinks/externalLink9.xml"/><Relationship Id="rId41" Type="http://schemas.openxmlformats.org/officeDocument/2006/relationships/externalLink" Target="externalLinks/externalLink30.xml"/><Relationship Id="rId62" Type="http://schemas.openxmlformats.org/officeDocument/2006/relationships/externalLink" Target="externalLinks/externalLink51.xml"/><Relationship Id="rId83" Type="http://schemas.openxmlformats.org/officeDocument/2006/relationships/externalLink" Target="externalLinks/externalLink72.xml"/><Relationship Id="rId88" Type="http://schemas.openxmlformats.org/officeDocument/2006/relationships/externalLink" Target="externalLinks/externalLink77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275166</xdr:colOff>
      <xdr:row>54</xdr:row>
      <xdr:rowOff>31750</xdr:rowOff>
    </xdr:from>
    <xdr:to>
      <xdr:col>31</xdr:col>
      <xdr:colOff>197222</xdr:colOff>
      <xdr:row>60</xdr:row>
      <xdr:rowOff>7501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E807D356-573A-F6A9-5274-9A169A86D1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06333" y="8276167"/>
          <a:ext cx="8198222" cy="928251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199571</xdr:colOff>
      <xdr:row>83</xdr:row>
      <xdr:rowOff>108856</xdr:rowOff>
    </xdr:from>
    <xdr:to>
      <xdr:col>33</xdr:col>
      <xdr:colOff>50568</xdr:colOff>
      <xdr:row>89</xdr:row>
      <xdr:rowOff>84607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E807D356-573A-F6A9-5274-9A169A86D1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15375" y="12582070"/>
          <a:ext cx="8174032" cy="92825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137584</xdr:colOff>
      <xdr:row>54</xdr:row>
      <xdr:rowOff>84667</xdr:rowOff>
    </xdr:from>
    <xdr:to>
      <xdr:col>32</xdr:col>
      <xdr:colOff>17306</xdr:colOff>
      <xdr:row>60</xdr:row>
      <xdr:rowOff>60418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E807D356-573A-F6A9-5274-9A169A86D1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20584" y="8413750"/>
          <a:ext cx="8198222" cy="92825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275167</xdr:colOff>
      <xdr:row>54</xdr:row>
      <xdr:rowOff>63500</xdr:rowOff>
    </xdr:from>
    <xdr:to>
      <xdr:col>32</xdr:col>
      <xdr:colOff>472389</xdr:colOff>
      <xdr:row>60</xdr:row>
      <xdr:rowOff>39251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E807D356-573A-F6A9-5274-9A169A86D1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96834" y="8392583"/>
          <a:ext cx="8198222" cy="928251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222249</xdr:colOff>
      <xdr:row>54</xdr:row>
      <xdr:rowOff>74083</xdr:rowOff>
    </xdr:from>
    <xdr:to>
      <xdr:col>31</xdr:col>
      <xdr:colOff>366554</xdr:colOff>
      <xdr:row>60</xdr:row>
      <xdr:rowOff>49834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E807D356-573A-F6A9-5274-9A169A86D1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08499" y="8403166"/>
          <a:ext cx="8198222" cy="928251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42333</xdr:colOff>
      <xdr:row>54</xdr:row>
      <xdr:rowOff>105833</xdr:rowOff>
    </xdr:from>
    <xdr:to>
      <xdr:col>30</xdr:col>
      <xdr:colOff>303055</xdr:colOff>
      <xdr:row>60</xdr:row>
      <xdr:rowOff>81584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E807D356-573A-F6A9-5274-9A169A86D1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06166" y="8911166"/>
          <a:ext cx="8198222" cy="928251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10583</xdr:colOff>
      <xdr:row>54</xdr:row>
      <xdr:rowOff>84666</xdr:rowOff>
    </xdr:from>
    <xdr:to>
      <xdr:col>32</xdr:col>
      <xdr:colOff>101972</xdr:colOff>
      <xdr:row>60</xdr:row>
      <xdr:rowOff>60417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E807D356-573A-F6A9-5274-9A169A86D1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88000" y="8889999"/>
          <a:ext cx="8198222" cy="928251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74083</xdr:colOff>
      <xdr:row>54</xdr:row>
      <xdr:rowOff>52916</xdr:rowOff>
    </xdr:from>
    <xdr:to>
      <xdr:col>32</xdr:col>
      <xdr:colOff>546471</xdr:colOff>
      <xdr:row>60</xdr:row>
      <xdr:rowOff>28667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E807D356-573A-F6A9-5274-9A169A86D1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27083" y="8381999"/>
          <a:ext cx="8198222" cy="928251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47625</xdr:colOff>
      <xdr:row>51</xdr:row>
      <xdr:rowOff>85726</xdr:rowOff>
    </xdr:from>
    <xdr:to>
      <xdr:col>32</xdr:col>
      <xdr:colOff>1148178</xdr:colOff>
      <xdr:row>56</xdr:row>
      <xdr:rowOff>95251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E807D356-573A-F6A9-5274-9A169A86D1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09875" y="8543926"/>
          <a:ext cx="7234653" cy="81915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54</xdr:row>
      <xdr:rowOff>74083</xdr:rowOff>
    </xdr:from>
    <xdr:to>
      <xdr:col>32</xdr:col>
      <xdr:colOff>430056</xdr:colOff>
      <xdr:row>60</xdr:row>
      <xdr:rowOff>49834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E807D356-573A-F6A9-5274-9A169A86D1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86917" y="8403166"/>
          <a:ext cx="8198222" cy="92825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&#193;guaClara%20_2025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amapu&#227;_2025%20(GOES)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ampoGrande_2025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assil&#226;ndia_2025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hapad&#227;oDoSul_2025%20(GOES)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orguinhoFaz.MorroAlegre_2025%20(GOES)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orumb&#225;_2025%20(GOES)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orumb&#225;Faz.S&#227;oC&#226;ndido_2025%20(GOES)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orumb&#225;Faz.CampoZ&#233;lia_2025%20(GOES)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orumb&#225;Faz.Xara&#233;s_2025%20(GOES)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ostaRica_202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Amambai_2025.xlsx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oxim_2025%20(GOES).xlsx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Dourados_2025.xlsx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F&#225;timaDoSul_2025.xlsx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Iguatemi_2025.xlsx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Itapor&#227;_2025.xlsx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Itaquira&#237;_2025.xlsx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Ivinhema_2025.xlsx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Jardim_2025.xlsx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Juti_2025.xlsx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LagunaCarap&#227;_2025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Ang&#233;lica_2025.xlsx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Maracaju_2025.xlsx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Miranda_2025%20(GOES).xlsx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NioaqueFaz.BuritizinhodaDominguena_2025.xlsx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Nhumirim_2025.xlsx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NovaAlvorada%20do%20Sul_2025.xlsx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NovaAndradina_2025.xlsx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Para&#237;sodas&#193;guasFaz.Ranchinho_2025.xlsx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Parana&#237;ba_2025.xlsx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PedroGomes_2025.xlsx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PontaPor&#227;_2025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Aquidauana_2025.xlsx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PortoMurtinho_2025.xlsx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PortoMurtinhoFaz.S&#227;oLu&#237;s_2025.xlsx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RibasdoRioPardo_2025.xlsx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RioBrilhante_2025.xlsx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SantaRitadoPardo_2025.xlsx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S&#227;oGabriel_2025.xlsx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SeteQuedas_2025.xlsx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Sidrol&#226;ndia_2025.xlsx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Sonora_2025.xlsx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Tr&#234;sLagoas_2025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AralMoreira_2025.xlsx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&#193;guaClara%20_2023.xlsx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Amambai_2023.xlsx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Ang&#233;lica_2023.xlsx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Aquidauana_2023.xlsx" TargetMode="External"/></Relationships>
</file>

<file path=xl/externalLinks/_rels/externalLink54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AralMoreira_2023.xlsx" TargetMode="External"/></Relationships>
</file>

<file path=xl/externalLinks/_rels/externalLink55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Bandeirantes_2023.xlsx" TargetMode="External"/></Relationships>
</file>

<file path=xl/externalLinks/_rels/externalLink56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Bataguassu_2023.xlsx" TargetMode="External"/></Relationships>
</file>

<file path=xl/externalLinks/_rels/externalLink57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BelaVista_2023%20(RETIRADA).xlsx" TargetMode="External"/></Relationships>
</file>

<file path=xl/externalLinks/_rels/externalLink58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Bonito_2023.xlsx" TargetMode="External"/></Relationships>
</file>

<file path=xl/externalLinks/_rels/externalLink59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Brasil&#226;ndia_2023%20(DEPREDADA)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Bandeirantes_2025.xlsx" TargetMode="External"/></Relationships>
</file>

<file path=xl/externalLinks/_rels/externalLink60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Caarap&#243;_2023.xlsx" TargetMode="External"/></Relationships>
</file>

<file path=xl/externalLinks/_rels/externalLink61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Camapu&#227;_2023%20(GOES).xlsx" TargetMode="External"/></Relationships>
</file>

<file path=xl/externalLinks/_rels/externalLink62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CampoGrande_2023.xlsx" TargetMode="External"/></Relationships>
</file>

<file path=xl/externalLinks/_rels/externalLink63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Cassil&#226;ndia_2023%20(PARADA).xlsx" TargetMode="External"/></Relationships>
</file>

<file path=xl/externalLinks/_rels/externalLink64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Chapad&#227;oDoSul_2023%20(GOES).xlsx" TargetMode="External"/></Relationships>
</file>

<file path=xl/externalLinks/_rels/externalLink65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Corumb&#225;_2023%20(GOES).xlsx" TargetMode="External"/></Relationships>
</file>

<file path=xl/externalLinks/_rels/externalLink66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CostaRica_2023.xlsx" TargetMode="External"/></Relationships>
</file>

<file path=xl/externalLinks/_rels/externalLink67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Coxim_2023%20(GOES).xlsx" TargetMode="External"/></Relationships>
</file>

<file path=xl/externalLinks/_rels/externalLink68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Dourados_2023.xlsx" TargetMode="External"/></Relationships>
</file>

<file path=xl/externalLinks/_rels/externalLink69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F&#225;timaDoSul_2023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Bataguassu_2025.xlsx" TargetMode="External"/></Relationships>
</file>

<file path=xl/externalLinks/_rels/externalLink70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Iguatemi_2023.xlsx" TargetMode="External"/></Relationships>
</file>

<file path=xl/externalLinks/_rels/externalLink71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Itapor&#227;_2023.xlsx" TargetMode="External"/></Relationships>
</file>

<file path=xl/externalLinks/_rels/externalLink72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Itaquira&#237;_2023.xlsx" TargetMode="External"/></Relationships>
</file>

<file path=xl/externalLinks/_rels/externalLink73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Ivinhema_2023.xlsx" TargetMode="External"/></Relationships>
</file>

<file path=xl/externalLinks/_rels/externalLink74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Jardim_2023.xlsx" TargetMode="External"/></Relationships>
</file>

<file path=xl/externalLinks/_rels/externalLink75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Juti_2023.xlsx" TargetMode="External"/></Relationships>
</file>

<file path=xl/externalLinks/_rels/externalLink76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LagunaCarap&#227;_2023.xlsx" TargetMode="External"/></Relationships>
</file>

<file path=xl/externalLinks/_rels/externalLink77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Maracaju_2023.xlsx" TargetMode="External"/></Relationships>
</file>

<file path=xl/externalLinks/_rels/externalLink78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Miranda_2023%20(GOES).xlsx" TargetMode="External"/></Relationships>
</file>

<file path=xl/externalLinks/_rels/externalLink79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Nhumirim_2023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Bonito_2025.xlsx" TargetMode="External"/></Relationships>
</file>

<file path=xl/externalLinks/_rels/externalLink80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NovaAlvorada%20do%20Sul_2023.xlsx" TargetMode="External"/></Relationships>
</file>

<file path=xl/externalLinks/_rels/externalLink81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NovaAndradina_2023.xlsx" TargetMode="External"/></Relationships>
</file>

<file path=xl/externalLinks/_rels/externalLink82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Parana&#237;ba_2023.xlsx" TargetMode="External"/></Relationships>
</file>

<file path=xl/externalLinks/_rels/externalLink83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PedroGomes_2023.xlsx" TargetMode="External"/></Relationships>
</file>

<file path=xl/externalLinks/_rels/externalLink84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PontaPor&#227;_2023.xlsx" TargetMode="External"/></Relationships>
</file>

<file path=xl/externalLinks/_rels/externalLink85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PortoMurtinho_2023.xlsx" TargetMode="External"/></Relationships>
</file>

<file path=xl/externalLinks/_rels/externalLink86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RibasdoRioPardo_2023.xlsx" TargetMode="External"/></Relationships>
</file>

<file path=xl/externalLinks/_rels/externalLink87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RioBrilhante_2023.xlsx" TargetMode="External"/></Relationships>
</file>

<file path=xl/externalLinks/_rels/externalLink88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SantaRitadoPardo_2023.xlsx" TargetMode="External"/></Relationships>
</file>

<file path=xl/externalLinks/_rels/externalLink89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S&#227;oGabriel_2023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aarap&#243;_2025.xlsx" TargetMode="External"/></Relationships>
</file>

<file path=xl/externalLinks/_rels/externalLink90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Selv&#237;ria_2023%20(DEPREDADA).xlsx" TargetMode="External"/></Relationships>
</file>

<file path=xl/externalLinks/_rels/externalLink91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SeteQuedas_2023.xlsx" TargetMode="External"/></Relationships>
</file>

<file path=xl/externalLinks/_rels/externalLink92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Sidrol&#226;ndia_2023.xlsx" TargetMode="External"/></Relationships>
</file>

<file path=xl/externalLinks/_rels/externalLink93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Sonora_2023.xlsx" TargetMode="External"/></Relationships>
</file>

<file path=xl/externalLinks/_rels/externalLink94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Tr&#234;sLagoas_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>
        <row r="5">
          <cell r="B5">
            <v>17.108333333333331</v>
          </cell>
          <cell r="C5">
            <v>27.8</v>
          </cell>
          <cell r="D5">
            <v>10.199999999999999</v>
          </cell>
          <cell r="E5">
            <v>74.388888888888886</v>
          </cell>
          <cell r="F5">
            <v>100</v>
          </cell>
          <cell r="G5">
            <v>37</v>
          </cell>
          <cell r="H5" t="str">
            <v>*</v>
          </cell>
          <cell r="J5" t="str">
            <v>*</v>
          </cell>
          <cell r="K5">
            <v>0.2</v>
          </cell>
        </row>
        <row r="6">
          <cell r="B6">
            <v>19.737499999999997</v>
          </cell>
          <cell r="C6">
            <v>32.700000000000003</v>
          </cell>
          <cell r="D6">
            <v>10.8</v>
          </cell>
          <cell r="E6">
            <v>73.55</v>
          </cell>
          <cell r="F6">
            <v>100</v>
          </cell>
          <cell r="G6">
            <v>32</v>
          </cell>
          <cell r="H6" t="str">
            <v>*</v>
          </cell>
          <cell r="J6" t="str">
            <v>*</v>
          </cell>
          <cell r="K6">
            <v>0.2</v>
          </cell>
        </row>
        <row r="7">
          <cell r="B7">
            <v>23.224999999999994</v>
          </cell>
          <cell r="C7">
            <v>31.7</v>
          </cell>
          <cell r="D7">
            <v>16.5</v>
          </cell>
          <cell r="E7">
            <v>76.458333333333329</v>
          </cell>
          <cell r="F7">
            <v>100</v>
          </cell>
          <cell r="G7">
            <v>46</v>
          </cell>
          <cell r="H7" t="str">
            <v>*</v>
          </cell>
          <cell r="J7" t="str">
            <v>*</v>
          </cell>
          <cell r="K7">
            <v>0</v>
          </cell>
        </row>
        <row r="8">
          <cell r="B8">
            <v>23.458333333333332</v>
          </cell>
          <cell r="C8">
            <v>32.6</v>
          </cell>
          <cell r="D8">
            <v>16.8</v>
          </cell>
          <cell r="E8">
            <v>79</v>
          </cell>
          <cell r="F8">
            <v>100</v>
          </cell>
          <cell r="G8">
            <v>43</v>
          </cell>
          <cell r="H8" t="str">
            <v>*</v>
          </cell>
          <cell r="J8" t="str">
            <v>*</v>
          </cell>
          <cell r="K8">
            <v>4.8</v>
          </cell>
        </row>
        <row r="9">
          <cell r="B9">
            <v>24.487499999999997</v>
          </cell>
          <cell r="C9">
            <v>33.299999999999997</v>
          </cell>
          <cell r="D9">
            <v>18.600000000000001</v>
          </cell>
          <cell r="E9">
            <v>73.611111111111114</v>
          </cell>
          <cell r="F9">
            <v>100</v>
          </cell>
          <cell r="G9">
            <v>40</v>
          </cell>
          <cell r="H9" t="str">
            <v>*</v>
          </cell>
          <cell r="J9" t="str">
            <v>*</v>
          </cell>
          <cell r="K9">
            <v>0</v>
          </cell>
        </row>
        <row r="10">
          <cell r="B10">
            <v>23.216666666666669</v>
          </cell>
          <cell r="C10">
            <v>32.4</v>
          </cell>
          <cell r="D10">
            <v>17.3</v>
          </cell>
          <cell r="E10">
            <v>77.5</v>
          </cell>
          <cell r="F10">
            <v>100</v>
          </cell>
          <cell r="G10">
            <v>40</v>
          </cell>
          <cell r="H10" t="str">
            <v>*</v>
          </cell>
          <cell r="J10" t="str">
            <v>*</v>
          </cell>
          <cell r="K10">
            <v>0</v>
          </cell>
        </row>
        <row r="11">
          <cell r="B11">
            <v>22.983333333333334</v>
          </cell>
          <cell r="C11">
            <v>31.9</v>
          </cell>
          <cell r="D11">
            <v>17.100000000000001</v>
          </cell>
          <cell r="E11">
            <v>79.736842105263165</v>
          </cell>
          <cell r="F11">
            <v>100</v>
          </cell>
          <cell r="G11">
            <v>44</v>
          </cell>
          <cell r="H11" t="str">
            <v>*</v>
          </cell>
          <cell r="J11" t="str">
            <v>*</v>
          </cell>
          <cell r="K11">
            <v>0</v>
          </cell>
        </row>
        <row r="12">
          <cell r="B12">
            <v>21.195833333333329</v>
          </cell>
          <cell r="C12">
            <v>27.8</v>
          </cell>
          <cell r="D12">
            <v>16.5</v>
          </cell>
          <cell r="E12">
            <v>85.736842105263165</v>
          </cell>
          <cell r="F12">
            <v>100</v>
          </cell>
          <cell r="G12">
            <v>57</v>
          </cell>
          <cell r="H12" t="str">
            <v>*</v>
          </cell>
          <cell r="J12" t="str">
            <v>*</v>
          </cell>
          <cell r="K12">
            <v>0.4</v>
          </cell>
        </row>
        <row r="13">
          <cell r="B13">
            <v>21.020833333333332</v>
          </cell>
          <cell r="C13">
            <v>24.4</v>
          </cell>
          <cell r="D13">
            <v>19.5</v>
          </cell>
          <cell r="E13">
            <v>89.375</v>
          </cell>
          <cell r="F13">
            <v>100</v>
          </cell>
          <cell r="G13">
            <v>67</v>
          </cell>
          <cell r="H13" t="str">
            <v>*</v>
          </cell>
          <cell r="J13" t="str">
            <v>*</v>
          </cell>
          <cell r="K13">
            <v>0.8</v>
          </cell>
        </row>
        <row r="14">
          <cell r="B14">
            <v>17.541666666666668</v>
          </cell>
          <cell r="C14">
            <v>24.8</v>
          </cell>
          <cell r="D14">
            <v>10.7</v>
          </cell>
          <cell r="E14">
            <v>71.25</v>
          </cell>
          <cell r="F14">
            <v>100</v>
          </cell>
          <cell r="G14">
            <v>24</v>
          </cell>
          <cell r="H14" t="str">
            <v>*</v>
          </cell>
          <cell r="J14" t="str">
            <v>*</v>
          </cell>
          <cell r="K14">
            <v>0</v>
          </cell>
        </row>
        <row r="15">
          <cell r="B15">
            <v>14.924999999999999</v>
          </cell>
          <cell r="C15">
            <v>24.4</v>
          </cell>
          <cell r="D15">
            <v>8.3000000000000007</v>
          </cell>
          <cell r="E15">
            <v>79.38095238095238</v>
          </cell>
          <cell r="F15">
            <v>100</v>
          </cell>
          <cell r="G15">
            <v>33</v>
          </cell>
          <cell r="H15" t="str">
            <v>*</v>
          </cell>
          <cell r="J15" t="str">
            <v>*</v>
          </cell>
          <cell r="K15">
            <v>0</v>
          </cell>
        </row>
        <row r="16">
          <cell r="B16">
            <v>14.787500000000001</v>
          </cell>
          <cell r="C16">
            <v>23.5</v>
          </cell>
          <cell r="D16">
            <v>8.4</v>
          </cell>
          <cell r="E16">
            <v>76.428571428571431</v>
          </cell>
          <cell r="F16">
            <v>100</v>
          </cell>
          <cell r="G16">
            <v>40</v>
          </cell>
          <cell r="H16" t="str">
            <v>*</v>
          </cell>
          <cell r="J16" t="str">
            <v>*</v>
          </cell>
          <cell r="K16">
            <v>0.2</v>
          </cell>
        </row>
        <row r="17">
          <cell r="B17">
            <v>16.404166666666665</v>
          </cell>
          <cell r="C17">
            <v>27.2</v>
          </cell>
          <cell r="D17">
            <v>9.1999999999999993</v>
          </cell>
          <cell r="E17">
            <v>77.75</v>
          </cell>
          <cell r="F17">
            <v>100</v>
          </cell>
          <cell r="G17">
            <v>41</v>
          </cell>
          <cell r="H17" t="str">
            <v>*</v>
          </cell>
          <cell r="J17" t="str">
            <v>*</v>
          </cell>
          <cell r="K17">
            <v>0</v>
          </cell>
        </row>
        <row r="18">
          <cell r="B18">
            <v>21.333333333333332</v>
          </cell>
          <cell r="C18">
            <v>31.5</v>
          </cell>
          <cell r="D18">
            <v>14.2</v>
          </cell>
          <cell r="E18">
            <v>73.541666666666671</v>
          </cell>
          <cell r="F18">
            <v>97</v>
          </cell>
          <cell r="G18">
            <v>39</v>
          </cell>
          <cell r="H18" t="str">
            <v>*</v>
          </cell>
          <cell r="J18" t="str">
            <v>*</v>
          </cell>
          <cell r="K18">
            <v>0</v>
          </cell>
        </row>
        <row r="19">
          <cell r="B19">
            <v>20.450000000000003</v>
          </cell>
          <cell r="C19">
            <v>25</v>
          </cell>
          <cell r="D19">
            <v>16.8</v>
          </cell>
          <cell r="E19">
            <v>92.125</v>
          </cell>
          <cell r="F19">
            <v>100</v>
          </cell>
          <cell r="G19">
            <v>73</v>
          </cell>
          <cell r="H19" t="str">
            <v>*</v>
          </cell>
          <cell r="J19" t="str">
            <v>*</v>
          </cell>
          <cell r="K19">
            <v>6.2</v>
          </cell>
        </row>
        <row r="20">
          <cell r="B20">
            <v>22.583333333333332</v>
          </cell>
          <cell r="C20">
            <v>32</v>
          </cell>
          <cell r="D20">
            <v>16.5</v>
          </cell>
          <cell r="E20">
            <v>68.714285714285708</v>
          </cell>
          <cell r="F20">
            <v>100</v>
          </cell>
          <cell r="G20">
            <v>42</v>
          </cell>
          <cell r="H20" t="str">
            <v>*</v>
          </cell>
          <cell r="J20" t="str">
            <v>*</v>
          </cell>
          <cell r="K20">
            <v>0.4</v>
          </cell>
        </row>
        <row r="21">
          <cell r="B21">
            <v>22.537500000000005</v>
          </cell>
          <cell r="C21">
            <v>31.5</v>
          </cell>
          <cell r="D21">
            <v>15.5</v>
          </cell>
          <cell r="E21">
            <v>72.166666666666671</v>
          </cell>
          <cell r="F21">
            <v>100</v>
          </cell>
          <cell r="G21">
            <v>27</v>
          </cell>
          <cell r="H21" t="str">
            <v>*</v>
          </cell>
          <cell r="J21" t="str">
            <v>*</v>
          </cell>
          <cell r="K21">
            <v>0</v>
          </cell>
        </row>
        <row r="22">
          <cell r="B22">
            <v>20.208333333333332</v>
          </cell>
          <cell r="C22">
            <v>32</v>
          </cell>
          <cell r="D22">
            <v>12.2</v>
          </cell>
          <cell r="E22">
            <v>76.125</v>
          </cell>
          <cell r="F22">
            <v>100</v>
          </cell>
          <cell r="G22">
            <v>28</v>
          </cell>
          <cell r="H22" t="str">
            <v>*</v>
          </cell>
          <cell r="J22" t="str">
            <v>*</v>
          </cell>
          <cell r="K22">
            <v>0</v>
          </cell>
        </row>
        <row r="23">
          <cell r="B23">
            <v>21.312499999999996</v>
          </cell>
          <cell r="C23">
            <v>32.5</v>
          </cell>
          <cell r="D23">
            <v>13.2</v>
          </cell>
          <cell r="E23">
            <v>73.095238095238102</v>
          </cell>
          <cell r="F23">
            <v>100</v>
          </cell>
          <cell r="G23">
            <v>28</v>
          </cell>
          <cell r="H23" t="str">
            <v>*</v>
          </cell>
          <cell r="J23" t="str">
            <v>*</v>
          </cell>
          <cell r="K23">
            <v>0</v>
          </cell>
        </row>
        <row r="24">
          <cell r="B24">
            <v>19.5</v>
          </cell>
          <cell r="C24">
            <v>25.5</v>
          </cell>
          <cell r="D24">
            <v>15</v>
          </cell>
          <cell r="E24">
            <v>89.083333333333329</v>
          </cell>
          <cell r="F24">
            <v>100</v>
          </cell>
          <cell r="G24">
            <v>67</v>
          </cell>
          <cell r="H24" t="str">
            <v>*</v>
          </cell>
          <cell r="J24" t="str">
            <v>*</v>
          </cell>
          <cell r="K24">
            <v>0</v>
          </cell>
        </row>
        <row r="25">
          <cell r="B25">
            <v>20.658333333333335</v>
          </cell>
          <cell r="C25">
            <v>28.4</v>
          </cell>
          <cell r="D25">
            <v>16.8</v>
          </cell>
          <cell r="E25">
            <v>79.266666666666666</v>
          </cell>
          <cell r="F25">
            <v>100</v>
          </cell>
          <cell r="G25">
            <v>56</v>
          </cell>
          <cell r="H25" t="str">
            <v>*</v>
          </cell>
          <cell r="J25" t="str">
            <v>*</v>
          </cell>
          <cell r="K25">
            <v>0</v>
          </cell>
        </row>
        <row r="26">
          <cell r="B26">
            <v>21.779166666666669</v>
          </cell>
          <cell r="C26">
            <v>31.3</v>
          </cell>
          <cell r="D26">
            <v>16.5</v>
          </cell>
          <cell r="E26">
            <v>75.84210526315789</v>
          </cell>
          <cell r="F26">
            <v>100</v>
          </cell>
          <cell r="G26">
            <v>39</v>
          </cell>
          <cell r="H26" t="str">
            <v>*</v>
          </cell>
          <cell r="J26" t="str">
            <v>*</v>
          </cell>
          <cell r="K26">
            <v>0</v>
          </cell>
        </row>
        <row r="27">
          <cell r="B27">
            <v>19.704166666666666</v>
          </cell>
          <cell r="C27">
            <v>23.2</v>
          </cell>
          <cell r="D27">
            <v>15.9</v>
          </cell>
          <cell r="E27">
            <v>87.416666666666671</v>
          </cell>
          <cell r="F27">
            <v>100</v>
          </cell>
          <cell r="G27">
            <v>63</v>
          </cell>
          <cell r="H27" t="str">
            <v>*</v>
          </cell>
          <cell r="J27" t="str">
            <v>*</v>
          </cell>
          <cell r="K27">
            <v>28.2</v>
          </cell>
        </row>
        <row r="28">
          <cell r="B28">
            <v>12.437500000000002</v>
          </cell>
          <cell r="C28">
            <v>17.399999999999999</v>
          </cell>
          <cell r="D28">
            <v>6.5</v>
          </cell>
          <cell r="E28">
            <v>68.041666666666671</v>
          </cell>
          <cell r="F28">
            <v>95</v>
          </cell>
          <cell r="G28">
            <v>37</v>
          </cell>
          <cell r="H28" t="str">
            <v>*</v>
          </cell>
          <cell r="J28" t="str">
            <v>*</v>
          </cell>
          <cell r="K28">
            <v>0.8</v>
          </cell>
        </row>
        <row r="29">
          <cell r="B29">
            <v>12.233333333333333</v>
          </cell>
          <cell r="C29">
            <v>25.9</v>
          </cell>
          <cell r="D29">
            <v>2.5</v>
          </cell>
          <cell r="E29">
            <v>67.235294117647058</v>
          </cell>
          <cell r="F29">
            <v>100</v>
          </cell>
          <cell r="G29">
            <v>32</v>
          </cell>
          <cell r="H29" t="str">
            <v>*</v>
          </cell>
          <cell r="J29" t="str">
            <v>*</v>
          </cell>
          <cell r="K29">
            <v>0</v>
          </cell>
        </row>
        <row r="30">
          <cell r="B30">
            <v>20.479166666666664</v>
          </cell>
          <cell r="C30">
            <v>32.299999999999997</v>
          </cell>
          <cell r="D30">
            <v>12.8</v>
          </cell>
          <cell r="E30">
            <v>75.5</v>
          </cell>
          <cell r="F30">
            <v>99</v>
          </cell>
          <cell r="G30">
            <v>39</v>
          </cell>
          <cell r="H30" t="str">
            <v>*</v>
          </cell>
          <cell r="J30" t="str">
            <v>*</v>
          </cell>
          <cell r="K30">
            <v>0</v>
          </cell>
        </row>
        <row r="31">
          <cell r="B31">
            <v>23.170833333333331</v>
          </cell>
          <cell r="C31">
            <v>30.5</v>
          </cell>
          <cell r="D31">
            <v>18.3</v>
          </cell>
          <cell r="E31">
            <v>80.652173913043484</v>
          </cell>
          <cell r="F31">
            <v>100</v>
          </cell>
          <cell r="G31">
            <v>51</v>
          </cell>
          <cell r="H31" t="str">
            <v>*</v>
          </cell>
          <cell r="J31" t="str">
            <v>*</v>
          </cell>
          <cell r="K31">
            <v>0</v>
          </cell>
        </row>
        <row r="32">
          <cell r="B32">
            <v>23.337499999999995</v>
          </cell>
          <cell r="C32">
            <v>32.799999999999997</v>
          </cell>
          <cell r="D32">
            <v>16.600000000000001</v>
          </cell>
          <cell r="E32">
            <v>69.888888888888886</v>
          </cell>
          <cell r="F32">
            <v>100</v>
          </cell>
          <cell r="G32">
            <v>34</v>
          </cell>
          <cell r="H32" t="str">
            <v>*</v>
          </cell>
          <cell r="J32" t="str">
            <v>*</v>
          </cell>
          <cell r="K32">
            <v>0</v>
          </cell>
        </row>
        <row r="33">
          <cell r="B33">
            <v>22.649999999999995</v>
          </cell>
          <cell r="C33">
            <v>33</v>
          </cell>
          <cell r="D33">
            <v>15.6</v>
          </cell>
          <cell r="E33">
            <v>75.833333333333329</v>
          </cell>
          <cell r="F33">
            <v>100</v>
          </cell>
          <cell r="G33">
            <v>36</v>
          </cell>
          <cell r="H33" t="str">
            <v>*</v>
          </cell>
          <cell r="J33" t="str">
            <v>*</v>
          </cell>
          <cell r="K33">
            <v>0</v>
          </cell>
        </row>
        <row r="34">
          <cell r="B34">
            <v>17.829166666666669</v>
          </cell>
          <cell r="C34">
            <v>24.4</v>
          </cell>
          <cell r="D34">
            <v>16</v>
          </cell>
          <cell r="E34">
            <v>84.75</v>
          </cell>
          <cell r="F34">
            <v>93</v>
          </cell>
          <cell r="G34">
            <v>70</v>
          </cell>
          <cell r="H34" t="str">
            <v>*</v>
          </cell>
          <cell r="J34" t="str">
            <v>*</v>
          </cell>
          <cell r="K34">
            <v>0</v>
          </cell>
        </row>
      </sheetData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>
        <row r="5">
          <cell r="B5">
            <v>18.95</v>
          </cell>
          <cell r="C5">
            <v>27.4</v>
          </cell>
          <cell r="D5">
            <v>13.2</v>
          </cell>
          <cell r="E5">
            <v>72.333333333333329</v>
          </cell>
          <cell r="F5">
            <v>91</v>
          </cell>
          <cell r="G5">
            <v>43</v>
          </cell>
          <cell r="H5">
            <v>14.76</v>
          </cell>
          <cell r="J5">
            <v>22.68</v>
          </cell>
          <cell r="K5">
            <v>0</v>
          </cell>
        </row>
        <row r="6">
          <cell r="B6">
            <v>20.879166666666659</v>
          </cell>
          <cell r="C6">
            <v>29</v>
          </cell>
          <cell r="D6">
            <v>15</v>
          </cell>
          <cell r="E6">
            <v>63.583333333333336</v>
          </cell>
          <cell r="F6">
            <v>86</v>
          </cell>
          <cell r="G6">
            <v>39</v>
          </cell>
          <cell r="H6">
            <v>15.48</v>
          </cell>
          <cell r="J6">
            <v>44.64</v>
          </cell>
          <cell r="K6">
            <v>0</v>
          </cell>
        </row>
        <row r="7">
          <cell r="B7">
            <v>21.845833333333335</v>
          </cell>
          <cell r="C7">
            <v>29.3</v>
          </cell>
          <cell r="D7">
            <v>15.8</v>
          </cell>
          <cell r="E7">
            <v>73.833333333333329</v>
          </cell>
          <cell r="F7">
            <v>91</v>
          </cell>
          <cell r="G7">
            <v>53</v>
          </cell>
          <cell r="H7">
            <v>16.2</v>
          </cell>
          <cell r="J7">
            <v>32.4</v>
          </cell>
          <cell r="K7">
            <v>0</v>
          </cell>
        </row>
        <row r="8">
          <cell r="B8">
            <v>22.720833333333331</v>
          </cell>
          <cell r="C8">
            <v>30.1</v>
          </cell>
          <cell r="D8">
            <v>16.899999999999999</v>
          </cell>
          <cell r="E8">
            <v>78</v>
          </cell>
          <cell r="F8">
            <v>93</v>
          </cell>
          <cell r="G8">
            <v>54</v>
          </cell>
          <cell r="H8">
            <v>15.120000000000001</v>
          </cell>
          <cell r="J8">
            <v>30.240000000000002</v>
          </cell>
          <cell r="K8">
            <v>0</v>
          </cell>
        </row>
        <row r="9">
          <cell r="B9">
            <v>23.2</v>
          </cell>
          <cell r="C9">
            <v>29.7</v>
          </cell>
          <cell r="D9">
            <v>17.399999999999999</v>
          </cell>
          <cell r="E9">
            <v>77.5</v>
          </cell>
          <cell r="F9">
            <v>94</v>
          </cell>
          <cell r="G9">
            <v>52</v>
          </cell>
          <cell r="H9">
            <v>16.559999999999999</v>
          </cell>
          <cell r="J9">
            <v>29.16</v>
          </cell>
          <cell r="K9">
            <v>0</v>
          </cell>
        </row>
        <row r="10">
          <cell r="B10">
            <v>22.387499999999999</v>
          </cell>
          <cell r="C10">
            <v>29.6</v>
          </cell>
          <cell r="D10">
            <v>16.3</v>
          </cell>
          <cell r="E10">
            <v>77.333333333333329</v>
          </cell>
          <cell r="F10">
            <v>94</v>
          </cell>
          <cell r="G10">
            <v>49</v>
          </cell>
          <cell r="H10">
            <v>12.24</v>
          </cell>
          <cell r="J10">
            <v>20.52</v>
          </cell>
          <cell r="K10">
            <v>0</v>
          </cell>
        </row>
        <row r="11">
          <cell r="B11">
            <v>22.087499999999995</v>
          </cell>
          <cell r="C11">
            <v>29.8</v>
          </cell>
          <cell r="D11">
            <v>16</v>
          </cell>
          <cell r="E11">
            <v>76.166666666666671</v>
          </cell>
          <cell r="F11">
            <v>94</v>
          </cell>
          <cell r="G11">
            <v>43</v>
          </cell>
          <cell r="H11">
            <v>14.76</v>
          </cell>
          <cell r="J11">
            <v>25.2</v>
          </cell>
          <cell r="K11">
            <v>0.2</v>
          </cell>
        </row>
        <row r="12">
          <cell r="B12">
            <v>18.958333333333332</v>
          </cell>
          <cell r="C12">
            <v>25.3</v>
          </cell>
          <cell r="D12">
            <v>15.3</v>
          </cell>
          <cell r="E12">
            <v>87</v>
          </cell>
          <cell r="F12">
            <v>94</v>
          </cell>
          <cell r="G12">
            <v>61</v>
          </cell>
          <cell r="H12">
            <v>13.32</v>
          </cell>
          <cell r="J12">
            <v>27</v>
          </cell>
          <cell r="K12">
            <v>4</v>
          </cell>
        </row>
        <row r="13">
          <cell r="B13">
            <v>19.812499999999996</v>
          </cell>
          <cell r="C13">
            <v>22.9</v>
          </cell>
          <cell r="D13">
            <v>18</v>
          </cell>
          <cell r="E13">
            <v>85.041666666666671</v>
          </cell>
          <cell r="F13">
            <v>94</v>
          </cell>
          <cell r="G13">
            <v>67</v>
          </cell>
          <cell r="H13">
            <v>19.079999999999998</v>
          </cell>
          <cell r="J13">
            <v>34.56</v>
          </cell>
          <cell r="K13">
            <v>3</v>
          </cell>
        </row>
        <row r="14">
          <cell r="B14">
            <v>16.941666666666666</v>
          </cell>
          <cell r="C14">
            <v>24.1</v>
          </cell>
          <cell r="D14">
            <v>11.2</v>
          </cell>
          <cell r="E14">
            <v>73.541666666666671</v>
          </cell>
          <cell r="F14">
            <v>92</v>
          </cell>
          <cell r="G14">
            <v>41</v>
          </cell>
          <cell r="H14">
            <v>18.720000000000002</v>
          </cell>
          <cell r="J14">
            <v>33.119999999999997</v>
          </cell>
          <cell r="K14">
            <v>0</v>
          </cell>
        </row>
        <row r="15">
          <cell r="B15">
            <v>15.9625</v>
          </cell>
          <cell r="C15">
            <v>22.6</v>
          </cell>
          <cell r="D15">
            <v>11.7</v>
          </cell>
          <cell r="E15">
            <v>72.458333333333329</v>
          </cell>
          <cell r="F15">
            <v>89</v>
          </cell>
          <cell r="G15">
            <v>44</v>
          </cell>
          <cell r="H15">
            <v>16.559999999999999</v>
          </cell>
          <cell r="J15">
            <v>29.52</v>
          </cell>
          <cell r="K15">
            <v>0</v>
          </cell>
        </row>
        <row r="16">
          <cell r="B16">
            <v>15.987500000000002</v>
          </cell>
          <cell r="C16">
            <v>23.2</v>
          </cell>
          <cell r="D16">
            <v>10.199999999999999</v>
          </cell>
          <cell r="E16">
            <v>67.083333333333329</v>
          </cell>
          <cell r="F16">
            <v>88</v>
          </cell>
          <cell r="G16">
            <v>41</v>
          </cell>
          <cell r="H16">
            <v>20.16</v>
          </cell>
          <cell r="J16">
            <v>44.28</v>
          </cell>
          <cell r="K16">
            <v>0</v>
          </cell>
        </row>
        <row r="17">
          <cell r="B17">
            <v>19.158333333333335</v>
          </cell>
          <cell r="C17">
            <v>28.4</v>
          </cell>
          <cell r="D17">
            <v>13.6</v>
          </cell>
          <cell r="E17">
            <v>59.583333333333336</v>
          </cell>
          <cell r="F17">
            <v>76</v>
          </cell>
          <cell r="G17">
            <v>39</v>
          </cell>
          <cell r="H17">
            <v>14.4</v>
          </cell>
          <cell r="J17">
            <v>29.880000000000003</v>
          </cell>
          <cell r="K17">
            <v>0</v>
          </cell>
        </row>
        <row r="18">
          <cell r="B18">
            <v>22.279166666666669</v>
          </cell>
          <cell r="C18">
            <v>29.3</v>
          </cell>
          <cell r="D18">
            <v>16</v>
          </cell>
          <cell r="E18">
            <v>65.041666666666671</v>
          </cell>
          <cell r="F18">
            <v>84</v>
          </cell>
          <cell r="G18">
            <v>45</v>
          </cell>
          <cell r="H18">
            <v>15.120000000000001</v>
          </cell>
          <cell r="J18">
            <v>32.04</v>
          </cell>
          <cell r="K18">
            <v>0</v>
          </cell>
        </row>
        <row r="19">
          <cell r="B19">
            <v>21.779166666666669</v>
          </cell>
          <cell r="C19">
            <v>27.8</v>
          </cell>
          <cell r="D19">
            <v>17.600000000000001</v>
          </cell>
          <cell r="E19">
            <v>80.083333333333329</v>
          </cell>
          <cell r="F19">
            <v>94</v>
          </cell>
          <cell r="G19">
            <v>63</v>
          </cell>
          <cell r="H19">
            <v>13.68</v>
          </cell>
          <cell r="J19">
            <v>40.32</v>
          </cell>
          <cell r="K19">
            <v>15.2</v>
          </cell>
        </row>
        <row r="20">
          <cell r="B20">
            <v>22.604166666666668</v>
          </cell>
          <cell r="C20">
            <v>29.4</v>
          </cell>
          <cell r="D20">
            <v>16.5</v>
          </cell>
          <cell r="E20">
            <v>75.416666666666671</v>
          </cell>
          <cell r="F20">
            <v>93</v>
          </cell>
          <cell r="G20">
            <v>50</v>
          </cell>
          <cell r="H20">
            <v>15.840000000000002</v>
          </cell>
          <cell r="J20">
            <v>28.08</v>
          </cell>
          <cell r="K20">
            <v>0</v>
          </cell>
        </row>
        <row r="21">
          <cell r="B21">
            <v>23.074999999999999</v>
          </cell>
          <cell r="C21">
            <v>29.3</v>
          </cell>
          <cell r="D21">
            <v>17.7</v>
          </cell>
          <cell r="E21">
            <v>62.083333333333336</v>
          </cell>
          <cell r="F21">
            <v>83</v>
          </cell>
          <cell r="G21">
            <v>37</v>
          </cell>
          <cell r="H21">
            <v>13.68</v>
          </cell>
          <cell r="J21">
            <v>28.8</v>
          </cell>
          <cell r="K21">
            <v>0</v>
          </cell>
        </row>
        <row r="22">
          <cell r="B22">
            <v>20.879166666666666</v>
          </cell>
          <cell r="C22">
            <v>28.5</v>
          </cell>
          <cell r="D22">
            <v>13.8</v>
          </cell>
          <cell r="E22">
            <v>62.666666666666664</v>
          </cell>
          <cell r="F22">
            <v>86</v>
          </cell>
          <cell r="G22">
            <v>40</v>
          </cell>
          <cell r="H22">
            <v>12.96</v>
          </cell>
          <cell r="J22">
            <v>22.68</v>
          </cell>
          <cell r="K22">
            <v>0</v>
          </cell>
        </row>
        <row r="23">
          <cell r="B23">
            <v>20.208333333333332</v>
          </cell>
          <cell r="C23">
            <v>29.7</v>
          </cell>
          <cell r="D23">
            <v>13.4</v>
          </cell>
          <cell r="E23">
            <v>71</v>
          </cell>
          <cell r="F23">
            <v>91</v>
          </cell>
          <cell r="G23">
            <v>38</v>
          </cell>
          <cell r="H23">
            <v>11.520000000000001</v>
          </cell>
          <cell r="J23">
            <v>19.079999999999998</v>
          </cell>
          <cell r="K23">
            <v>0</v>
          </cell>
        </row>
        <row r="24">
          <cell r="B24">
            <v>19.733333333333334</v>
          </cell>
          <cell r="C24">
            <v>28.5</v>
          </cell>
          <cell r="D24">
            <v>15.8</v>
          </cell>
          <cell r="E24">
            <v>82.166666666666671</v>
          </cell>
          <cell r="F24">
            <v>95</v>
          </cell>
          <cell r="G24">
            <v>44</v>
          </cell>
          <cell r="H24">
            <v>16.920000000000002</v>
          </cell>
          <cell r="J24">
            <v>28.8</v>
          </cell>
          <cell r="K24">
            <v>0</v>
          </cell>
        </row>
        <row r="25">
          <cell r="B25">
            <v>19.625</v>
          </cell>
          <cell r="C25">
            <v>25.9</v>
          </cell>
          <cell r="D25">
            <v>16.2</v>
          </cell>
          <cell r="E25">
            <v>85.75</v>
          </cell>
          <cell r="F25">
            <v>95</v>
          </cell>
          <cell r="G25">
            <v>61</v>
          </cell>
          <cell r="H25">
            <v>12.24</v>
          </cell>
          <cell r="J25">
            <v>22.68</v>
          </cell>
          <cell r="K25">
            <v>0.2</v>
          </cell>
        </row>
        <row r="26">
          <cell r="B26">
            <v>19.929166666666664</v>
          </cell>
          <cell r="C26">
            <v>26.6</v>
          </cell>
          <cell r="D26">
            <v>14.5</v>
          </cell>
          <cell r="E26">
            <v>81.5</v>
          </cell>
          <cell r="F26">
            <v>95</v>
          </cell>
          <cell r="G26">
            <v>56</v>
          </cell>
          <cell r="H26">
            <v>15.48</v>
          </cell>
          <cell r="J26">
            <v>28.44</v>
          </cell>
          <cell r="K26">
            <v>0.2</v>
          </cell>
        </row>
        <row r="27">
          <cell r="B27">
            <v>18.866666666666671</v>
          </cell>
          <cell r="C27">
            <v>23.8</v>
          </cell>
          <cell r="D27">
            <v>13.1</v>
          </cell>
          <cell r="E27">
            <v>82.291666666666671</v>
          </cell>
          <cell r="F27">
            <v>95</v>
          </cell>
          <cell r="G27">
            <v>63</v>
          </cell>
          <cell r="H27">
            <v>30.240000000000002</v>
          </cell>
          <cell r="J27">
            <v>64.08</v>
          </cell>
          <cell r="K27">
            <v>18.599999999999998</v>
          </cell>
        </row>
        <row r="28">
          <cell r="B28">
            <v>11.754166666666668</v>
          </cell>
          <cell r="C28">
            <v>17.7</v>
          </cell>
          <cell r="D28">
            <v>5.7</v>
          </cell>
          <cell r="E28">
            <v>67.791666666666671</v>
          </cell>
          <cell r="F28">
            <v>88</v>
          </cell>
          <cell r="G28">
            <v>41</v>
          </cell>
          <cell r="H28">
            <v>26.64</v>
          </cell>
          <cell r="J28">
            <v>46.080000000000005</v>
          </cell>
          <cell r="K28">
            <v>1</v>
          </cell>
        </row>
        <row r="29">
          <cell r="B29">
            <v>14.9375</v>
          </cell>
          <cell r="C29">
            <v>25.4</v>
          </cell>
          <cell r="D29">
            <v>6.3</v>
          </cell>
          <cell r="E29">
            <v>64.166666666666671</v>
          </cell>
          <cell r="F29">
            <v>86</v>
          </cell>
          <cell r="G29">
            <v>47</v>
          </cell>
          <cell r="H29">
            <v>14.4</v>
          </cell>
          <cell r="J29">
            <v>32.04</v>
          </cell>
          <cell r="K29">
            <v>0</v>
          </cell>
        </row>
        <row r="30">
          <cell r="B30">
            <v>20.058333333333334</v>
          </cell>
          <cell r="C30">
            <v>28.8</v>
          </cell>
          <cell r="D30">
            <v>14.1</v>
          </cell>
          <cell r="E30">
            <v>78.291666666666671</v>
          </cell>
          <cell r="F30">
            <v>93</v>
          </cell>
          <cell r="G30">
            <v>53</v>
          </cell>
          <cell r="H30">
            <v>16.2</v>
          </cell>
          <cell r="J30">
            <v>30.96</v>
          </cell>
          <cell r="K30">
            <v>0</v>
          </cell>
        </row>
        <row r="31">
          <cell r="B31">
            <v>22.079166666666669</v>
          </cell>
          <cell r="C31">
            <v>29.6</v>
          </cell>
          <cell r="D31">
            <v>17.399999999999999</v>
          </cell>
          <cell r="E31">
            <v>79.791666666666671</v>
          </cell>
          <cell r="F31">
            <v>95</v>
          </cell>
          <cell r="G31">
            <v>51</v>
          </cell>
          <cell r="H31">
            <v>12.6</v>
          </cell>
          <cell r="J31">
            <v>21.240000000000002</v>
          </cell>
          <cell r="K31">
            <v>0</v>
          </cell>
        </row>
        <row r="32">
          <cell r="B32">
            <v>24.054166666666671</v>
          </cell>
          <cell r="C32">
            <v>30.4</v>
          </cell>
          <cell r="D32">
            <v>18.7</v>
          </cell>
          <cell r="E32">
            <v>70.166666666666671</v>
          </cell>
          <cell r="F32">
            <v>90</v>
          </cell>
          <cell r="G32">
            <v>43</v>
          </cell>
          <cell r="H32">
            <v>14.4</v>
          </cell>
          <cell r="J32">
            <v>30.96</v>
          </cell>
          <cell r="K32">
            <v>0</v>
          </cell>
        </row>
        <row r="33">
          <cell r="B33">
            <v>21.370833333333334</v>
          </cell>
          <cell r="C33">
            <v>29.4</v>
          </cell>
          <cell r="D33">
            <v>14.8</v>
          </cell>
          <cell r="E33">
            <v>76.458333333333329</v>
          </cell>
          <cell r="F33">
            <v>94</v>
          </cell>
          <cell r="G33">
            <v>47</v>
          </cell>
          <cell r="H33">
            <v>11.520000000000001</v>
          </cell>
          <cell r="J33">
            <v>22.68</v>
          </cell>
          <cell r="K33">
            <v>0</v>
          </cell>
        </row>
        <row r="34">
          <cell r="B34">
            <v>16.8125</v>
          </cell>
          <cell r="C34">
            <v>22.8</v>
          </cell>
          <cell r="D34">
            <v>14.1</v>
          </cell>
          <cell r="E34">
            <v>83.666666666666671</v>
          </cell>
          <cell r="F34">
            <v>91</v>
          </cell>
          <cell r="G34">
            <v>76</v>
          </cell>
          <cell r="H34">
            <v>21.96</v>
          </cell>
          <cell r="J34">
            <v>38.519999999999996</v>
          </cell>
          <cell r="K34">
            <v>0</v>
          </cell>
        </row>
      </sheetData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>
        <row r="5">
          <cell r="B5">
            <v>19.974999999999998</v>
          </cell>
          <cell r="C5">
            <v>27.3</v>
          </cell>
          <cell r="D5">
            <v>15.8</v>
          </cell>
          <cell r="E5">
            <v>63.125</v>
          </cell>
          <cell r="F5">
            <v>78</v>
          </cell>
          <cell r="G5">
            <v>41</v>
          </cell>
          <cell r="H5">
            <v>14.4</v>
          </cell>
          <cell r="J5">
            <v>25.92</v>
          </cell>
          <cell r="K5">
            <v>0</v>
          </cell>
        </row>
        <row r="6">
          <cell r="B6">
            <v>20.204166666666669</v>
          </cell>
          <cell r="C6">
            <v>26.9</v>
          </cell>
          <cell r="D6">
            <v>16.600000000000001</v>
          </cell>
          <cell r="E6">
            <v>66.25</v>
          </cell>
          <cell r="F6">
            <v>86</v>
          </cell>
          <cell r="G6">
            <v>39</v>
          </cell>
          <cell r="H6">
            <v>16.559999999999999</v>
          </cell>
          <cell r="J6">
            <v>34.92</v>
          </cell>
          <cell r="K6">
            <v>0.4</v>
          </cell>
        </row>
        <row r="7">
          <cell r="B7">
            <v>22.462500000000002</v>
          </cell>
          <cell r="C7">
            <v>29.3</v>
          </cell>
          <cell r="D7">
            <v>16.899999999999999</v>
          </cell>
          <cell r="E7">
            <v>67.416666666666671</v>
          </cell>
          <cell r="F7">
            <v>87</v>
          </cell>
          <cell r="G7">
            <v>47</v>
          </cell>
          <cell r="H7">
            <v>15.840000000000002</v>
          </cell>
          <cell r="J7">
            <v>27.36</v>
          </cell>
          <cell r="K7">
            <v>1.2</v>
          </cell>
        </row>
        <row r="8">
          <cell r="B8">
            <v>24.166666666666671</v>
          </cell>
          <cell r="C8">
            <v>30</v>
          </cell>
          <cell r="D8">
            <v>19.7</v>
          </cell>
          <cell r="E8">
            <v>69.458333333333329</v>
          </cell>
          <cell r="F8">
            <v>85</v>
          </cell>
          <cell r="G8">
            <v>50</v>
          </cell>
          <cell r="H8">
            <v>17.64</v>
          </cell>
          <cell r="J8">
            <v>32.76</v>
          </cell>
          <cell r="K8">
            <v>0</v>
          </cell>
        </row>
        <row r="9">
          <cell r="B9">
            <v>24.075000000000003</v>
          </cell>
          <cell r="C9">
            <v>29.6</v>
          </cell>
          <cell r="D9">
            <v>20.399999999999999</v>
          </cell>
          <cell r="E9">
            <v>70.291666666666671</v>
          </cell>
          <cell r="F9">
            <v>83</v>
          </cell>
          <cell r="G9">
            <v>50</v>
          </cell>
          <cell r="H9">
            <v>17.64</v>
          </cell>
          <cell r="J9">
            <v>37.440000000000005</v>
          </cell>
          <cell r="K9">
            <v>0</v>
          </cell>
        </row>
        <row r="10">
          <cell r="B10">
            <v>23.162499999999998</v>
          </cell>
          <cell r="C10">
            <v>29.2</v>
          </cell>
          <cell r="D10">
            <v>18.600000000000001</v>
          </cell>
          <cell r="E10">
            <v>77.333333333333329</v>
          </cell>
          <cell r="F10">
            <v>93</v>
          </cell>
          <cell r="G10">
            <v>52</v>
          </cell>
          <cell r="H10">
            <v>12.24</v>
          </cell>
          <cell r="J10">
            <v>25.2</v>
          </cell>
          <cell r="K10">
            <v>0</v>
          </cell>
        </row>
        <row r="11">
          <cell r="B11">
            <v>22.900000000000002</v>
          </cell>
          <cell r="C11">
            <v>29.2</v>
          </cell>
          <cell r="D11">
            <v>17.899999999999999</v>
          </cell>
          <cell r="E11">
            <v>74.958333333333329</v>
          </cell>
          <cell r="F11">
            <v>92</v>
          </cell>
          <cell r="G11">
            <v>45</v>
          </cell>
          <cell r="H11">
            <v>13.68</v>
          </cell>
          <cell r="J11">
            <v>24.48</v>
          </cell>
          <cell r="K11">
            <v>0</v>
          </cell>
        </row>
        <row r="12">
          <cell r="B12">
            <v>20.254166666666674</v>
          </cell>
          <cell r="C12">
            <v>22.2</v>
          </cell>
          <cell r="D12">
            <v>18.399999999999999</v>
          </cell>
          <cell r="E12">
            <v>84.708333333333329</v>
          </cell>
          <cell r="F12">
            <v>93</v>
          </cell>
          <cell r="G12">
            <v>75</v>
          </cell>
          <cell r="H12">
            <v>9</v>
          </cell>
          <cell r="J12">
            <v>18</v>
          </cell>
          <cell r="K12">
            <v>9.1999999999999993</v>
          </cell>
        </row>
        <row r="13">
          <cell r="B13">
            <v>18.675000000000001</v>
          </cell>
          <cell r="C13">
            <v>22.1</v>
          </cell>
          <cell r="D13">
            <v>16.600000000000001</v>
          </cell>
          <cell r="E13">
            <v>82.416666666666671</v>
          </cell>
          <cell r="F13">
            <v>94</v>
          </cell>
          <cell r="G13">
            <v>55</v>
          </cell>
          <cell r="H13">
            <v>16.559999999999999</v>
          </cell>
          <cell r="J13">
            <v>28.44</v>
          </cell>
          <cell r="K13">
            <v>0.4</v>
          </cell>
        </row>
        <row r="14">
          <cell r="B14">
            <v>16.024999999999995</v>
          </cell>
          <cell r="C14">
            <v>23.3</v>
          </cell>
          <cell r="D14">
            <v>10.9</v>
          </cell>
          <cell r="E14">
            <v>65.125</v>
          </cell>
          <cell r="F14">
            <v>88</v>
          </cell>
          <cell r="G14">
            <v>32</v>
          </cell>
          <cell r="H14">
            <v>17.64</v>
          </cell>
          <cell r="J14">
            <v>32.76</v>
          </cell>
          <cell r="K14">
            <v>0</v>
          </cell>
        </row>
        <row r="15">
          <cell r="B15">
            <v>17.424999999999997</v>
          </cell>
          <cell r="C15">
            <v>23.7</v>
          </cell>
          <cell r="D15">
            <v>13.7</v>
          </cell>
          <cell r="E15">
            <v>61.125</v>
          </cell>
          <cell r="F15">
            <v>83</v>
          </cell>
          <cell r="G15">
            <v>33</v>
          </cell>
          <cell r="H15">
            <v>16.920000000000002</v>
          </cell>
          <cell r="J15">
            <v>31.680000000000003</v>
          </cell>
          <cell r="K15">
            <v>0</v>
          </cell>
        </row>
        <row r="16">
          <cell r="B16">
            <v>16.912500000000001</v>
          </cell>
          <cell r="C16">
            <v>22.8</v>
          </cell>
          <cell r="D16">
            <v>13</v>
          </cell>
          <cell r="E16">
            <v>61.75</v>
          </cell>
          <cell r="F16">
            <v>76</v>
          </cell>
          <cell r="G16">
            <v>40</v>
          </cell>
          <cell r="H16">
            <v>29.16</v>
          </cell>
          <cell r="J16">
            <v>50.04</v>
          </cell>
          <cell r="K16">
            <v>0</v>
          </cell>
        </row>
        <row r="17">
          <cell r="B17">
            <v>19.545833333333334</v>
          </cell>
          <cell r="C17">
            <v>28</v>
          </cell>
          <cell r="D17">
            <v>14.3</v>
          </cell>
          <cell r="E17">
            <v>54.916666666666664</v>
          </cell>
          <cell r="F17">
            <v>67</v>
          </cell>
          <cell r="G17">
            <v>34</v>
          </cell>
          <cell r="H17">
            <v>26.28</v>
          </cell>
          <cell r="J17">
            <v>47.519999999999996</v>
          </cell>
          <cell r="K17">
            <v>0</v>
          </cell>
        </row>
        <row r="18">
          <cell r="B18">
            <v>22.900000000000002</v>
          </cell>
          <cell r="C18">
            <v>29.1</v>
          </cell>
          <cell r="D18">
            <v>18.600000000000001</v>
          </cell>
          <cell r="E18">
            <v>58.708333333333336</v>
          </cell>
          <cell r="F18">
            <v>71</v>
          </cell>
          <cell r="G18">
            <v>41</v>
          </cell>
          <cell r="H18">
            <v>24.840000000000003</v>
          </cell>
          <cell r="J18">
            <v>44.28</v>
          </cell>
          <cell r="K18">
            <v>0</v>
          </cell>
        </row>
        <row r="19">
          <cell r="B19">
            <v>21.900000000000002</v>
          </cell>
          <cell r="C19">
            <v>26.9</v>
          </cell>
          <cell r="D19">
            <v>17</v>
          </cell>
          <cell r="E19">
            <v>76.625</v>
          </cell>
          <cell r="F19">
            <v>92</v>
          </cell>
          <cell r="G19">
            <v>60</v>
          </cell>
          <cell r="H19">
            <v>15.48</v>
          </cell>
          <cell r="J19">
            <v>39.24</v>
          </cell>
          <cell r="K19">
            <v>4.8</v>
          </cell>
        </row>
        <row r="20">
          <cell r="B20">
            <v>23.512499999999999</v>
          </cell>
          <cell r="C20">
            <v>29</v>
          </cell>
          <cell r="D20">
            <v>20.100000000000001</v>
          </cell>
          <cell r="E20">
            <v>70.916666666666671</v>
          </cell>
          <cell r="F20">
            <v>88</v>
          </cell>
          <cell r="G20">
            <v>49</v>
          </cell>
          <cell r="H20">
            <v>18.36</v>
          </cell>
          <cell r="J20">
            <v>36.72</v>
          </cell>
          <cell r="K20">
            <v>0</v>
          </cell>
        </row>
        <row r="21">
          <cell r="B21">
            <v>23.641666666666666</v>
          </cell>
          <cell r="C21">
            <v>28.7</v>
          </cell>
          <cell r="D21">
            <v>18.5</v>
          </cell>
          <cell r="E21">
            <v>58.25</v>
          </cell>
          <cell r="F21">
            <v>76</v>
          </cell>
          <cell r="G21">
            <v>35</v>
          </cell>
          <cell r="H21">
            <v>17.64</v>
          </cell>
          <cell r="J21">
            <v>32.76</v>
          </cell>
          <cell r="K21">
            <v>0</v>
          </cell>
        </row>
        <row r="22">
          <cell r="B22">
            <v>23.029166666666665</v>
          </cell>
          <cell r="C22">
            <v>28.9</v>
          </cell>
          <cell r="D22">
            <v>18.7</v>
          </cell>
          <cell r="E22">
            <v>51.333333333333336</v>
          </cell>
          <cell r="F22">
            <v>69</v>
          </cell>
          <cell r="G22">
            <v>34</v>
          </cell>
          <cell r="H22">
            <v>14.76</v>
          </cell>
          <cell r="J22">
            <v>25.92</v>
          </cell>
          <cell r="K22">
            <v>0</v>
          </cell>
        </row>
        <row r="23">
          <cell r="B23">
            <v>22.270833333333329</v>
          </cell>
          <cell r="C23">
            <v>28.4</v>
          </cell>
          <cell r="D23">
            <v>14.7</v>
          </cell>
          <cell r="E23">
            <v>61.958333333333336</v>
          </cell>
          <cell r="F23">
            <v>84</v>
          </cell>
          <cell r="G23">
            <v>39</v>
          </cell>
          <cell r="H23">
            <v>14.04</v>
          </cell>
          <cell r="J23">
            <v>26.64</v>
          </cell>
          <cell r="K23">
            <v>0</v>
          </cell>
        </row>
        <row r="24">
          <cell r="B24">
            <v>18.212500000000002</v>
          </cell>
          <cell r="C24">
            <v>22.7</v>
          </cell>
          <cell r="D24">
            <v>15.9</v>
          </cell>
          <cell r="E24">
            <v>89.75</v>
          </cell>
          <cell r="F24">
            <v>95</v>
          </cell>
          <cell r="G24">
            <v>72</v>
          </cell>
          <cell r="H24">
            <v>10.8</v>
          </cell>
          <cell r="J24">
            <v>17.64</v>
          </cell>
          <cell r="K24">
            <v>0</v>
          </cell>
        </row>
        <row r="25">
          <cell r="B25">
            <v>19.229166666666668</v>
          </cell>
          <cell r="C25">
            <v>25.8</v>
          </cell>
          <cell r="D25">
            <v>15</v>
          </cell>
          <cell r="E25">
            <v>83.291666666666671</v>
          </cell>
          <cell r="F25">
            <v>94</v>
          </cell>
          <cell r="G25">
            <v>57</v>
          </cell>
          <cell r="H25">
            <v>10.44</v>
          </cell>
          <cell r="J25">
            <v>23.040000000000003</v>
          </cell>
          <cell r="K25">
            <v>0</v>
          </cell>
        </row>
        <row r="26">
          <cell r="B26">
            <v>21.970833333333331</v>
          </cell>
          <cell r="C26">
            <v>28.3</v>
          </cell>
          <cell r="D26">
            <v>17.399999999999999</v>
          </cell>
          <cell r="E26">
            <v>68.916666666666671</v>
          </cell>
          <cell r="F26">
            <v>90</v>
          </cell>
          <cell r="G26">
            <v>43</v>
          </cell>
          <cell r="H26">
            <v>24.48</v>
          </cell>
          <cell r="J26">
            <v>51.12</v>
          </cell>
          <cell r="K26">
            <v>0</v>
          </cell>
        </row>
        <row r="27">
          <cell r="B27">
            <v>18.512499999999999</v>
          </cell>
          <cell r="C27">
            <v>24</v>
          </cell>
          <cell r="D27">
            <v>12.1</v>
          </cell>
          <cell r="E27">
            <v>80.041666666666671</v>
          </cell>
          <cell r="F27">
            <v>94</v>
          </cell>
          <cell r="G27">
            <v>60</v>
          </cell>
          <cell r="H27">
            <v>23.400000000000002</v>
          </cell>
          <cell r="J27">
            <v>48.6</v>
          </cell>
          <cell r="K27">
            <v>11.4</v>
          </cell>
        </row>
        <row r="28">
          <cell r="B28">
            <v>10.308333333333332</v>
          </cell>
          <cell r="C28">
            <v>17.100000000000001</v>
          </cell>
          <cell r="D28">
            <v>4.5999999999999996</v>
          </cell>
          <cell r="E28">
            <v>62</v>
          </cell>
          <cell r="F28">
            <v>88</v>
          </cell>
          <cell r="G28">
            <v>32</v>
          </cell>
          <cell r="H28">
            <v>22.32</v>
          </cell>
          <cell r="J28">
            <v>39.24</v>
          </cell>
          <cell r="K28">
            <v>0</v>
          </cell>
        </row>
        <row r="29">
          <cell r="B29">
            <v>15.495833333333332</v>
          </cell>
          <cell r="C29">
            <v>25.7</v>
          </cell>
          <cell r="D29">
            <v>8.1999999999999993</v>
          </cell>
          <cell r="E29">
            <v>56.291666666666664</v>
          </cell>
          <cell r="F29">
            <v>74</v>
          </cell>
          <cell r="G29">
            <v>37</v>
          </cell>
          <cell r="H29">
            <v>22.32</v>
          </cell>
          <cell r="J29">
            <v>38.159999999999997</v>
          </cell>
          <cell r="K29">
            <v>0</v>
          </cell>
        </row>
        <row r="30">
          <cell r="B30">
            <v>22.304166666666664</v>
          </cell>
          <cell r="C30">
            <v>26.5</v>
          </cell>
          <cell r="D30">
            <v>19.100000000000001</v>
          </cell>
          <cell r="E30">
            <v>69.416666666666671</v>
          </cell>
          <cell r="F30">
            <v>84</v>
          </cell>
          <cell r="G30">
            <v>58</v>
          </cell>
          <cell r="H30">
            <v>23.400000000000002</v>
          </cell>
          <cell r="J30">
            <v>41.04</v>
          </cell>
          <cell r="K30">
            <v>0</v>
          </cell>
        </row>
        <row r="31">
          <cell r="B31">
            <v>22.108333333333334</v>
          </cell>
          <cell r="C31">
            <v>28.6</v>
          </cell>
          <cell r="D31">
            <v>16.899999999999999</v>
          </cell>
          <cell r="E31">
            <v>73.958333333333329</v>
          </cell>
          <cell r="F31">
            <v>92</v>
          </cell>
          <cell r="G31">
            <v>48</v>
          </cell>
          <cell r="H31">
            <v>12.6</v>
          </cell>
          <cell r="J31">
            <v>20.16</v>
          </cell>
          <cell r="K31">
            <v>0</v>
          </cell>
        </row>
        <row r="32">
          <cell r="B32">
            <v>24.487499999999994</v>
          </cell>
          <cell r="C32">
            <v>30.1</v>
          </cell>
          <cell r="D32">
            <v>21</v>
          </cell>
          <cell r="E32">
            <v>65.375</v>
          </cell>
          <cell r="F32">
            <v>82</v>
          </cell>
          <cell r="G32">
            <v>42</v>
          </cell>
          <cell r="H32">
            <v>20.16</v>
          </cell>
          <cell r="J32">
            <v>39.24</v>
          </cell>
          <cell r="K32">
            <v>0</v>
          </cell>
        </row>
        <row r="33">
          <cell r="B33">
            <v>22.837500000000002</v>
          </cell>
          <cell r="C33">
            <v>29.6</v>
          </cell>
          <cell r="D33">
            <v>18.7</v>
          </cell>
          <cell r="E33">
            <v>70.5</v>
          </cell>
          <cell r="F33">
            <v>85</v>
          </cell>
          <cell r="G33">
            <v>48</v>
          </cell>
          <cell r="H33">
            <v>14.76</v>
          </cell>
          <cell r="J33">
            <v>43.92</v>
          </cell>
          <cell r="K33">
            <v>0.8</v>
          </cell>
        </row>
        <row r="34">
          <cell r="B34">
            <v>13.5</v>
          </cell>
          <cell r="C34">
            <v>20.5</v>
          </cell>
          <cell r="D34">
            <v>11.1</v>
          </cell>
          <cell r="E34">
            <v>86.625</v>
          </cell>
          <cell r="F34">
            <v>93</v>
          </cell>
          <cell r="G34">
            <v>74</v>
          </cell>
          <cell r="H34">
            <v>20.16</v>
          </cell>
          <cell r="J34">
            <v>37.800000000000004</v>
          </cell>
          <cell r="K34">
            <v>0</v>
          </cell>
        </row>
      </sheetData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>
        <row r="5">
          <cell r="B5">
            <v>18.75</v>
          </cell>
          <cell r="C5">
            <v>28.3</v>
          </cell>
          <cell r="D5">
            <v>11.3</v>
          </cell>
          <cell r="E5">
            <v>64.470588235294116</v>
          </cell>
          <cell r="F5">
            <v>100</v>
          </cell>
          <cell r="G5">
            <v>36</v>
          </cell>
          <cell r="H5">
            <v>8.64</v>
          </cell>
          <cell r="J5">
            <v>18</v>
          </cell>
          <cell r="K5">
            <v>0</v>
          </cell>
        </row>
        <row r="6">
          <cell r="B6">
            <v>20.241666666666671</v>
          </cell>
          <cell r="C6">
            <v>30.4</v>
          </cell>
          <cell r="D6">
            <v>11.8</v>
          </cell>
          <cell r="E6">
            <v>71.375</v>
          </cell>
          <cell r="F6">
            <v>100</v>
          </cell>
          <cell r="G6">
            <v>40</v>
          </cell>
          <cell r="H6">
            <v>9.3600000000000012</v>
          </cell>
          <cell r="J6">
            <v>25.92</v>
          </cell>
          <cell r="K6">
            <v>0</v>
          </cell>
        </row>
        <row r="7">
          <cell r="B7">
            <v>22.504166666666666</v>
          </cell>
          <cell r="C7">
            <v>29.9</v>
          </cell>
          <cell r="D7">
            <v>16.899999999999999</v>
          </cell>
          <cell r="E7">
            <v>72.5625</v>
          </cell>
          <cell r="F7">
            <v>100</v>
          </cell>
          <cell r="G7">
            <v>51</v>
          </cell>
          <cell r="H7">
            <v>15.120000000000001</v>
          </cell>
          <cell r="J7">
            <v>34.200000000000003</v>
          </cell>
          <cell r="K7">
            <v>3.2</v>
          </cell>
        </row>
        <row r="8">
          <cell r="B8">
            <v>23.404166666666665</v>
          </cell>
          <cell r="C8">
            <v>30.4</v>
          </cell>
          <cell r="D8">
            <v>18.399999999999999</v>
          </cell>
          <cell r="E8">
            <v>73.599999999999994</v>
          </cell>
          <cell r="F8">
            <v>100</v>
          </cell>
          <cell r="G8">
            <v>50</v>
          </cell>
          <cell r="H8">
            <v>8.64</v>
          </cell>
          <cell r="J8">
            <v>31.319999999999997</v>
          </cell>
          <cell r="K8">
            <v>7</v>
          </cell>
        </row>
        <row r="9">
          <cell r="C9">
            <v>31.8</v>
          </cell>
          <cell r="D9">
            <v>17.899999999999999</v>
          </cell>
          <cell r="E9">
            <v>57.583333333333336</v>
          </cell>
          <cell r="F9">
            <v>100</v>
          </cell>
          <cell r="G9">
            <v>38</v>
          </cell>
          <cell r="H9">
            <v>12.24</v>
          </cell>
          <cell r="J9">
            <v>24.840000000000003</v>
          </cell>
          <cell r="K9">
            <v>0</v>
          </cell>
        </row>
        <row r="10">
          <cell r="B10">
            <v>23.495833333333334</v>
          </cell>
          <cell r="C10">
            <v>31</v>
          </cell>
          <cell r="D10">
            <v>17.399999999999999</v>
          </cell>
          <cell r="E10">
            <v>68.526315789473685</v>
          </cell>
          <cell r="F10">
            <v>100</v>
          </cell>
          <cell r="G10">
            <v>40</v>
          </cell>
          <cell r="H10">
            <v>7.5600000000000005</v>
          </cell>
          <cell r="J10">
            <v>15.48</v>
          </cell>
          <cell r="K10">
            <v>0</v>
          </cell>
        </row>
        <row r="11">
          <cell r="B11">
            <v>22.650000000000002</v>
          </cell>
          <cell r="C11">
            <v>31.4</v>
          </cell>
          <cell r="D11">
            <v>16.3</v>
          </cell>
          <cell r="E11">
            <v>64.875</v>
          </cell>
          <cell r="F11">
            <v>100</v>
          </cell>
          <cell r="G11">
            <v>33</v>
          </cell>
          <cell r="H11">
            <v>10.08</v>
          </cell>
          <cell r="J11">
            <v>24.840000000000003</v>
          </cell>
          <cell r="K11">
            <v>0</v>
          </cell>
        </row>
        <row r="12">
          <cell r="B12">
            <v>21.600000000000005</v>
          </cell>
          <cell r="C12">
            <v>32.4</v>
          </cell>
          <cell r="D12">
            <v>15.7</v>
          </cell>
          <cell r="E12">
            <v>67.3125</v>
          </cell>
          <cell r="F12">
            <v>100</v>
          </cell>
          <cell r="G12">
            <v>27</v>
          </cell>
          <cell r="H12">
            <v>13.68</v>
          </cell>
          <cell r="J12">
            <v>50.04</v>
          </cell>
          <cell r="K12">
            <v>0.8</v>
          </cell>
        </row>
        <row r="13">
          <cell r="B13">
            <v>21.3</v>
          </cell>
          <cell r="C13">
            <v>25.8</v>
          </cell>
          <cell r="D13">
            <v>19</v>
          </cell>
          <cell r="E13">
            <v>77.666666666666671</v>
          </cell>
          <cell r="F13">
            <v>100</v>
          </cell>
          <cell r="G13">
            <v>59</v>
          </cell>
          <cell r="H13">
            <v>11.879999999999999</v>
          </cell>
          <cell r="J13">
            <v>25.2</v>
          </cell>
          <cell r="K13">
            <v>7.4</v>
          </cell>
        </row>
        <row r="14">
          <cell r="B14">
            <v>20.3125</v>
          </cell>
          <cell r="C14">
            <v>25.6</v>
          </cell>
          <cell r="D14">
            <v>16.5</v>
          </cell>
          <cell r="E14">
            <v>76.333333333333329</v>
          </cell>
          <cell r="F14">
            <v>100</v>
          </cell>
          <cell r="G14">
            <v>52</v>
          </cell>
          <cell r="H14">
            <v>6.84</v>
          </cell>
          <cell r="J14">
            <v>24.840000000000003</v>
          </cell>
          <cell r="K14">
            <v>0</v>
          </cell>
        </row>
        <row r="15">
          <cell r="B15">
            <v>17.962500000000002</v>
          </cell>
          <cell r="C15">
            <v>23.4</v>
          </cell>
          <cell r="D15">
            <v>13.2</v>
          </cell>
          <cell r="E15">
            <v>70.454545454545453</v>
          </cell>
          <cell r="F15">
            <v>100</v>
          </cell>
          <cell r="G15">
            <v>50</v>
          </cell>
          <cell r="H15">
            <v>7.5600000000000005</v>
          </cell>
          <cell r="J15">
            <v>21.240000000000002</v>
          </cell>
          <cell r="K15">
            <v>0</v>
          </cell>
        </row>
        <row r="16">
          <cell r="B16">
            <v>15.504166666666668</v>
          </cell>
          <cell r="C16">
            <v>23.3</v>
          </cell>
          <cell r="D16">
            <v>10.4</v>
          </cell>
          <cell r="E16">
            <v>66.266666666666666</v>
          </cell>
          <cell r="F16">
            <v>100</v>
          </cell>
          <cell r="G16">
            <v>42</v>
          </cell>
          <cell r="H16">
            <v>15.48</v>
          </cell>
          <cell r="J16">
            <v>26.28</v>
          </cell>
          <cell r="K16">
            <v>0</v>
          </cell>
        </row>
        <row r="17">
          <cell r="B17">
            <v>17.179166666666667</v>
          </cell>
          <cell r="C17">
            <v>27.5</v>
          </cell>
          <cell r="D17">
            <v>9.6</v>
          </cell>
          <cell r="E17">
            <v>69.666666666666671</v>
          </cell>
          <cell r="F17">
            <v>100</v>
          </cell>
          <cell r="G17">
            <v>40</v>
          </cell>
          <cell r="H17">
            <v>12.24</v>
          </cell>
          <cell r="J17">
            <v>20.52</v>
          </cell>
          <cell r="K17">
            <v>0</v>
          </cell>
        </row>
        <row r="18">
          <cell r="B18">
            <v>21.224999999999998</v>
          </cell>
          <cell r="C18">
            <v>30.2</v>
          </cell>
          <cell r="D18">
            <v>14.3</v>
          </cell>
          <cell r="E18">
            <v>65.3</v>
          </cell>
          <cell r="F18">
            <v>100</v>
          </cell>
          <cell r="G18">
            <v>37</v>
          </cell>
          <cell r="H18">
            <v>11.879999999999999</v>
          </cell>
          <cell r="J18">
            <v>32.4</v>
          </cell>
          <cell r="K18">
            <v>0</v>
          </cell>
        </row>
        <row r="19">
          <cell r="B19">
            <v>20.912499999999998</v>
          </cell>
          <cell r="C19">
            <v>24.9</v>
          </cell>
          <cell r="D19">
            <v>17.399999999999999</v>
          </cell>
          <cell r="E19">
            <v>72.739130434782609</v>
          </cell>
          <cell r="F19">
            <v>99</v>
          </cell>
          <cell r="G19">
            <v>57</v>
          </cell>
          <cell r="H19">
            <v>14.4</v>
          </cell>
          <cell r="J19">
            <v>26.28</v>
          </cell>
          <cell r="K19">
            <v>0</v>
          </cell>
        </row>
        <row r="20">
          <cell r="B20">
            <v>21.608333333333331</v>
          </cell>
          <cell r="C20">
            <v>29.7</v>
          </cell>
          <cell r="D20">
            <v>15.8</v>
          </cell>
          <cell r="E20">
            <v>60.416666666666664</v>
          </cell>
          <cell r="F20">
            <v>79</v>
          </cell>
          <cell r="G20">
            <v>42</v>
          </cell>
          <cell r="H20">
            <v>12.24</v>
          </cell>
          <cell r="J20">
            <v>27</v>
          </cell>
          <cell r="K20">
            <v>3.2</v>
          </cell>
        </row>
        <row r="21">
          <cell r="B21">
            <v>20.854166666666668</v>
          </cell>
          <cell r="C21">
            <v>29.1</v>
          </cell>
          <cell r="D21">
            <v>14.3</v>
          </cell>
          <cell r="E21">
            <v>52.285714285714285</v>
          </cell>
          <cell r="F21">
            <v>100</v>
          </cell>
          <cell r="G21">
            <v>28</v>
          </cell>
          <cell r="H21">
            <v>13.68</v>
          </cell>
          <cell r="J21">
            <v>29.16</v>
          </cell>
          <cell r="K21">
            <v>0</v>
          </cell>
        </row>
        <row r="22">
          <cell r="B22">
            <v>19.833333333333332</v>
          </cell>
          <cell r="C22">
            <v>30.3</v>
          </cell>
          <cell r="D22">
            <v>11.5</v>
          </cell>
          <cell r="E22">
            <v>63.904761904761905</v>
          </cell>
          <cell r="F22">
            <v>100</v>
          </cell>
          <cell r="G22">
            <v>24</v>
          </cell>
          <cell r="H22">
            <v>7.2</v>
          </cell>
          <cell r="J22">
            <v>18</v>
          </cell>
          <cell r="K22">
            <v>0</v>
          </cell>
        </row>
        <row r="23">
          <cell r="B23">
            <v>20.879166666666666</v>
          </cell>
          <cell r="C23">
            <v>31.2</v>
          </cell>
          <cell r="D23">
            <v>12.9</v>
          </cell>
          <cell r="E23">
            <v>58.89473684210526</v>
          </cell>
          <cell r="F23">
            <v>100</v>
          </cell>
          <cell r="G23">
            <v>25</v>
          </cell>
          <cell r="H23">
            <v>8.64</v>
          </cell>
          <cell r="J23">
            <v>21.240000000000002</v>
          </cell>
          <cell r="K23">
            <v>0</v>
          </cell>
        </row>
        <row r="24">
          <cell r="B24">
            <v>20.849999999999998</v>
          </cell>
          <cell r="C24">
            <v>31</v>
          </cell>
          <cell r="D24">
            <v>12.5</v>
          </cell>
          <cell r="E24">
            <v>64.090909090909093</v>
          </cell>
          <cell r="F24">
            <v>100</v>
          </cell>
          <cell r="G24">
            <v>28</v>
          </cell>
          <cell r="H24">
            <v>10.08</v>
          </cell>
          <cell r="J24">
            <v>22.68</v>
          </cell>
          <cell r="K24">
            <v>0</v>
          </cell>
        </row>
        <row r="25">
          <cell r="B25">
            <v>20.508333333333329</v>
          </cell>
          <cell r="C25">
            <v>27.8</v>
          </cell>
          <cell r="D25">
            <v>14.8</v>
          </cell>
          <cell r="E25">
            <v>72.7</v>
          </cell>
          <cell r="F25">
            <v>98</v>
          </cell>
          <cell r="G25">
            <v>49</v>
          </cell>
          <cell r="H25">
            <v>9.3600000000000012</v>
          </cell>
          <cell r="J25">
            <v>17.64</v>
          </cell>
          <cell r="K25">
            <v>0</v>
          </cell>
        </row>
        <row r="26">
          <cell r="B26">
            <v>22.233333333333331</v>
          </cell>
          <cell r="C26">
            <v>31.3</v>
          </cell>
          <cell r="D26">
            <v>15.4</v>
          </cell>
          <cell r="E26">
            <v>51.769230769230766</v>
          </cell>
          <cell r="F26">
            <v>100</v>
          </cell>
          <cell r="G26">
            <v>30</v>
          </cell>
          <cell r="H26">
            <v>16.2</v>
          </cell>
          <cell r="J26">
            <v>34.56</v>
          </cell>
          <cell r="K26">
            <v>0</v>
          </cell>
        </row>
        <row r="27">
          <cell r="B27">
            <v>21.029166666666665</v>
          </cell>
          <cell r="C27">
            <v>27.9</v>
          </cell>
          <cell r="D27">
            <v>18.399999999999999</v>
          </cell>
          <cell r="E27">
            <v>65.0625</v>
          </cell>
          <cell r="F27">
            <v>100</v>
          </cell>
          <cell r="G27">
            <v>51</v>
          </cell>
          <cell r="H27">
            <v>22.32</v>
          </cell>
          <cell r="J27">
            <v>59.760000000000005</v>
          </cell>
          <cell r="K27">
            <v>34.400000000000006</v>
          </cell>
        </row>
        <row r="28">
          <cell r="B28">
            <v>14.458333333333334</v>
          </cell>
          <cell r="D28">
            <v>11</v>
          </cell>
          <cell r="E28">
            <v>63.263157894736842</v>
          </cell>
          <cell r="F28">
            <v>100</v>
          </cell>
          <cell r="G28">
            <v>31</v>
          </cell>
          <cell r="H28">
            <v>15.120000000000001</v>
          </cell>
          <cell r="J28">
            <v>32.4</v>
          </cell>
          <cell r="K28">
            <v>0.60000000000000009</v>
          </cell>
        </row>
        <row r="29">
          <cell r="B29">
            <v>14.162500000000001</v>
          </cell>
          <cell r="C29">
            <v>25.2</v>
          </cell>
          <cell r="D29">
            <v>6</v>
          </cell>
          <cell r="E29">
            <v>69.235294117647058</v>
          </cell>
          <cell r="F29">
            <v>100</v>
          </cell>
          <cell r="G29">
            <v>48</v>
          </cell>
          <cell r="H29">
            <v>9</v>
          </cell>
          <cell r="J29">
            <v>20.16</v>
          </cell>
          <cell r="K29">
            <v>0</v>
          </cell>
        </row>
        <row r="30">
          <cell r="B30">
            <v>21.583333333333332</v>
          </cell>
          <cell r="C30">
            <v>31.6</v>
          </cell>
          <cell r="D30">
            <v>14.2</v>
          </cell>
          <cell r="E30">
            <v>64.6875</v>
          </cell>
          <cell r="F30">
            <v>100</v>
          </cell>
          <cell r="G30">
            <v>37</v>
          </cell>
          <cell r="H30">
            <v>13.68</v>
          </cell>
          <cell r="J30">
            <v>26.28</v>
          </cell>
          <cell r="K30">
            <v>0</v>
          </cell>
        </row>
        <row r="31">
          <cell r="B31">
            <v>23.320833333333329</v>
          </cell>
          <cell r="C31">
            <v>30.6</v>
          </cell>
          <cell r="D31">
            <v>17.8</v>
          </cell>
          <cell r="E31">
            <v>70.833333333333329</v>
          </cell>
          <cell r="F31">
            <v>100</v>
          </cell>
          <cell r="G31">
            <v>47</v>
          </cell>
          <cell r="H31">
            <v>10.44</v>
          </cell>
          <cell r="J31">
            <v>23.400000000000002</v>
          </cell>
          <cell r="K31">
            <v>0</v>
          </cell>
        </row>
        <row r="32">
          <cell r="B32">
            <v>22.954166666666662</v>
          </cell>
          <cell r="C32">
            <v>31.1</v>
          </cell>
          <cell r="D32">
            <v>16.2</v>
          </cell>
          <cell r="E32">
            <v>57.266666666666666</v>
          </cell>
          <cell r="F32">
            <v>98</v>
          </cell>
          <cell r="G32">
            <v>31</v>
          </cell>
          <cell r="H32">
            <v>12.96</v>
          </cell>
          <cell r="J32">
            <v>31.680000000000003</v>
          </cell>
          <cell r="K32">
            <v>0</v>
          </cell>
        </row>
        <row r="33">
          <cell r="B33">
            <v>21.837499999999995</v>
          </cell>
          <cell r="C33">
            <v>32.799999999999997</v>
          </cell>
          <cell r="D33">
            <v>13.4</v>
          </cell>
          <cell r="E33">
            <v>59</v>
          </cell>
          <cell r="F33">
            <v>100</v>
          </cell>
          <cell r="G33">
            <v>21</v>
          </cell>
          <cell r="H33">
            <v>13.32</v>
          </cell>
          <cell r="J33">
            <v>29.52</v>
          </cell>
          <cell r="K33">
            <v>0</v>
          </cell>
        </row>
        <row r="34">
          <cell r="B34">
            <v>19.362499999999997</v>
          </cell>
          <cell r="C34">
            <v>25.8</v>
          </cell>
          <cell r="D34">
            <v>16</v>
          </cell>
          <cell r="E34">
            <v>83.882352941176464</v>
          </cell>
          <cell r="F34">
            <v>100</v>
          </cell>
          <cell r="G34">
            <v>63</v>
          </cell>
          <cell r="H34">
            <v>14.04</v>
          </cell>
          <cell r="J34">
            <v>27.36</v>
          </cell>
          <cell r="K34">
            <v>0</v>
          </cell>
        </row>
      </sheetData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>
        <row r="5">
          <cell r="B5">
            <v>19.937500000000004</v>
          </cell>
          <cell r="C5">
            <v>27.1</v>
          </cell>
          <cell r="D5">
            <v>15.3</v>
          </cell>
          <cell r="E5">
            <v>63.5</v>
          </cell>
          <cell r="F5">
            <v>80</v>
          </cell>
          <cell r="G5">
            <v>43</v>
          </cell>
          <cell r="H5">
            <v>12.24</v>
          </cell>
          <cell r="J5">
            <v>21.240000000000002</v>
          </cell>
          <cell r="K5">
            <v>0</v>
          </cell>
        </row>
        <row r="6">
          <cell r="B6">
            <v>20.95</v>
          </cell>
          <cell r="C6">
            <v>28.1</v>
          </cell>
          <cell r="D6">
            <v>15.6</v>
          </cell>
          <cell r="E6">
            <v>59.666666666666664</v>
          </cell>
          <cell r="F6">
            <v>80</v>
          </cell>
          <cell r="G6">
            <v>40</v>
          </cell>
          <cell r="H6">
            <v>16.559999999999999</v>
          </cell>
          <cell r="J6">
            <v>30.96</v>
          </cell>
          <cell r="K6">
            <v>0</v>
          </cell>
        </row>
        <row r="7">
          <cell r="B7">
            <v>20.425000000000001</v>
          </cell>
          <cell r="C7">
            <v>27.9</v>
          </cell>
          <cell r="D7">
            <v>16.100000000000001</v>
          </cell>
          <cell r="E7">
            <v>76.625</v>
          </cell>
          <cell r="F7">
            <v>94</v>
          </cell>
          <cell r="G7">
            <v>52</v>
          </cell>
          <cell r="H7">
            <v>15.48</v>
          </cell>
          <cell r="J7">
            <v>48.96</v>
          </cell>
          <cell r="K7">
            <v>15</v>
          </cell>
        </row>
        <row r="8">
          <cell r="B8">
            <v>22.041666666666668</v>
          </cell>
          <cell r="C8">
            <v>27.7</v>
          </cell>
          <cell r="D8">
            <v>17.600000000000001</v>
          </cell>
          <cell r="E8">
            <v>74.5</v>
          </cell>
          <cell r="F8">
            <v>90</v>
          </cell>
          <cell r="G8">
            <v>54</v>
          </cell>
          <cell r="H8">
            <v>21.96</v>
          </cell>
          <cell r="J8">
            <v>53.64</v>
          </cell>
          <cell r="K8">
            <v>3</v>
          </cell>
        </row>
        <row r="9">
          <cell r="B9">
            <v>22.816666666666666</v>
          </cell>
          <cell r="C9">
            <v>29.3</v>
          </cell>
          <cell r="D9">
            <v>17.899999999999999</v>
          </cell>
          <cell r="E9">
            <v>68.875</v>
          </cell>
          <cell r="F9">
            <v>87</v>
          </cell>
          <cell r="G9">
            <v>40</v>
          </cell>
          <cell r="H9">
            <v>14.76</v>
          </cell>
          <cell r="J9">
            <v>27.720000000000002</v>
          </cell>
          <cell r="K9">
            <v>0</v>
          </cell>
        </row>
        <row r="10">
          <cell r="B10">
            <v>23.05</v>
          </cell>
          <cell r="C10">
            <v>29.4</v>
          </cell>
          <cell r="D10">
            <v>17.3</v>
          </cell>
          <cell r="E10">
            <v>64.458333333333329</v>
          </cell>
          <cell r="F10">
            <v>89</v>
          </cell>
          <cell r="G10">
            <v>35</v>
          </cell>
          <cell r="H10">
            <v>10.08</v>
          </cell>
          <cell r="J10">
            <v>19.079999999999998</v>
          </cell>
          <cell r="K10">
            <v>0</v>
          </cell>
        </row>
        <row r="11">
          <cell r="B11">
            <v>22.787499999999998</v>
          </cell>
          <cell r="C11">
            <v>28.8</v>
          </cell>
          <cell r="D11">
            <v>18.399999999999999</v>
          </cell>
          <cell r="E11">
            <v>61.791666666666664</v>
          </cell>
          <cell r="F11">
            <v>83</v>
          </cell>
          <cell r="G11">
            <v>30</v>
          </cell>
          <cell r="H11">
            <v>10.44</v>
          </cell>
          <cell r="J11">
            <v>23.759999999999998</v>
          </cell>
          <cell r="K11">
            <v>0</v>
          </cell>
        </row>
        <row r="12">
          <cell r="B12">
            <v>21.854166666666668</v>
          </cell>
          <cell r="C12">
            <v>29.5</v>
          </cell>
          <cell r="D12">
            <v>16.5</v>
          </cell>
          <cell r="E12">
            <v>63.958333333333336</v>
          </cell>
          <cell r="F12">
            <v>93</v>
          </cell>
          <cell r="G12">
            <v>36</v>
          </cell>
          <cell r="H12">
            <v>13.32</v>
          </cell>
          <cell r="J12">
            <v>30.240000000000002</v>
          </cell>
          <cell r="K12">
            <v>7</v>
          </cell>
        </row>
        <row r="13">
          <cell r="B13">
            <v>19.258333333333333</v>
          </cell>
          <cell r="C13">
            <v>23.8</v>
          </cell>
          <cell r="D13">
            <v>17.600000000000001</v>
          </cell>
          <cell r="E13">
            <v>88.208333333333329</v>
          </cell>
          <cell r="F13">
            <v>96</v>
          </cell>
          <cell r="G13">
            <v>65</v>
          </cell>
          <cell r="H13">
            <v>10.8</v>
          </cell>
          <cell r="J13">
            <v>22.32</v>
          </cell>
          <cell r="K13">
            <v>11.999999999999998</v>
          </cell>
        </row>
        <row r="14">
          <cell r="B14">
            <v>17.816666666666666</v>
          </cell>
          <cell r="C14">
            <v>22.8</v>
          </cell>
          <cell r="D14">
            <v>13.9</v>
          </cell>
          <cell r="E14">
            <v>81.75</v>
          </cell>
          <cell r="F14">
            <v>94</v>
          </cell>
          <cell r="G14">
            <v>60</v>
          </cell>
          <cell r="H14">
            <v>10.08</v>
          </cell>
          <cell r="J14">
            <v>20.52</v>
          </cell>
          <cell r="K14">
            <v>0</v>
          </cell>
        </row>
        <row r="15">
          <cell r="B15">
            <v>16.016666666666666</v>
          </cell>
          <cell r="C15">
            <v>21.3</v>
          </cell>
          <cell r="D15">
            <v>11.9</v>
          </cell>
          <cell r="E15">
            <v>74.375</v>
          </cell>
          <cell r="F15">
            <v>89</v>
          </cell>
          <cell r="G15">
            <v>54</v>
          </cell>
          <cell r="H15">
            <v>9.3600000000000012</v>
          </cell>
          <cell r="J15">
            <v>24.48</v>
          </cell>
          <cell r="K15">
            <v>0</v>
          </cell>
        </row>
        <row r="16">
          <cell r="B16">
            <v>15.504166666666665</v>
          </cell>
          <cell r="C16">
            <v>21.3</v>
          </cell>
          <cell r="D16">
            <v>11</v>
          </cell>
          <cell r="E16">
            <v>69.625</v>
          </cell>
          <cell r="F16">
            <v>87</v>
          </cell>
          <cell r="G16">
            <v>45</v>
          </cell>
          <cell r="H16">
            <v>19.440000000000001</v>
          </cell>
          <cell r="J16">
            <v>36</v>
          </cell>
          <cell r="K16">
            <v>0</v>
          </cell>
        </row>
        <row r="17">
          <cell r="B17">
            <v>18.0625</v>
          </cell>
          <cell r="C17">
            <v>27.2</v>
          </cell>
          <cell r="D17">
            <v>11.5</v>
          </cell>
          <cell r="E17">
            <v>62.333333333333336</v>
          </cell>
          <cell r="F17">
            <v>80</v>
          </cell>
          <cell r="G17">
            <v>36</v>
          </cell>
          <cell r="H17">
            <v>15.840000000000002</v>
          </cell>
          <cell r="J17">
            <v>33.119999999999997</v>
          </cell>
          <cell r="K17">
            <v>0</v>
          </cell>
        </row>
        <row r="18">
          <cell r="B18">
            <v>20.762499999999999</v>
          </cell>
          <cell r="C18">
            <v>27.9</v>
          </cell>
          <cell r="D18">
            <v>14.8</v>
          </cell>
          <cell r="E18">
            <v>66.625</v>
          </cell>
          <cell r="F18">
            <v>86</v>
          </cell>
          <cell r="G18">
            <v>42</v>
          </cell>
          <cell r="H18">
            <v>21.6</v>
          </cell>
          <cell r="J18">
            <v>39.6</v>
          </cell>
          <cell r="K18">
            <v>0</v>
          </cell>
        </row>
        <row r="19">
          <cell r="B19">
            <v>20.412499999999998</v>
          </cell>
          <cell r="C19">
            <v>24.2</v>
          </cell>
          <cell r="D19">
            <v>17.100000000000001</v>
          </cell>
          <cell r="E19">
            <v>76.375</v>
          </cell>
          <cell r="F19">
            <v>89</v>
          </cell>
          <cell r="G19">
            <v>65</v>
          </cell>
          <cell r="H19">
            <v>13.68</v>
          </cell>
          <cell r="J19">
            <v>27</v>
          </cell>
          <cell r="K19">
            <v>2.2000000000000002</v>
          </cell>
        </row>
        <row r="20">
          <cell r="B20">
            <v>20.595833333333335</v>
          </cell>
          <cell r="C20">
            <v>26.9</v>
          </cell>
          <cell r="D20">
            <v>15.7</v>
          </cell>
          <cell r="E20">
            <v>75.583333333333329</v>
          </cell>
          <cell r="F20">
            <v>93</v>
          </cell>
          <cell r="G20">
            <v>50</v>
          </cell>
          <cell r="H20">
            <v>14.76</v>
          </cell>
          <cell r="J20">
            <v>29.52</v>
          </cell>
          <cell r="K20">
            <v>0.2</v>
          </cell>
        </row>
        <row r="21">
          <cell r="B21">
            <v>20.870833333333334</v>
          </cell>
          <cell r="C21">
            <v>26.8</v>
          </cell>
          <cell r="D21">
            <v>16.399999999999999</v>
          </cell>
          <cell r="E21">
            <v>58.833333333333336</v>
          </cell>
          <cell r="F21">
            <v>79</v>
          </cell>
          <cell r="G21">
            <v>30</v>
          </cell>
          <cell r="H21">
            <v>19.440000000000001</v>
          </cell>
          <cell r="J21">
            <v>38.880000000000003</v>
          </cell>
          <cell r="K21">
            <v>0</v>
          </cell>
        </row>
        <row r="22">
          <cell r="B22">
            <v>20.929166666666671</v>
          </cell>
          <cell r="C22">
            <v>27.7</v>
          </cell>
          <cell r="D22">
            <v>14</v>
          </cell>
          <cell r="E22">
            <v>50.958333333333336</v>
          </cell>
          <cell r="F22">
            <v>73</v>
          </cell>
          <cell r="G22">
            <v>24</v>
          </cell>
          <cell r="H22">
            <v>11.520000000000001</v>
          </cell>
          <cell r="J22">
            <v>24.48</v>
          </cell>
          <cell r="K22">
            <v>0</v>
          </cell>
        </row>
        <row r="23">
          <cell r="B23">
            <v>21.858333333333334</v>
          </cell>
          <cell r="C23">
            <v>28.1</v>
          </cell>
          <cell r="D23">
            <v>16.8</v>
          </cell>
          <cell r="E23">
            <v>49.791666666666664</v>
          </cell>
          <cell r="F23">
            <v>70</v>
          </cell>
          <cell r="G23">
            <v>31</v>
          </cell>
          <cell r="H23">
            <v>11.16</v>
          </cell>
          <cell r="J23">
            <v>24.48</v>
          </cell>
          <cell r="K23">
            <v>0</v>
          </cell>
        </row>
        <row r="24">
          <cell r="B24">
            <v>22.120833333333334</v>
          </cell>
          <cell r="C24">
            <v>29.4</v>
          </cell>
          <cell r="D24">
            <v>17.2</v>
          </cell>
          <cell r="E24">
            <v>50.416666666666664</v>
          </cell>
          <cell r="F24">
            <v>68</v>
          </cell>
          <cell r="G24">
            <v>28</v>
          </cell>
          <cell r="H24">
            <v>9.7200000000000006</v>
          </cell>
          <cell r="J24">
            <v>26.28</v>
          </cell>
          <cell r="K24">
            <v>0</v>
          </cell>
        </row>
        <row r="25">
          <cell r="B25">
            <v>20.824999999999999</v>
          </cell>
          <cell r="C25">
            <v>27.7</v>
          </cell>
          <cell r="D25">
            <v>15.4</v>
          </cell>
          <cell r="E25">
            <v>75.25</v>
          </cell>
          <cell r="F25">
            <v>96</v>
          </cell>
          <cell r="G25">
            <v>33</v>
          </cell>
          <cell r="H25">
            <v>9.7200000000000006</v>
          </cell>
          <cell r="J25">
            <v>34.200000000000003</v>
          </cell>
          <cell r="K25">
            <v>0</v>
          </cell>
        </row>
        <row r="26">
          <cell r="B26">
            <v>21.716666666666669</v>
          </cell>
          <cell r="C26">
            <v>28.2</v>
          </cell>
          <cell r="D26">
            <v>17.399999999999999</v>
          </cell>
          <cell r="E26">
            <v>66.625</v>
          </cell>
          <cell r="F26">
            <v>91</v>
          </cell>
          <cell r="G26">
            <v>35</v>
          </cell>
          <cell r="H26">
            <v>20.52</v>
          </cell>
          <cell r="J26">
            <v>47.519999999999996</v>
          </cell>
          <cell r="K26">
            <v>0</v>
          </cell>
        </row>
        <row r="27">
          <cell r="B27">
            <v>19.5625</v>
          </cell>
          <cell r="C27">
            <v>23.3</v>
          </cell>
          <cell r="D27">
            <v>15</v>
          </cell>
          <cell r="E27">
            <v>77.833333333333329</v>
          </cell>
          <cell r="F27">
            <v>96</v>
          </cell>
          <cell r="G27">
            <v>58</v>
          </cell>
          <cell r="H27">
            <v>18.36</v>
          </cell>
          <cell r="J27">
            <v>37.440000000000005</v>
          </cell>
          <cell r="K27">
            <v>36.200000000000003</v>
          </cell>
        </row>
        <row r="28">
          <cell r="B28">
            <v>11.820833333333333</v>
          </cell>
          <cell r="C28">
            <v>16</v>
          </cell>
          <cell r="D28">
            <v>8.3000000000000007</v>
          </cell>
          <cell r="E28">
            <v>77.333333333333329</v>
          </cell>
          <cell r="F28">
            <v>97</v>
          </cell>
          <cell r="G28">
            <v>43</v>
          </cell>
          <cell r="H28">
            <v>15.48</v>
          </cell>
          <cell r="J28">
            <v>37.440000000000005</v>
          </cell>
          <cell r="K28">
            <v>1.2000000000000002</v>
          </cell>
        </row>
        <row r="29">
          <cell r="B29">
            <v>14.599999999999996</v>
          </cell>
          <cell r="C29">
            <v>26.5</v>
          </cell>
          <cell r="D29">
            <v>6.3</v>
          </cell>
          <cell r="E29">
            <v>69.041666666666671</v>
          </cell>
          <cell r="F29">
            <v>87</v>
          </cell>
          <cell r="G29">
            <v>46</v>
          </cell>
          <cell r="H29">
            <v>17.64</v>
          </cell>
          <cell r="J29">
            <v>32.04</v>
          </cell>
          <cell r="K29">
            <v>0</v>
          </cell>
        </row>
        <row r="30">
          <cell r="B30">
            <v>21.554166666666664</v>
          </cell>
          <cell r="C30">
            <v>29.1</v>
          </cell>
          <cell r="D30">
            <v>16.399999999999999</v>
          </cell>
          <cell r="E30">
            <v>69</v>
          </cell>
          <cell r="F30">
            <v>87</v>
          </cell>
          <cell r="G30">
            <v>43</v>
          </cell>
          <cell r="H30">
            <v>15.840000000000002</v>
          </cell>
          <cell r="J30">
            <v>32.76</v>
          </cell>
          <cell r="K30">
            <v>0</v>
          </cell>
        </row>
        <row r="31">
          <cell r="B31">
            <v>22.108333333333334</v>
          </cell>
          <cell r="C31">
            <v>27</v>
          </cell>
          <cell r="D31">
            <v>17.7</v>
          </cell>
          <cell r="E31">
            <v>74.416666666666671</v>
          </cell>
          <cell r="F31">
            <v>93</v>
          </cell>
          <cell r="G31">
            <v>53</v>
          </cell>
          <cell r="H31">
            <v>10.8</v>
          </cell>
          <cell r="J31">
            <v>21.96</v>
          </cell>
          <cell r="K31">
            <v>0</v>
          </cell>
        </row>
        <row r="32">
          <cell r="B32">
            <v>22.820833333333336</v>
          </cell>
          <cell r="C32">
            <v>28.6</v>
          </cell>
          <cell r="D32">
            <v>17.600000000000001</v>
          </cell>
          <cell r="E32">
            <v>62.625</v>
          </cell>
          <cell r="F32">
            <v>83</v>
          </cell>
          <cell r="G32">
            <v>34</v>
          </cell>
          <cell r="H32">
            <v>16.2</v>
          </cell>
          <cell r="J32">
            <v>32.04</v>
          </cell>
          <cell r="K32">
            <v>0</v>
          </cell>
        </row>
        <row r="33">
          <cell r="B33">
            <v>22.820833333333329</v>
          </cell>
          <cell r="C33">
            <v>30.4</v>
          </cell>
          <cell r="D33">
            <v>17.5</v>
          </cell>
          <cell r="E33">
            <v>54.666666666666664</v>
          </cell>
          <cell r="F33">
            <v>72</v>
          </cell>
          <cell r="G33">
            <v>28</v>
          </cell>
          <cell r="H33">
            <v>12.24</v>
          </cell>
          <cell r="J33">
            <v>34.56</v>
          </cell>
          <cell r="K33">
            <v>0</v>
          </cell>
        </row>
        <row r="34">
          <cell r="B34">
            <v>16.958333333333336</v>
          </cell>
          <cell r="C34">
            <v>21.5</v>
          </cell>
          <cell r="D34">
            <v>12.4</v>
          </cell>
          <cell r="E34">
            <v>90.291666666666671</v>
          </cell>
          <cell r="F34">
            <v>97</v>
          </cell>
          <cell r="G34">
            <v>67</v>
          </cell>
          <cell r="H34">
            <v>14.4</v>
          </cell>
          <cell r="J34">
            <v>30.6</v>
          </cell>
          <cell r="K34">
            <v>0.4</v>
          </cell>
        </row>
      </sheetData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>
        <row r="5">
          <cell r="B5" t="str">
            <v>*</v>
          </cell>
          <cell r="C5" t="str">
            <v>*</v>
          </cell>
          <cell r="D5" t="str">
            <v>*</v>
          </cell>
          <cell r="E5" t="str">
            <v>*</v>
          </cell>
          <cell r="F5" t="str">
            <v>*</v>
          </cell>
          <cell r="G5" t="str">
            <v>*</v>
          </cell>
          <cell r="H5" t="str">
            <v>*</v>
          </cell>
          <cell r="J5" t="str">
            <v>*</v>
          </cell>
          <cell r="K5" t="str">
            <v>*</v>
          </cell>
        </row>
        <row r="6">
          <cell r="B6" t="str">
            <v>*</v>
          </cell>
          <cell r="C6" t="str">
            <v>*</v>
          </cell>
          <cell r="D6" t="str">
            <v>*</v>
          </cell>
          <cell r="E6" t="str">
            <v>*</v>
          </cell>
          <cell r="F6" t="str">
            <v>*</v>
          </cell>
          <cell r="G6" t="str">
            <v>*</v>
          </cell>
          <cell r="H6" t="str">
            <v>*</v>
          </cell>
          <cell r="J6" t="str">
            <v>*</v>
          </cell>
          <cell r="K6" t="str">
            <v>*</v>
          </cell>
        </row>
        <row r="7">
          <cell r="B7" t="str">
            <v>*</v>
          </cell>
          <cell r="C7" t="str">
            <v>*</v>
          </cell>
          <cell r="D7" t="str">
            <v>*</v>
          </cell>
          <cell r="E7" t="str">
            <v>*</v>
          </cell>
          <cell r="F7" t="str">
            <v>*</v>
          </cell>
          <cell r="G7" t="str">
            <v>*</v>
          </cell>
          <cell r="H7" t="str">
            <v>*</v>
          </cell>
          <cell r="J7" t="str">
            <v>*</v>
          </cell>
          <cell r="K7" t="str">
            <v>*</v>
          </cell>
        </row>
        <row r="8">
          <cell r="B8" t="str">
            <v>*</v>
          </cell>
          <cell r="C8" t="str">
            <v>*</v>
          </cell>
          <cell r="D8" t="str">
            <v>*</v>
          </cell>
          <cell r="E8" t="str">
            <v>*</v>
          </cell>
          <cell r="F8" t="str">
            <v>*</v>
          </cell>
          <cell r="G8" t="str">
            <v>*</v>
          </cell>
          <cell r="H8" t="str">
            <v>*</v>
          </cell>
          <cell r="J8" t="str">
            <v>*</v>
          </cell>
          <cell r="K8" t="str">
            <v>*</v>
          </cell>
        </row>
        <row r="9">
          <cell r="B9" t="str">
            <v>*</v>
          </cell>
          <cell r="C9" t="str">
            <v>*</v>
          </cell>
          <cell r="D9" t="str">
            <v>*</v>
          </cell>
          <cell r="E9" t="str">
            <v>*</v>
          </cell>
          <cell r="F9" t="str">
            <v>*</v>
          </cell>
          <cell r="G9" t="str">
            <v>*</v>
          </cell>
          <cell r="H9" t="str">
            <v>*</v>
          </cell>
          <cell r="J9" t="str">
            <v>*</v>
          </cell>
          <cell r="K9" t="str">
            <v>*</v>
          </cell>
        </row>
        <row r="10">
          <cell r="B10" t="str">
            <v>*</v>
          </cell>
          <cell r="C10" t="str">
            <v>*</v>
          </cell>
          <cell r="D10" t="str">
            <v>*</v>
          </cell>
          <cell r="E10" t="str">
            <v>*</v>
          </cell>
          <cell r="F10" t="str">
            <v>*</v>
          </cell>
          <cell r="G10" t="str">
            <v>*</v>
          </cell>
          <cell r="H10" t="str">
            <v>*</v>
          </cell>
          <cell r="J10" t="str">
            <v>*</v>
          </cell>
          <cell r="K10" t="str">
            <v>*</v>
          </cell>
        </row>
        <row r="11">
          <cell r="B11" t="str">
            <v>*</v>
          </cell>
          <cell r="C11" t="str">
            <v>*</v>
          </cell>
          <cell r="D11" t="str">
            <v>*</v>
          </cell>
          <cell r="E11" t="str">
            <v>*</v>
          </cell>
          <cell r="F11" t="str">
            <v>*</v>
          </cell>
          <cell r="G11" t="str">
            <v>*</v>
          </cell>
          <cell r="H11" t="str">
            <v>*</v>
          </cell>
          <cell r="J11" t="str">
            <v>*</v>
          </cell>
          <cell r="K11" t="str">
            <v>*</v>
          </cell>
        </row>
        <row r="12">
          <cell r="B12" t="str">
            <v>*</v>
          </cell>
          <cell r="C12" t="str">
            <v>*</v>
          </cell>
          <cell r="D12" t="str">
            <v>*</v>
          </cell>
          <cell r="E12" t="str">
            <v>*</v>
          </cell>
          <cell r="F12" t="str">
            <v>*</v>
          </cell>
          <cell r="G12" t="str">
            <v>*</v>
          </cell>
          <cell r="H12" t="str">
            <v>*</v>
          </cell>
          <cell r="J12" t="str">
            <v>*</v>
          </cell>
          <cell r="K12" t="str">
            <v>*</v>
          </cell>
        </row>
        <row r="13">
          <cell r="B13" t="str">
            <v>*</v>
          </cell>
          <cell r="C13" t="str">
            <v>*</v>
          </cell>
          <cell r="D13" t="str">
            <v>*</v>
          </cell>
          <cell r="E13" t="str">
            <v>*</v>
          </cell>
          <cell r="F13" t="str">
            <v>*</v>
          </cell>
          <cell r="G13" t="str">
            <v>*</v>
          </cell>
          <cell r="H13" t="str">
            <v>*</v>
          </cell>
          <cell r="J13" t="str">
            <v>*</v>
          </cell>
          <cell r="K13" t="str">
            <v>*</v>
          </cell>
        </row>
        <row r="14">
          <cell r="B14" t="str">
            <v>*</v>
          </cell>
          <cell r="C14" t="str">
            <v>*</v>
          </cell>
          <cell r="D14" t="str">
            <v>*</v>
          </cell>
          <cell r="E14" t="str">
            <v>*</v>
          </cell>
          <cell r="F14" t="str">
            <v>*</v>
          </cell>
          <cell r="G14" t="str">
            <v>*</v>
          </cell>
          <cell r="H14" t="str">
            <v>*</v>
          </cell>
          <cell r="J14" t="str">
            <v>*</v>
          </cell>
          <cell r="K14" t="str">
            <v>*</v>
          </cell>
        </row>
        <row r="15">
          <cell r="B15" t="str">
            <v>*</v>
          </cell>
          <cell r="C15" t="str">
            <v>*</v>
          </cell>
          <cell r="D15" t="str">
            <v>*</v>
          </cell>
          <cell r="E15" t="str">
            <v>*</v>
          </cell>
          <cell r="F15" t="str">
            <v>*</v>
          </cell>
          <cell r="G15" t="str">
            <v>*</v>
          </cell>
          <cell r="H15" t="str">
            <v>*</v>
          </cell>
          <cell r="J15" t="str">
            <v>*</v>
          </cell>
          <cell r="K15" t="str">
            <v>*</v>
          </cell>
        </row>
        <row r="16">
          <cell r="B16">
            <v>20.083333333333332</v>
          </cell>
          <cell r="C16">
            <v>22</v>
          </cell>
          <cell r="D16">
            <v>17.899999999999999</v>
          </cell>
          <cell r="E16">
            <v>59</v>
          </cell>
          <cell r="F16">
            <v>68</v>
          </cell>
          <cell r="G16">
            <v>50</v>
          </cell>
          <cell r="H16">
            <v>13.68</v>
          </cell>
          <cell r="J16">
            <v>24.12</v>
          </cell>
          <cell r="K16">
            <v>0</v>
          </cell>
        </row>
        <row r="17">
          <cell r="B17">
            <v>19.074999999999999</v>
          </cell>
          <cell r="C17">
            <v>26.3</v>
          </cell>
          <cell r="D17">
            <v>13.7</v>
          </cell>
          <cell r="E17">
            <v>65.666666666666671</v>
          </cell>
          <cell r="F17">
            <v>79</v>
          </cell>
          <cell r="G17">
            <v>48</v>
          </cell>
          <cell r="H17">
            <v>17.28</v>
          </cell>
          <cell r="J17">
            <v>24.12</v>
          </cell>
          <cell r="K17">
            <v>0</v>
          </cell>
        </row>
        <row r="18">
          <cell r="B18">
            <v>23.029166666666669</v>
          </cell>
          <cell r="C18">
            <v>28.3</v>
          </cell>
          <cell r="D18">
            <v>18.8</v>
          </cell>
          <cell r="E18">
            <v>63.583333333333336</v>
          </cell>
          <cell r="F18">
            <v>75</v>
          </cell>
          <cell r="G18">
            <v>47</v>
          </cell>
          <cell r="H18">
            <v>28.8</v>
          </cell>
          <cell r="J18">
            <v>42.84</v>
          </cell>
          <cell r="K18">
            <v>0</v>
          </cell>
        </row>
        <row r="19">
          <cell r="B19">
            <v>22.620833333333337</v>
          </cell>
          <cell r="C19">
            <v>25.1</v>
          </cell>
          <cell r="D19">
            <v>19.100000000000001</v>
          </cell>
          <cell r="E19">
            <v>83.916666666666671</v>
          </cell>
          <cell r="F19">
            <v>99</v>
          </cell>
          <cell r="G19">
            <v>65</v>
          </cell>
          <cell r="H19">
            <v>19.8</v>
          </cell>
          <cell r="J19">
            <v>37.440000000000005</v>
          </cell>
          <cell r="K19">
            <v>1.6</v>
          </cell>
        </row>
        <row r="20">
          <cell r="B20">
            <v>23.929166666666674</v>
          </cell>
          <cell r="C20">
            <v>28.4</v>
          </cell>
          <cell r="D20">
            <v>20.5</v>
          </cell>
          <cell r="E20">
            <v>75.083333333333329</v>
          </cell>
          <cell r="F20">
            <v>95</v>
          </cell>
          <cell r="G20">
            <v>53</v>
          </cell>
          <cell r="H20">
            <v>25.2</v>
          </cell>
          <cell r="J20">
            <v>42.84</v>
          </cell>
          <cell r="K20">
            <v>0</v>
          </cell>
        </row>
        <row r="21">
          <cell r="B21">
            <v>24.508333333333336</v>
          </cell>
          <cell r="C21">
            <v>28.4</v>
          </cell>
          <cell r="D21">
            <v>20.8</v>
          </cell>
          <cell r="E21">
            <v>60.791666666666664</v>
          </cell>
          <cell r="F21">
            <v>77</v>
          </cell>
          <cell r="G21">
            <v>42</v>
          </cell>
          <cell r="H21">
            <v>24.48</v>
          </cell>
          <cell r="J21">
            <v>37.800000000000004</v>
          </cell>
          <cell r="K21">
            <v>0</v>
          </cell>
        </row>
        <row r="22">
          <cell r="B22">
            <v>23.978260869565222</v>
          </cell>
          <cell r="C22">
            <v>28</v>
          </cell>
          <cell r="D22">
            <v>20</v>
          </cell>
          <cell r="E22">
            <v>54.739130434782609</v>
          </cell>
          <cell r="F22">
            <v>67</v>
          </cell>
          <cell r="G22">
            <v>43</v>
          </cell>
          <cell r="H22">
            <v>18.36</v>
          </cell>
          <cell r="J22">
            <v>29.52</v>
          </cell>
          <cell r="K22">
            <v>0</v>
          </cell>
        </row>
        <row r="23">
          <cell r="B23">
            <v>21.099999999999994</v>
          </cell>
          <cell r="C23">
            <v>23.9</v>
          </cell>
          <cell r="D23">
            <v>18.2</v>
          </cell>
          <cell r="E23">
            <v>86.142857142857139</v>
          </cell>
          <cell r="F23">
            <v>96</v>
          </cell>
          <cell r="G23">
            <v>73</v>
          </cell>
          <cell r="H23">
            <v>17.64</v>
          </cell>
          <cell r="J23">
            <v>25.92</v>
          </cell>
          <cell r="K23">
            <v>0</v>
          </cell>
        </row>
        <row r="24">
          <cell r="B24">
            <v>18.12</v>
          </cell>
          <cell r="C24">
            <v>21.5</v>
          </cell>
          <cell r="D24">
            <v>16.600000000000001</v>
          </cell>
          <cell r="E24">
            <v>96.4</v>
          </cell>
          <cell r="F24">
            <v>99</v>
          </cell>
          <cell r="G24">
            <v>84</v>
          </cell>
          <cell r="H24">
            <v>11.879999999999999</v>
          </cell>
          <cell r="J24">
            <v>16.2</v>
          </cell>
          <cell r="K24">
            <v>0</v>
          </cell>
        </row>
        <row r="25">
          <cell r="B25">
            <v>20.972727272727273</v>
          </cell>
          <cell r="C25">
            <v>24.3</v>
          </cell>
          <cell r="D25">
            <v>15.5</v>
          </cell>
          <cell r="E25">
            <v>83.63636363636364</v>
          </cell>
          <cell r="F25">
            <v>99</v>
          </cell>
          <cell r="G25">
            <v>68</v>
          </cell>
          <cell r="H25">
            <v>12.6</v>
          </cell>
          <cell r="J25">
            <v>18.36</v>
          </cell>
          <cell r="K25">
            <v>0</v>
          </cell>
        </row>
        <row r="26">
          <cell r="B26">
            <v>25.270000000000003</v>
          </cell>
          <cell r="C26">
            <v>27.6</v>
          </cell>
          <cell r="D26">
            <v>21.5</v>
          </cell>
          <cell r="E26">
            <v>57.5</v>
          </cell>
          <cell r="F26">
            <v>68</v>
          </cell>
          <cell r="G26">
            <v>49</v>
          </cell>
          <cell r="H26">
            <v>30.6</v>
          </cell>
          <cell r="J26">
            <v>50.76</v>
          </cell>
          <cell r="K26">
            <v>0</v>
          </cell>
        </row>
        <row r="27">
          <cell r="B27">
            <v>17.8</v>
          </cell>
          <cell r="C27">
            <v>26</v>
          </cell>
          <cell r="D27">
            <v>12.8</v>
          </cell>
          <cell r="E27">
            <v>89.333333333333329</v>
          </cell>
          <cell r="F27">
            <v>99</v>
          </cell>
          <cell r="G27">
            <v>55</v>
          </cell>
          <cell r="H27">
            <v>32.04</v>
          </cell>
          <cell r="J27">
            <v>55.440000000000005</v>
          </cell>
          <cell r="K27">
            <v>7</v>
          </cell>
        </row>
        <row r="28">
          <cell r="B28">
            <v>11.479166666666664</v>
          </cell>
          <cell r="C28">
            <v>16.5</v>
          </cell>
          <cell r="D28">
            <v>6.1</v>
          </cell>
          <cell r="E28">
            <v>65.041666666666671</v>
          </cell>
          <cell r="F28">
            <v>94</v>
          </cell>
          <cell r="G28">
            <v>40</v>
          </cell>
          <cell r="H28">
            <v>20.16</v>
          </cell>
          <cell r="J28">
            <v>34.56</v>
          </cell>
          <cell r="K28">
            <v>0</v>
          </cell>
        </row>
        <row r="29">
          <cell r="B29">
            <v>14.945833333333333</v>
          </cell>
          <cell r="C29">
            <v>24.3</v>
          </cell>
          <cell r="D29">
            <v>8.3000000000000007</v>
          </cell>
          <cell r="E29">
            <v>67.25</v>
          </cell>
          <cell r="F29">
            <v>83</v>
          </cell>
          <cell r="G29">
            <v>50</v>
          </cell>
          <cell r="H29">
            <v>19.8</v>
          </cell>
          <cell r="J29">
            <v>30.96</v>
          </cell>
          <cell r="K29">
            <v>0</v>
          </cell>
        </row>
        <row r="30">
          <cell r="B30">
            <v>23.274999999999995</v>
          </cell>
          <cell r="C30">
            <v>25.9</v>
          </cell>
          <cell r="D30">
            <v>20.2</v>
          </cell>
          <cell r="E30">
            <v>71.041666666666671</v>
          </cell>
          <cell r="F30">
            <v>92</v>
          </cell>
          <cell r="G30">
            <v>61</v>
          </cell>
          <cell r="H30">
            <v>27.36</v>
          </cell>
          <cell r="J30">
            <v>45.72</v>
          </cell>
          <cell r="K30">
            <v>0</v>
          </cell>
        </row>
        <row r="31">
          <cell r="B31">
            <v>22.333333333333329</v>
          </cell>
          <cell r="C31">
            <v>27.7</v>
          </cell>
          <cell r="D31">
            <v>18.399999999999999</v>
          </cell>
          <cell r="E31">
            <v>80.208333333333329</v>
          </cell>
          <cell r="F31">
            <v>95</v>
          </cell>
          <cell r="G31">
            <v>61</v>
          </cell>
          <cell r="H31">
            <v>11.520000000000001</v>
          </cell>
          <cell r="J31">
            <v>21.240000000000002</v>
          </cell>
          <cell r="K31">
            <v>0</v>
          </cell>
        </row>
        <row r="32">
          <cell r="B32">
            <v>24.724999999999998</v>
          </cell>
          <cell r="C32">
            <v>29.6</v>
          </cell>
          <cell r="D32">
            <v>21</v>
          </cell>
          <cell r="E32">
            <v>70.291666666666671</v>
          </cell>
          <cell r="F32">
            <v>90</v>
          </cell>
          <cell r="G32">
            <v>48</v>
          </cell>
          <cell r="H32">
            <v>25.2</v>
          </cell>
          <cell r="J32">
            <v>44.64</v>
          </cell>
          <cell r="K32">
            <v>0</v>
          </cell>
        </row>
        <row r="33">
          <cell r="B33">
            <v>23.858333333333331</v>
          </cell>
          <cell r="C33">
            <v>26.8</v>
          </cell>
          <cell r="D33">
            <v>19.100000000000001</v>
          </cell>
          <cell r="E33">
            <v>70.416666666666671</v>
          </cell>
          <cell r="F33">
            <v>92</v>
          </cell>
          <cell r="G33">
            <v>57</v>
          </cell>
          <cell r="H33">
            <v>23.040000000000003</v>
          </cell>
          <cell r="J33">
            <v>35.64</v>
          </cell>
          <cell r="K33">
            <v>0</v>
          </cell>
        </row>
        <row r="34">
          <cell r="B34">
            <v>13.295833333333333</v>
          </cell>
          <cell r="C34">
            <v>19.3</v>
          </cell>
          <cell r="D34">
            <v>11.4</v>
          </cell>
          <cell r="E34">
            <v>95.5</v>
          </cell>
          <cell r="F34">
            <v>100</v>
          </cell>
          <cell r="G34">
            <v>85</v>
          </cell>
          <cell r="H34">
            <v>22.32</v>
          </cell>
          <cell r="J34">
            <v>35.28</v>
          </cell>
          <cell r="K34">
            <v>0.2</v>
          </cell>
        </row>
      </sheetData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>
        <row r="5">
          <cell r="B5">
            <v>21.220833333333331</v>
          </cell>
          <cell r="C5">
            <v>26.1</v>
          </cell>
          <cell r="D5">
            <v>18.2</v>
          </cell>
          <cell r="E5">
            <v>55.875</v>
          </cell>
          <cell r="F5">
            <v>66</v>
          </cell>
          <cell r="G5">
            <v>38</v>
          </cell>
          <cell r="H5" t="str">
            <v>*</v>
          </cell>
          <cell r="J5" t="str">
            <v>*</v>
          </cell>
          <cell r="K5">
            <v>0</v>
          </cell>
        </row>
        <row r="6">
          <cell r="B6">
            <v>20.233333333333334</v>
          </cell>
          <cell r="C6">
            <v>23.5</v>
          </cell>
          <cell r="D6">
            <v>15.9</v>
          </cell>
          <cell r="E6">
            <v>74.375</v>
          </cell>
          <cell r="F6">
            <v>89</v>
          </cell>
          <cell r="G6">
            <v>58</v>
          </cell>
          <cell r="H6" t="str">
            <v>*</v>
          </cell>
          <cell r="J6" t="str">
            <v>*</v>
          </cell>
          <cell r="K6">
            <v>0.2</v>
          </cell>
        </row>
        <row r="7">
          <cell r="B7">
            <v>24.179166666666674</v>
          </cell>
          <cell r="C7">
            <v>31.9</v>
          </cell>
          <cell r="D7">
            <v>19.2</v>
          </cell>
          <cell r="E7">
            <v>69.375</v>
          </cell>
          <cell r="F7">
            <v>89</v>
          </cell>
          <cell r="G7">
            <v>42</v>
          </cell>
          <cell r="H7" t="str">
            <v>*</v>
          </cell>
          <cell r="J7" t="str">
            <v>*</v>
          </cell>
          <cell r="K7">
            <v>0</v>
          </cell>
        </row>
        <row r="8">
          <cell r="B8">
            <v>27.041666666666668</v>
          </cell>
          <cell r="C8">
            <v>32.6</v>
          </cell>
          <cell r="D8">
            <v>23.9</v>
          </cell>
          <cell r="E8">
            <v>68.375</v>
          </cell>
          <cell r="F8">
            <v>79</v>
          </cell>
          <cell r="G8">
            <v>50</v>
          </cell>
          <cell r="H8" t="str">
            <v>*</v>
          </cell>
          <cell r="J8" t="str">
            <v>*</v>
          </cell>
          <cell r="K8">
            <v>0</v>
          </cell>
        </row>
        <row r="9">
          <cell r="B9">
            <v>27.254166666666674</v>
          </cell>
          <cell r="C9">
            <v>32.299999999999997</v>
          </cell>
          <cell r="D9">
            <v>20.7</v>
          </cell>
          <cell r="E9">
            <v>69.875</v>
          </cell>
          <cell r="F9">
            <v>88</v>
          </cell>
          <cell r="G9">
            <v>47</v>
          </cell>
          <cell r="H9" t="str">
            <v>*</v>
          </cell>
          <cell r="J9" t="str">
            <v>*</v>
          </cell>
          <cell r="K9">
            <v>13.6</v>
          </cell>
        </row>
        <row r="10">
          <cell r="B10">
            <v>23.808333333333334</v>
          </cell>
          <cell r="C10">
            <v>27.7</v>
          </cell>
          <cell r="D10">
            <v>20.6</v>
          </cell>
          <cell r="E10">
            <v>77.208333333333329</v>
          </cell>
          <cell r="F10">
            <v>91</v>
          </cell>
          <cell r="G10">
            <v>59</v>
          </cell>
          <cell r="H10" t="str">
            <v>*</v>
          </cell>
          <cell r="J10" t="str">
            <v>*</v>
          </cell>
          <cell r="K10">
            <v>10</v>
          </cell>
        </row>
        <row r="11">
          <cell r="B11">
            <v>24.208333333333329</v>
          </cell>
          <cell r="C11">
            <v>31</v>
          </cell>
          <cell r="D11">
            <v>19.600000000000001</v>
          </cell>
          <cell r="E11">
            <v>77</v>
          </cell>
          <cell r="F11">
            <v>92</v>
          </cell>
          <cell r="G11">
            <v>50</v>
          </cell>
          <cell r="H11" t="str">
            <v>*</v>
          </cell>
          <cell r="J11" t="str">
            <v>*</v>
          </cell>
          <cell r="K11">
            <v>0</v>
          </cell>
        </row>
        <row r="12">
          <cell r="B12">
            <v>24.395833333333329</v>
          </cell>
          <cell r="C12">
            <v>26.8</v>
          </cell>
          <cell r="D12">
            <v>21.9</v>
          </cell>
          <cell r="E12">
            <v>76.666666666666671</v>
          </cell>
          <cell r="F12">
            <v>91</v>
          </cell>
          <cell r="G12">
            <v>66</v>
          </cell>
          <cell r="H12" t="str">
            <v>*</v>
          </cell>
          <cell r="J12" t="str">
            <v>*</v>
          </cell>
          <cell r="K12">
            <v>11.799999999999999</v>
          </cell>
        </row>
        <row r="13">
          <cell r="B13">
            <v>20.345833333333335</v>
          </cell>
          <cell r="C13">
            <v>22.5</v>
          </cell>
          <cell r="D13">
            <v>18</v>
          </cell>
          <cell r="E13">
            <v>68.375</v>
          </cell>
          <cell r="F13">
            <v>81</v>
          </cell>
          <cell r="G13">
            <v>50</v>
          </cell>
          <cell r="H13" t="str">
            <v>*</v>
          </cell>
          <cell r="J13" t="str">
            <v>*</v>
          </cell>
          <cell r="K13">
            <v>0</v>
          </cell>
        </row>
        <row r="14">
          <cell r="B14">
            <v>19.195833333333336</v>
          </cell>
          <cell r="C14">
            <v>23.8</v>
          </cell>
          <cell r="D14">
            <v>15</v>
          </cell>
          <cell r="E14">
            <v>59.791666666666664</v>
          </cell>
          <cell r="F14">
            <v>76</v>
          </cell>
          <cell r="G14">
            <v>48</v>
          </cell>
          <cell r="H14" t="str">
            <v>*</v>
          </cell>
          <cell r="J14" t="str">
            <v>*</v>
          </cell>
          <cell r="K14">
            <v>0</v>
          </cell>
        </row>
        <row r="15">
          <cell r="B15">
            <v>21.25416666666667</v>
          </cell>
          <cell r="C15">
            <v>25.7</v>
          </cell>
          <cell r="D15">
            <v>18.3</v>
          </cell>
          <cell r="E15">
            <v>55.166666666666664</v>
          </cell>
          <cell r="F15">
            <v>71</v>
          </cell>
          <cell r="G15">
            <v>36</v>
          </cell>
          <cell r="H15" t="str">
            <v>*</v>
          </cell>
          <cell r="J15" t="str">
            <v>*</v>
          </cell>
          <cell r="K15">
            <v>0</v>
          </cell>
        </row>
        <row r="16">
          <cell r="B16">
            <v>21.3</v>
          </cell>
          <cell r="C16">
            <v>26.1</v>
          </cell>
          <cell r="D16">
            <v>17.600000000000001</v>
          </cell>
          <cell r="E16">
            <v>60.041666666666664</v>
          </cell>
          <cell r="F16">
            <v>86</v>
          </cell>
          <cell r="G16">
            <v>46</v>
          </cell>
          <cell r="H16" t="str">
            <v>*</v>
          </cell>
          <cell r="J16" t="str">
            <v>*</v>
          </cell>
          <cell r="K16">
            <v>0</v>
          </cell>
        </row>
        <row r="17">
          <cell r="B17">
            <v>23.554166666666671</v>
          </cell>
          <cell r="C17">
            <v>30.3</v>
          </cell>
          <cell r="D17">
            <v>19.5</v>
          </cell>
          <cell r="E17">
            <v>59.291666666666664</v>
          </cell>
          <cell r="F17">
            <v>70</v>
          </cell>
          <cell r="G17">
            <v>47</v>
          </cell>
          <cell r="H17" t="str">
            <v>*</v>
          </cell>
          <cell r="J17" t="str">
            <v>*</v>
          </cell>
          <cell r="K17">
            <v>0</v>
          </cell>
        </row>
        <row r="18">
          <cell r="B18">
            <v>26.045833333333334</v>
          </cell>
          <cell r="C18">
            <v>31.6</v>
          </cell>
          <cell r="D18">
            <v>23.1</v>
          </cell>
          <cell r="E18">
            <v>65.333333333333329</v>
          </cell>
          <cell r="F18">
            <v>75</v>
          </cell>
          <cell r="G18">
            <v>49</v>
          </cell>
          <cell r="H18" t="str">
            <v>*</v>
          </cell>
          <cell r="J18" t="str">
            <v>*</v>
          </cell>
          <cell r="K18">
            <v>0</v>
          </cell>
        </row>
        <row r="19">
          <cell r="B19">
            <v>23.233333333333338</v>
          </cell>
          <cell r="C19">
            <v>26.5</v>
          </cell>
          <cell r="D19">
            <v>20.100000000000001</v>
          </cell>
          <cell r="E19">
            <v>72.958333333333329</v>
          </cell>
          <cell r="F19">
            <v>85</v>
          </cell>
          <cell r="G19">
            <v>61</v>
          </cell>
          <cell r="H19" t="str">
            <v>*</v>
          </cell>
          <cell r="J19" t="str">
            <v>*</v>
          </cell>
          <cell r="K19">
            <v>0</v>
          </cell>
        </row>
        <row r="20">
          <cell r="B20">
            <v>26.387499999999999</v>
          </cell>
          <cell r="C20">
            <v>32.200000000000003</v>
          </cell>
          <cell r="D20">
            <v>23.1</v>
          </cell>
          <cell r="E20">
            <v>67.208333333333329</v>
          </cell>
          <cell r="F20">
            <v>85</v>
          </cell>
          <cell r="G20">
            <v>45</v>
          </cell>
          <cell r="H20" t="str">
            <v>*</v>
          </cell>
          <cell r="J20" t="str">
            <v>*</v>
          </cell>
          <cell r="K20">
            <v>0</v>
          </cell>
        </row>
        <row r="21">
          <cell r="B21">
            <v>27.208333333333332</v>
          </cell>
          <cell r="C21">
            <v>32.5</v>
          </cell>
          <cell r="D21">
            <v>23.5</v>
          </cell>
          <cell r="E21">
            <v>60.25</v>
          </cell>
          <cell r="F21">
            <v>76</v>
          </cell>
          <cell r="G21">
            <v>37</v>
          </cell>
          <cell r="H21" t="str">
            <v>*</v>
          </cell>
          <cell r="J21" t="str">
            <v>*</v>
          </cell>
          <cell r="K21">
            <v>0</v>
          </cell>
        </row>
        <row r="22">
          <cell r="B22">
            <v>26.645833333333339</v>
          </cell>
          <cell r="C22">
            <v>32.4</v>
          </cell>
          <cell r="D22">
            <v>21.9</v>
          </cell>
          <cell r="E22">
            <v>58.833333333333336</v>
          </cell>
          <cell r="F22">
            <v>81</v>
          </cell>
          <cell r="G22">
            <v>36</v>
          </cell>
          <cell r="H22" t="str">
            <v>*</v>
          </cell>
          <cell r="J22" t="str">
            <v>*</v>
          </cell>
          <cell r="K22">
            <v>0</v>
          </cell>
        </row>
        <row r="23">
          <cell r="B23">
            <v>20.254166666666666</v>
          </cell>
          <cell r="C23">
            <v>26.2</v>
          </cell>
          <cell r="D23">
            <v>16.399999999999999</v>
          </cell>
          <cell r="E23">
            <v>71.416666666666671</v>
          </cell>
          <cell r="F23">
            <v>84</v>
          </cell>
          <cell r="G23">
            <v>56</v>
          </cell>
          <cell r="H23" t="str">
            <v>*</v>
          </cell>
          <cell r="J23" t="str">
            <v>*</v>
          </cell>
          <cell r="K23">
            <v>0</v>
          </cell>
        </row>
        <row r="24">
          <cell r="B24">
            <v>17.741666666666664</v>
          </cell>
          <cell r="C24">
            <v>21.1</v>
          </cell>
          <cell r="D24">
            <v>15.5</v>
          </cell>
          <cell r="E24">
            <v>72.416666666666671</v>
          </cell>
          <cell r="F24">
            <v>82</v>
          </cell>
          <cell r="G24">
            <v>60</v>
          </cell>
          <cell r="H24" t="str">
            <v>*</v>
          </cell>
          <cell r="J24" t="str">
            <v>*</v>
          </cell>
          <cell r="K24">
            <v>0</v>
          </cell>
        </row>
        <row r="25">
          <cell r="B25">
            <v>19.520833333333339</v>
          </cell>
          <cell r="C25">
            <v>27.1</v>
          </cell>
          <cell r="D25">
            <v>15.2</v>
          </cell>
          <cell r="E25">
            <v>75.625</v>
          </cell>
          <cell r="F25">
            <v>90</v>
          </cell>
          <cell r="G25">
            <v>49</v>
          </cell>
          <cell r="H25" t="str">
            <v>*</v>
          </cell>
          <cell r="J25" t="str">
            <v>*</v>
          </cell>
          <cell r="K25">
            <v>0</v>
          </cell>
        </row>
        <row r="26">
          <cell r="B26">
            <v>23.591666666666669</v>
          </cell>
          <cell r="C26">
            <v>30</v>
          </cell>
          <cell r="D26">
            <v>20.2</v>
          </cell>
          <cell r="E26">
            <v>72.5</v>
          </cell>
          <cell r="F26">
            <v>85</v>
          </cell>
          <cell r="G26">
            <v>48</v>
          </cell>
          <cell r="H26" t="str">
            <v>*</v>
          </cell>
          <cell r="J26" t="str">
            <v>*</v>
          </cell>
          <cell r="K26">
            <v>0</v>
          </cell>
        </row>
        <row r="27">
          <cell r="B27">
            <v>21.804166666666664</v>
          </cell>
          <cell r="C27">
            <v>25.9</v>
          </cell>
          <cell r="D27">
            <v>17.399999999999999</v>
          </cell>
          <cell r="E27">
            <v>69.291666666666671</v>
          </cell>
          <cell r="F27">
            <v>84</v>
          </cell>
          <cell r="G27">
            <v>50</v>
          </cell>
          <cell r="H27" t="str">
            <v>*</v>
          </cell>
          <cell r="J27" t="str">
            <v>*</v>
          </cell>
          <cell r="K27">
            <v>0</v>
          </cell>
        </row>
        <row r="28">
          <cell r="B28">
            <v>16.06666666666667</v>
          </cell>
          <cell r="C28">
            <v>21</v>
          </cell>
          <cell r="D28">
            <v>10.5</v>
          </cell>
          <cell r="E28">
            <v>45.583333333333336</v>
          </cell>
          <cell r="F28">
            <v>72</v>
          </cell>
          <cell r="G28">
            <v>26</v>
          </cell>
          <cell r="H28" t="str">
            <v>*</v>
          </cell>
          <cell r="J28" t="str">
            <v>*</v>
          </cell>
          <cell r="K28">
            <v>0</v>
          </cell>
        </row>
        <row r="29">
          <cell r="B29">
            <v>18.5</v>
          </cell>
          <cell r="C29">
            <v>25.8</v>
          </cell>
          <cell r="D29">
            <v>14</v>
          </cell>
          <cell r="E29">
            <v>49.958333333333336</v>
          </cell>
          <cell r="F29">
            <v>71</v>
          </cell>
          <cell r="G29">
            <v>36</v>
          </cell>
          <cell r="H29" t="str">
            <v>*</v>
          </cell>
          <cell r="J29" t="str">
            <v>*</v>
          </cell>
          <cell r="K29">
            <v>0</v>
          </cell>
        </row>
        <row r="30">
          <cell r="B30">
            <v>23.375000000000004</v>
          </cell>
          <cell r="C30">
            <v>26.9</v>
          </cell>
          <cell r="D30">
            <v>21.3</v>
          </cell>
          <cell r="E30">
            <v>71.791666666666671</v>
          </cell>
          <cell r="F30">
            <v>86</v>
          </cell>
          <cell r="G30">
            <v>58</v>
          </cell>
          <cell r="H30" t="str">
            <v>*</v>
          </cell>
          <cell r="J30" t="str">
            <v>*</v>
          </cell>
          <cell r="K30">
            <v>0</v>
          </cell>
        </row>
        <row r="31">
          <cell r="B31">
            <v>22.370833333333334</v>
          </cell>
          <cell r="C31">
            <v>28.2</v>
          </cell>
          <cell r="D31">
            <v>17.7</v>
          </cell>
          <cell r="E31">
            <v>68.583333333333329</v>
          </cell>
          <cell r="F31">
            <v>84</v>
          </cell>
          <cell r="G31">
            <v>51</v>
          </cell>
          <cell r="H31" t="str">
            <v>*</v>
          </cell>
          <cell r="J31" t="str">
            <v>*</v>
          </cell>
          <cell r="K31">
            <v>0</v>
          </cell>
        </row>
        <row r="32">
          <cell r="B32">
            <v>24.758333333333336</v>
          </cell>
          <cell r="C32">
            <v>32</v>
          </cell>
          <cell r="D32">
            <v>19.3</v>
          </cell>
          <cell r="E32">
            <v>73.458333333333329</v>
          </cell>
          <cell r="F32">
            <v>91</v>
          </cell>
          <cell r="G32">
            <v>48</v>
          </cell>
          <cell r="H32" t="str">
            <v>*</v>
          </cell>
          <cell r="J32" t="str">
            <v>*</v>
          </cell>
          <cell r="K32">
            <v>0</v>
          </cell>
        </row>
        <row r="33">
          <cell r="B33">
            <v>22.116666666666671</v>
          </cell>
          <cell r="C33">
            <v>25.7</v>
          </cell>
          <cell r="D33">
            <v>17.7</v>
          </cell>
          <cell r="E33">
            <v>74.333333333333329</v>
          </cell>
          <cell r="F33">
            <v>84</v>
          </cell>
          <cell r="G33">
            <v>65</v>
          </cell>
          <cell r="H33" t="str">
            <v>*</v>
          </cell>
          <cell r="J33" t="str">
            <v>*</v>
          </cell>
          <cell r="K33">
            <v>0</v>
          </cell>
        </row>
        <row r="34">
          <cell r="B34">
            <v>14.479166666666664</v>
          </cell>
          <cell r="C34">
            <v>17.7</v>
          </cell>
          <cell r="D34">
            <v>12.8</v>
          </cell>
          <cell r="E34">
            <v>68.375</v>
          </cell>
          <cell r="F34">
            <v>74</v>
          </cell>
          <cell r="G34">
            <v>63</v>
          </cell>
          <cell r="H34" t="str">
            <v>*</v>
          </cell>
          <cell r="J34" t="str">
            <v>*</v>
          </cell>
          <cell r="K34">
            <v>0</v>
          </cell>
        </row>
      </sheetData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>
        <row r="5">
          <cell r="B5" t="str">
            <v>*</v>
          </cell>
          <cell r="C5" t="str">
            <v>*</v>
          </cell>
          <cell r="D5" t="str">
            <v>*</v>
          </cell>
          <cell r="E5" t="str">
            <v>*</v>
          </cell>
          <cell r="F5" t="str">
            <v>*</v>
          </cell>
          <cell r="G5" t="str">
            <v>*</v>
          </cell>
          <cell r="H5" t="str">
            <v>*</v>
          </cell>
          <cell r="J5" t="str">
            <v>*</v>
          </cell>
          <cell r="K5" t="str">
            <v>*</v>
          </cell>
        </row>
        <row r="6">
          <cell r="B6" t="str">
            <v>*</v>
          </cell>
          <cell r="C6" t="str">
            <v>*</v>
          </cell>
          <cell r="D6" t="str">
            <v>*</v>
          </cell>
          <cell r="E6" t="str">
            <v>*</v>
          </cell>
          <cell r="F6" t="str">
            <v>*</v>
          </cell>
          <cell r="G6" t="str">
            <v>*</v>
          </cell>
          <cell r="H6" t="str">
            <v>*</v>
          </cell>
          <cell r="J6" t="str">
            <v>*</v>
          </cell>
          <cell r="K6" t="str">
            <v>*</v>
          </cell>
        </row>
        <row r="7">
          <cell r="B7" t="str">
            <v>*</v>
          </cell>
          <cell r="C7" t="str">
            <v>*</v>
          </cell>
          <cell r="D7" t="str">
            <v>*</v>
          </cell>
          <cell r="E7" t="str">
            <v>*</v>
          </cell>
          <cell r="F7" t="str">
            <v>*</v>
          </cell>
          <cell r="G7" t="str">
            <v>*</v>
          </cell>
          <cell r="H7" t="str">
            <v>*</v>
          </cell>
          <cell r="J7" t="str">
            <v>*</v>
          </cell>
          <cell r="K7" t="str">
            <v>*</v>
          </cell>
        </row>
        <row r="8">
          <cell r="B8" t="str">
            <v>*</v>
          </cell>
          <cell r="C8" t="str">
            <v>*</v>
          </cell>
          <cell r="D8" t="str">
            <v>*</v>
          </cell>
          <cell r="E8" t="str">
            <v>*</v>
          </cell>
          <cell r="F8" t="str">
            <v>*</v>
          </cell>
          <cell r="G8" t="str">
            <v>*</v>
          </cell>
          <cell r="H8" t="str">
            <v>*</v>
          </cell>
          <cell r="J8" t="str">
            <v>*</v>
          </cell>
          <cell r="K8" t="str">
            <v>*</v>
          </cell>
        </row>
        <row r="9">
          <cell r="B9" t="str">
            <v>*</v>
          </cell>
          <cell r="C9" t="str">
            <v>*</v>
          </cell>
          <cell r="D9" t="str">
            <v>*</v>
          </cell>
          <cell r="E9" t="str">
            <v>*</v>
          </cell>
          <cell r="F9" t="str">
            <v>*</v>
          </cell>
          <cell r="G9" t="str">
            <v>*</v>
          </cell>
          <cell r="H9" t="str">
            <v>*</v>
          </cell>
          <cell r="J9" t="str">
            <v>*</v>
          </cell>
          <cell r="K9" t="str">
            <v>*</v>
          </cell>
        </row>
        <row r="10">
          <cell r="B10" t="str">
            <v>*</v>
          </cell>
          <cell r="C10" t="str">
            <v>*</v>
          </cell>
          <cell r="D10" t="str">
            <v>*</v>
          </cell>
          <cell r="E10" t="str">
            <v>*</v>
          </cell>
          <cell r="F10" t="str">
            <v>*</v>
          </cell>
          <cell r="G10" t="str">
            <v>*</v>
          </cell>
          <cell r="H10" t="str">
            <v>*</v>
          </cell>
          <cell r="J10" t="str">
            <v>*</v>
          </cell>
          <cell r="K10" t="str">
            <v>*</v>
          </cell>
        </row>
        <row r="11">
          <cell r="B11" t="str">
            <v>*</v>
          </cell>
          <cell r="C11" t="str">
            <v>*</v>
          </cell>
          <cell r="D11" t="str">
            <v>*</v>
          </cell>
          <cell r="E11" t="str">
            <v>*</v>
          </cell>
          <cell r="F11" t="str">
            <v>*</v>
          </cell>
          <cell r="G11" t="str">
            <v>*</v>
          </cell>
          <cell r="H11" t="str">
            <v>*</v>
          </cell>
          <cell r="J11" t="str">
            <v>*</v>
          </cell>
          <cell r="K11" t="str">
            <v>*</v>
          </cell>
        </row>
        <row r="12">
          <cell r="B12" t="str">
            <v>*</v>
          </cell>
          <cell r="C12" t="str">
            <v>*</v>
          </cell>
          <cell r="D12" t="str">
            <v>*</v>
          </cell>
          <cell r="E12" t="str">
            <v>*</v>
          </cell>
          <cell r="F12" t="str">
            <v>*</v>
          </cell>
          <cell r="G12" t="str">
            <v>*</v>
          </cell>
          <cell r="H12" t="str">
            <v>*</v>
          </cell>
          <cell r="J12" t="str">
            <v>*</v>
          </cell>
          <cell r="K12" t="str">
            <v>*</v>
          </cell>
        </row>
        <row r="13">
          <cell r="B13" t="str">
            <v>*</v>
          </cell>
          <cell r="C13" t="str">
            <v>*</v>
          </cell>
          <cell r="D13" t="str">
            <v>*</v>
          </cell>
          <cell r="E13" t="str">
            <v>*</v>
          </cell>
          <cell r="F13" t="str">
            <v>*</v>
          </cell>
          <cell r="G13" t="str">
            <v>*</v>
          </cell>
          <cell r="H13" t="str">
            <v>*</v>
          </cell>
          <cell r="J13" t="str">
            <v>*</v>
          </cell>
          <cell r="K13" t="str">
            <v>*</v>
          </cell>
        </row>
        <row r="14">
          <cell r="B14">
            <v>21.750000000000004</v>
          </cell>
          <cell r="C14">
            <v>24.2</v>
          </cell>
          <cell r="D14">
            <v>18.100000000000001</v>
          </cell>
          <cell r="E14">
            <v>58.75</v>
          </cell>
          <cell r="F14">
            <v>83</v>
          </cell>
          <cell r="G14">
            <v>44</v>
          </cell>
          <cell r="H14">
            <v>10.44</v>
          </cell>
          <cell r="J14">
            <v>16.2</v>
          </cell>
          <cell r="K14">
            <v>0</v>
          </cell>
        </row>
        <row r="15">
          <cell r="B15">
            <v>19.479166666666664</v>
          </cell>
          <cell r="C15">
            <v>26.6</v>
          </cell>
          <cell r="D15">
            <v>14</v>
          </cell>
          <cell r="E15">
            <v>73.666666666666671</v>
          </cell>
          <cell r="F15">
            <v>99</v>
          </cell>
          <cell r="G15">
            <v>32</v>
          </cell>
          <cell r="H15">
            <v>10.8</v>
          </cell>
          <cell r="J15">
            <v>25.92</v>
          </cell>
          <cell r="K15">
            <v>0.4</v>
          </cell>
        </row>
        <row r="16">
          <cell r="B16">
            <v>19.166666666666668</v>
          </cell>
          <cell r="C16">
            <v>25.5</v>
          </cell>
          <cell r="D16">
            <v>13</v>
          </cell>
          <cell r="E16">
            <v>71.541666666666671</v>
          </cell>
          <cell r="F16">
            <v>97</v>
          </cell>
          <cell r="G16">
            <v>42</v>
          </cell>
          <cell r="H16">
            <v>20.88</v>
          </cell>
          <cell r="J16">
            <v>33.119999999999997</v>
          </cell>
          <cell r="K16">
            <v>0</v>
          </cell>
        </row>
        <row r="17">
          <cell r="B17">
            <v>23.079166666666666</v>
          </cell>
          <cell r="C17">
            <v>28.9</v>
          </cell>
          <cell r="D17">
            <v>17.7</v>
          </cell>
          <cell r="E17">
            <v>58.666666666666664</v>
          </cell>
          <cell r="F17">
            <v>76</v>
          </cell>
          <cell r="G17">
            <v>46</v>
          </cell>
          <cell r="H17">
            <v>23.759999999999998</v>
          </cell>
          <cell r="J17">
            <v>40.32</v>
          </cell>
          <cell r="K17">
            <v>0</v>
          </cell>
        </row>
        <row r="18">
          <cell r="B18">
            <v>25.937499999999996</v>
          </cell>
          <cell r="C18">
            <v>30.7</v>
          </cell>
          <cell r="D18">
            <v>22.8</v>
          </cell>
          <cell r="E18">
            <v>63.958333333333336</v>
          </cell>
          <cell r="F18">
            <v>97</v>
          </cell>
          <cell r="G18">
            <v>53</v>
          </cell>
          <cell r="H18">
            <v>27</v>
          </cell>
          <cell r="J18">
            <v>44.28</v>
          </cell>
          <cell r="K18">
            <v>4.6000000000000005</v>
          </cell>
        </row>
        <row r="19">
          <cell r="B19">
            <v>20.904166666666665</v>
          </cell>
          <cell r="C19">
            <v>25.9</v>
          </cell>
          <cell r="D19">
            <v>18.399999999999999</v>
          </cell>
          <cell r="E19">
            <v>92.291666666666671</v>
          </cell>
          <cell r="F19">
            <v>98</v>
          </cell>
          <cell r="G19">
            <v>74</v>
          </cell>
          <cell r="H19">
            <v>18.36</v>
          </cell>
          <cell r="J19">
            <v>64.08</v>
          </cell>
          <cell r="K19">
            <v>5.6</v>
          </cell>
        </row>
        <row r="20">
          <cell r="B20">
            <v>25.412499999999994</v>
          </cell>
          <cell r="C20">
            <v>32</v>
          </cell>
          <cell r="D20">
            <v>18.899999999999999</v>
          </cell>
          <cell r="E20">
            <v>76.666666666666671</v>
          </cell>
          <cell r="F20">
            <v>99</v>
          </cell>
          <cell r="G20">
            <v>48</v>
          </cell>
          <cell r="H20">
            <v>34.200000000000003</v>
          </cell>
          <cell r="J20">
            <v>51.480000000000004</v>
          </cell>
          <cell r="K20">
            <v>0</v>
          </cell>
        </row>
        <row r="21">
          <cell r="B21">
            <v>26.283333333333335</v>
          </cell>
          <cell r="C21">
            <v>32.4</v>
          </cell>
          <cell r="D21">
            <v>19.899999999999999</v>
          </cell>
          <cell r="E21">
            <v>67</v>
          </cell>
          <cell r="F21">
            <v>95</v>
          </cell>
          <cell r="G21">
            <v>42</v>
          </cell>
          <cell r="H21">
            <v>28.8</v>
          </cell>
          <cell r="J21">
            <v>47.519999999999996</v>
          </cell>
          <cell r="K21">
            <v>0</v>
          </cell>
        </row>
        <row r="22">
          <cell r="B22">
            <v>25.929166666666664</v>
          </cell>
          <cell r="C22">
            <v>31.8</v>
          </cell>
          <cell r="D22">
            <v>20.7</v>
          </cell>
          <cell r="E22">
            <v>63.25</v>
          </cell>
          <cell r="F22">
            <v>83</v>
          </cell>
          <cell r="G22">
            <v>43</v>
          </cell>
          <cell r="H22">
            <v>26.28</v>
          </cell>
          <cell r="J22">
            <v>40.680000000000007</v>
          </cell>
          <cell r="K22">
            <v>0</v>
          </cell>
        </row>
        <row r="23">
          <cell r="B23">
            <v>19.404166666666665</v>
          </cell>
          <cell r="C23">
            <v>25.5</v>
          </cell>
          <cell r="D23">
            <v>16.2</v>
          </cell>
          <cell r="E23">
            <v>85.125</v>
          </cell>
          <cell r="F23">
            <v>97</v>
          </cell>
          <cell r="G23">
            <v>66</v>
          </cell>
          <cell r="H23">
            <v>16.2</v>
          </cell>
          <cell r="J23">
            <v>30.96</v>
          </cell>
          <cell r="K23">
            <v>0</v>
          </cell>
        </row>
        <row r="24">
          <cell r="B24">
            <v>16.68333333333333</v>
          </cell>
          <cell r="C24">
            <v>18.3</v>
          </cell>
          <cell r="D24">
            <v>14.9</v>
          </cell>
          <cell r="E24">
            <v>86.708333333333329</v>
          </cell>
          <cell r="F24">
            <v>96</v>
          </cell>
          <cell r="G24">
            <v>77</v>
          </cell>
          <cell r="H24">
            <v>17.64</v>
          </cell>
          <cell r="J24">
            <v>25.56</v>
          </cell>
          <cell r="K24">
            <v>0</v>
          </cell>
        </row>
        <row r="25">
          <cell r="B25">
            <v>18.591666666666669</v>
          </cell>
          <cell r="C25">
            <v>24.3</v>
          </cell>
          <cell r="D25">
            <v>14.8</v>
          </cell>
          <cell r="E25">
            <v>85.916666666666671</v>
          </cell>
          <cell r="F25">
            <v>98</v>
          </cell>
          <cell r="G25">
            <v>67</v>
          </cell>
          <cell r="H25">
            <v>14.76</v>
          </cell>
          <cell r="J25">
            <v>24.48</v>
          </cell>
          <cell r="K25">
            <v>0</v>
          </cell>
        </row>
        <row r="26">
          <cell r="B26">
            <v>23.737499999999997</v>
          </cell>
          <cell r="C26">
            <v>30.3</v>
          </cell>
          <cell r="D26">
            <v>20</v>
          </cell>
          <cell r="E26">
            <v>76.125</v>
          </cell>
          <cell r="F26">
            <v>89</v>
          </cell>
          <cell r="G26">
            <v>55</v>
          </cell>
          <cell r="H26">
            <v>25.92</v>
          </cell>
          <cell r="J26">
            <v>43.2</v>
          </cell>
          <cell r="K26">
            <v>0</v>
          </cell>
        </row>
        <row r="27">
          <cell r="B27">
            <v>20.929166666666671</v>
          </cell>
          <cell r="C27">
            <v>26.4</v>
          </cell>
          <cell r="D27">
            <v>16.7</v>
          </cell>
          <cell r="E27">
            <v>76.416666666666671</v>
          </cell>
          <cell r="F27">
            <v>94</v>
          </cell>
          <cell r="G27">
            <v>60</v>
          </cell>
          <cell r="H27">
            <v>30.240000000000002</v>
          </cell>
          <cell r="J27">
            <v>49.680000000000007</v>
          </cell>
          <cell r="K27">
            <v>0.2</v>
          </cell>
        </row>
        <row r="28">
          <cell r="B28">
            <v>12.512500000000001</v>
          </cell>
          <cell r="C28">
            <v>19.7</v>
          </cell>
          <cell r="D28">
            <v>4.8</v>
          </cell>
          <cell r="E28">
            <v>62.708333333333336</v>
          </cell>
          <cell r="F28">
            <v>97</v>
          </cell>
          <cell r="G28">
            <v>25</v>
          </cell>
          <cell r="H28">
            <v>17.28</v>
          </cell>
          <cell r="J28">
            <v>29.16</v>
          </cell>
          <cell r="K28">
            <v>0</v>
          </cell>
        </row>
        <row r="29">
          <cell r="B29">
            <v>16.149999999999999</v>
          </cell>
          <cell r="C29">
            <v>26</v>
          </cell>
          <cell r="D29">
            <v>6.8</v>
          </cell>
          <cell r="E29">
            <v>67.916666666666671</v>
          </cell>
          <cell r="F29">
            <v>94</v>
          </cell>
          <cell r="G29">
            <v>45</v>
          </cell>
          <cell r="H29">
            <v>34.92</v>
          </cell>
          <cell r="J29">
            <v>52.92</v>
          </cell>
          <cell r="K29">
            <v>0</v>
          </cell>
        </row>
        <row r="30">
          <cell r="B30">
            <v>23.391666666666666</v>
          </cell>
          <cell r="C30">
            <v>25.4</v>
          </cell>
          <cell r="D30">
            <v>21.2</v>
          </cell>
          <cell r="E30">
            <v>75.875</v>
          </cell>
          <cell r="F30">
            <v>82</v>
          </cell>
          <cell r="G30">
            <v>66</v>
          </cell>
          <cell r="H30">
            <v>22.32</v>
          </cell>
          <cell r="J30">
            <v>36.36</v>
          </cell>
          <cell r="K30">
            <v>0</v>
          </cell>
        </row>
        <row r="31">
          <cell r="B31">
            <v>20.44583333333334</v>
          </cell>
          <cell r="C31">
            <v>26.4</v>
          </cell>
          <cell r="D31">
            <v>17.3</v>
          </cell>
          <cell r="E31">
            <v>84.958333333333329</v>
          </cell>
          <cell r="F31">
            <v>96</v>
          </cell>
          <cell r="G31">
            <v>62</v>
          </cell>
          <cell r="H31">
            <v>16.559999999999999</v>
          </cell>
          <cell r="J31">
            <v>23.759999999999998</v>
          </cell>
          <cell r="K31">
            <v>0</v>
          </cell>
        </row>
        <row r="32">
          <cell r="B32">
            <v>23.854166666666671</v>
          </cell>
          <cell r="C32">
            <v>32.299999999999997</v>
          </cell>
          <cell r="D32">
            <v>16.899999999999999</v>
          </cell>
          <cell r="E32">
            <v>78.166666666666671</v>
          </cell>
          <cell r="F32">
            <v>99</v>
          </cell>
          <cell r="G32">
            <v>44</v>
          </cell>
          <cell r="H32">
            <v>27</v>
          </cell>
          <cell r="J32">
            <v>42.12</v>
          </cell>
          <cell r="K32">
            <v>0</v>
          </cell>
        </row>
        <row r="33">
          <cell r="B33">
            <v>21.124999999999996</v>
          </cell>
          <cell r="C33">
            <v>27.8</v>
          </cell>
          <cell r="D33">
            <v>15.9</v>
          </cell>
          <cell r="E33">
            <v>81.583333333333329</v>
          </cell>
          <cell r="F33">
            <v>96</v>
          </cell>
          <cell r="G33">
            <v>57</v>
          </cell>
          <cell r="H33">
            <v>25.92</v>
          </cell>
          <cell r="J33">
            <v>40.680000000000007</v>
          </cell>
          <cell r="K33">
            <v>0</v>
          </cell>
        </row>
        <row r="34">
          <cell r="B34">
            <v>13.779166666666663</v>
          </cell>
          <cell r="C34">
            <v>15.9</v>
          </cell>
          <cell r="D34">
            <v>12.5</v>
          </cell>
          <cell r="E34">
            <v>80.25</v>
          </cell>
          <cell r="F34">
            <v>95</v>
          </cell>
          <cell r="G34">
            <v>72</v>
          </cell>
          <cell r="H34">
            <v>21.240000000000002</v>
          </cell>
          <cell r="J34">
            <v>38.519999999999996</v>
          </cell>
          <cell r="K34">
            <v>0</v>
          </cell>
        </row>
      </sheetData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>
        <row r="5">
          <cell r="B5">
            <v>17.687500000000004</v>
          </cell>
          <cell r="C5">
            <v>28.3</v>
          </cell>
          <cell r="D5">
            <v>10.5</v>
          </cell>
          <cell r="E5">
            <v>73.958333333333329</v>
          </cell>
          <cell r="F5">
            <v>90</v>
          </cell>
          <cell r="G5">
            <v>49</v>
          </cell>
          <cell r="H5">
            <v>14.4</v>
          </cell>
          <cell r="J5">
            <v>20.16</v>
          </cell>
          <cell r="K5">
            <v>0</v>
          </cell>
        </row>
        <row r="6">
          <cell r="B6">
            <v>18.525000000000002</v>
          </cell>
          <cell r="C6">
            <v>29</v>
          </cell>
          <cell r="D6">
            <v>9.8000000000000007</v>
          </cell>
          <cell r="E6">
            <v>77.625</v>
          </cell>
          <cell r="F6">
            <v>96</v>
          </cell>
          <cell r="G6">
            <v>48</v>
          </cell>
          <cell r="H6">
            <v>12.96</v>
          </cell>
          <cell r="J6">
            <v>24.12</v>
          </cell>
          <cell r="K6">
            <v>0</v>
          </cell>
        </row>
        <row r="7">
          <cell r="B7">
            <v>21.037499999999998</v>
          </cell>
          <cell r="C7">
            <v>32.299999999999997</v>
          </cell>
          <cell r="D7">
            <v>11.8</v>
          </cell>
          <cell r="E7">
            <v>76.291666666666671</v>
          </cell>
          <cell r="F7">
            <v>97</v>
          </cell>
          <cell r="G7">
            <v>48</v>
          </cell>
          <cell r="H7">
            <v>11.16</v>
          </cell>
          <cell r="J7">
            <v>22.32</v>
          </cell>
          <cell r="K7">
            <v>0</v>
          </cell>
        </row>
        <row r="8">
          <cell r="B8">
            <v>22.841666666666665</v>
          </cell>
          <cell r="C8">
            <v>33.1</v>
          </cell>
          <cell r="D8">
            <v>14.9</v>
          </cell>
          <cell r="E8">
            <v>77.291666666666671</v>
          </cell>
          <cell r="F8">
            <v>97</v>
          </cell>
          <cell r="G8">
            <v>48</v>
          </cell>
          <cell r="H8">
            <v>22.68</v>
          </cell>
          <cell r="J8">
            <v>38.159999999999997</v>
          </cell>
          <cell r="K8">
            <v>0</v>
          </cell>
        </row>
        <row r="9">
          <cell r="B9">
            <v>22.837500000000002</v>
          </cell>
          <cell r="C9">
            <v>32.700000000000003</v>
          </cell>
          <cell r="D9">
            <v>14.9</v>
          </cell>
          <cell r="E9">
            <v>74.958333333333329</v>
          </cell>
          <cell r="F9">
            <v>93</v>
          </cell>
          <cell r="G9">
            <v>45</v>
          </cell>
          <cell r="H9">
            <v>16.559999999999999</v>
          </cell>
          <cell r="J9">
            <v>30.240000000000002</v>
          </cell>
          <cell r="K9">
            <v>0</v>
          </cell>
        </row>
        <row r="10">
          <cell r="B10">
            <v>21.95</v>
          </cell>
          <cell r="C10">
            <v>31.5</v>
          </cell>
          <cell r="D10">
            <v>14.7</v>
          </cell>
          <cell r="E10">
            <v>82.333333333333329</v>
          </cell>
          <cell r="F10">
            <v>98</v>
          </cell>
          <cell r="G10">
            <v>52</v>
          </cell>
          <cell r="H10">
            <v>9</v>
          </cell>
          <cell r="J10">
            <v>20.16</v>
          </cell>
          <cell r="K10">
            <v>0</v>
          </cell>
        </row>
        <row r="11">
          <cell r="B11">
            <v>21.829166666666669</v>
          </cell>
          <cell r="C11">
            <v>32.1</v>
          </cell>
          <cell r="D11">
            <v>13.4</v>
          </cell>
          <cell r="E11">
            <v>80.5</v>
          </cell>
          <cell r="F11">
            <v>99</v>
          </cell>
          <cell r="G11">
            <v>44</v>
          </cell>
          <cell r="H11">
            <v>11.520000000000001</v>
          </cell>
          <cell r="J11">
            <v>23.759999999999998</v>
          </cell>
          <cell r="K11">
            <v>0.2</v>
          </cell>
        </row>
        <row r="12">
          <cell r="B12">
            <v>19.837500000000002</v>
          </cell>
          <cell r="C12">
            <v>28.4</v>
          </cell>
          <cell r="D12">
            <v>14</v>
          </cell>
          <cell r="E12">
            <v>86.625</v>
          </cell>
          <cell r="F12">
            <v>99</v>
          </cell>
          <cell r="G12">
            <v>62</v>
          </cell>
          <cell r="H12">
            <v>20.52</v>
          </cell>
          <cell r="J12">
            <v>33.480000000000004</v>
          </cell>
          <cell r="K12">
            <v>0</v>
          </cell>
        </row>
        <row r="13">
          <cell r="B13">
            <v>17.329166666666669</v>
          </cell>
          <cell r="C13">
            <v>23.5</v>
          </cell>
          <cell r="D13">
            <v>12.9</v>
          </cell>
          <cell r="E13">
            <v>89.541666666666671</v>
          </cell>
          <cell r="F13">
            <v>97</v>
          </cell>
          <cell r="G13">
            <v>76</v>
          </cell>
          <cell r="H13">
            <v>17.64</v>
          </cell>
          <cell r="J13">
            <v>28.08</v>
          </cell>
          <cell r="K13">
            <v>2.4000000000000004</v>
          </cell>
        </row>
        <row r="14">
          <cell r="B14">
            <v>16</v>
          </cell>
          <cell r="C14">
            <v>25.9</v>
          </cell>
          <cell r="D14">
            <v>7.9</v>
          </cell>
          <cell r="E14">
            <v>76.75</v>
          </cell>
          <cell r="F14">
            <v>95</v>
          </cell>
          <cell r="G14">
            <v>48</v>
          </cell>
          <cell r="H14">
            <v>13.32</v>
          </cell>
          <cell r="J14">
            <v>23.040000000000003</v>
          </cell>
          <cell r="K14">
            <v>0.6</v>
          </cell>
        </row>
        <row r="15">
          <cell r="B15">
            <v>15.574999999999998</v>
          </cell>
          <cell r="C15">
            <v>25.2</v>
          </cell>
          <cell r="D15">
            <v>9.6999999999999993</v>
          </cell>
          <cell r="E15">
            <v>76.375</v>
          </cell>
          <cell r="F15">
            <v>93</v>
          </cell>
          <cell r="G15">
            <v>44</v>
          </cell>
          <cell r="H15">
            <v>12.24</v>
          </cell>
          <cell r="J15">
            <v>24.12</v>
          </cell>
          <cell r="K15">
            <v>0.4</v>
          </cell>
        </row>
        <row r="16">
          <cell r="B16">
            <v>16.75</v>
          </cell>
          <cell r="C16">
            <v>27.3</v>
          </cell>
          <cell r="D16">
            <v>9.1999999999999993</v>
          </cell>
          <cell r="E16">
            <v>72.125</v>
          </cell>
          <cell r="F16">
            <v>98</v>
          </cell>
          <cell r="G16">
            <v>41</v>
          </cell>
          <cell r="H16">
            <v>21.96</v>
          </cell>
          <cell r="J16">
            <v>37.080000000000005</v>
          </cell>
          <cell r="K16">
            <v>0</v>
          </cell>
        </row>
        <row r="17">
          <cell r="B17">
            <v>18.712500000000002</v>
          </cell>
          <cell r="C17">
            <v>30.6</v>
          </cell>
          <cell r="D17">
            <v>10.199999999999999</v>
          </cell>
          <cell r="E17">
            <v>65.833333333333329</v>
          </cell>
          <cell r="F17">
            <v>93</v>
          </cell>
          <cell r="G17">
            <v>43</v>
          </cell>
          <cell r="H17">
            <v>15.840000000000002</v>
          </cell>
          <cell r="J17">
            <v>29.880000000000003</v>
          </cell>
          <cell r="K17">
            <v>0</v>
          </cell>
        </row>
        <row r="18">
          <cell r="B18">
            <v>21.579166666666666</v>
          </cell>
          <cell r="C18">
            <v>32.5</v>
          </cell>
          <cell r="D18">
            <v>12.7</v>
          </cell>
          <cell r="E18">
            <v>67.666666666666671</v>
          </cell>
          <cell r="F18">
            <v>90</v>
          </cell>
          <cell r="G18">
            <v>41</v>
          </cell>
          <cell r="H18">
            <v>20.16</v>
          </cell>
          <cell r="J18">
            <v>34.56</v>
          </cell>
          <cell r="K18">
            <v>0</v>
          </cell>
        </row>
        <row r="19">
          <cell r="B19">
            <v>20.787499999999998</v>
          </cell>
          <cell r="C19">
            <v>30.2</v>
          </cell>
          <cell r="D19">
            <v>14.7</v>
          </cell>
          <cell r="E19">
            <v>83.5</v>
          </cell>
          <cell r="F19">
            <v>96</v>
          </cell>
          <cell r="G19">
            <v>62</v>
          </cell>
          <cell r="H19">
            <v>16.2</v>
          </cell>
          <cell r="J19">
            <v>25.2</v>
          </cell>
          <cell r="K19">
            <v>0</v>
          </cell>
        </row>
        <row r="20">
          <cell r="B20">
            <v>22.441666666666674</v>
          </cell>
          <cell r="C20">
            <v>32.4</v>
          </cell>
          <cell r="D20">
            <v>15.2</v>
          </cell>
          <cell r="E20">
            <v>74.166666666666671</v>
          </cell>
          <cell r="F20">
            <v>95</v>
          </cell>
          <cell r="G20">
            <v>41</v>
          </cell>
          <cell r="H20">
            <v>25.92</v>
          </cell>
          <cell r="J20">
            <v>39.96</v>
          </cell>
          <cell r="K20">
            <v>0</v>
          </cell>
        </row>
        <row r="21">
          <cell r="B21">
            <v>21.524999999999995</v>
          </cell>
          <cell r="C21">
            <v>32</v>
          </cell>
          <cell r="D21">
            <v>12.7</v>
          </cell>
          <cell r="E21">
            <v>69.291666666666671</v>
          </cell>
          <cell r="F21">
            <v>94</v>
          </cell>
          <cell r="G21">
            <v>40</v>
          </cell>
          <cell r="H21">
            <v>17.64</v>
          </cell>
          <cell r="J21">
            <v>28.44</v>
          </cell>
          <cell r="K21">
            <v>0</v>
          </cell>
        </row>
        <row r="22">
          <cell r="B22">
            <v>20.645833333333332</v>
          </cell>
          <cell r="C22">
            <v>32</v>
          </cell>
          <cell r="D22">
            <v>11.2</v>
          </cell>
          <cell r="E22">
            <v>69.375</v>
          </cell>
          <cell r="F22">
            <v>92</v>
          </cell>
          <cell r="G22">
            <v>36</v>
          </cell>
          <cell r="H22">
            <v>18.720000000000002</v>
          </cell>
          <cell r="J22">
            <v>30.96</v>
          </cell>
          <cell r="K22">
            <v>0</v>
          </cell>
        </row>
        <row r="23">
          <cell r="B23">
            <v>17.141666666666669</v>
          </cell>
          <cell r="C23">
            <v>25.8</v>
          </cell>
          <cell r="D23">
            <v>10.3</v>
          </cell>
          <cell r="E23">
            <v>87.833333333333329</v>
          </cell>
          <cell r="F23">
            <v>99</v>
          </cell>
          <cell r="G23">
            <v>67</v>
          </cell>
          <cell r="H23">
            <v>16.920000000000002</v>
          </cell>
          <cell r="J23">
            <v>26.64</v>
          </cell>
          <cell r="K23">
            <v>0</v>
          </cell>
        </row>
        <row r="24">
          <cell r="B24">
            <v>14.558333333333332</v>
          </cell>
          <cell r="C24">
            <v>22.4</v>
          </cell>
          <cell r="D24">
            <v>9</v>
          </cell>
          <cell r="E24">
            <v>89.583333333333329</v>
          </cell>
          <cell r="F24">
            <v>98</v>
          </cell>
          <cell r="G24">
            <v>75</v>
          </cell>
          <cell r="H24">
            <v>15.120000000000001</v>
          </cell>
          <cell r="J24">
            <v>23.759999999999998</v>
          </cell>
          <cell r="K24">
            <v>0</v>
          </cell>
        </row>
        <row r="25">
          <cell r="B25">
            <v>15.766666666666667</v>
          </cell>
          <cell r="C25">
            <v>25</v>
          </cell>
          <cell r="D25">
            <v>10.5</v>
          </cell>
          <cell r="E25">
            <v>86.25</v>
          </cell>
          <cell r="F25">
            <v>97</v>
          </cell>
          <cell r="G25">
            <v>67</v>
          </cell>
          <cell r="H25">
            <v>9</v>
          </cell>
          <cell r="J25">
            <v>14.4</v>
          </cell>
          <cell r="K25">
            <v>0</v>
          </cell>
        </row>
        <row r="26">
          <cell r="B26">
            <v>19.020833333333336</v>
          </cell>
          <cell r="C26">
            <v>31.8</v>
          </cell>
          <cell r="D26">
            <v>10.4</v>
          </cell>
          <cell r="E26">
            <v>79.416666666666671</v>
          </cell>
          <cell r="F26">
            <v>98</v>
          </cell>
          <cell r="G26">
            <v>43</v>
          </cell>
          <cell r="H26">
            <v>25.92</v>
          </cell>
          <cell r="J26">
            <v>45</v>
          </cell>
          <cell r="K26">
            <v>0</v>
          </cell>
        </row>
        <row r="27">
          <cell r="B27">
            <v>17.250000000000004</v>
          </cell>
          <cell r="C27">
            <v>26.6</v>
          </cell>
          <cell r="D27">
            <v>10.9</v>
          </cell>
          <cell r="E27">
            <v>83</v>
          </cell>
          <cell r="F27">
            <v>95</v>
          </cell>
          <cell r="G27">
            <v>64</v>
          </cell>
          <cell r="H27">
            <v>30.240000000000002</v>
          </cell>
          <cell r="J27">
            <v>51.12</v>
          </cell>
          <cell r="K27">
            <v>7.0000000000000009</v>
          </cell>
        </row>
        <row r="28">
          <cell r="B28">
            <v>11.612500000000002</v>
          </cell>
          <cell r="C28">
            <v>21.3</v>
          </cell>
          <cell r="D28">
            <v>2</v>
          </cell>
          <cell r="E28">
            <v>67.458333333333329</v>
          </cell>
          <cell r="F28">
            <v>93</v>
          </cell>
          <cell r="G28">
            <v>31</v>
          </cell>
          <cell r="H28">
            <v>24.12</v>
          </cell>
          <cell r="J28">
            <v>47.16</v>
          </cell>
          <cell r="K28">
            <v>0</v>
          </cell>
        </row>
        <row r="29">
          <cell r="B29">
            <v>13.754166666666665</v>
          </cell>
          <cell r="C29">
            <v>27.6</v>
          </cell>
          <cell r="D29">
            <v>4.3</v>
          </cell>
          <cell r="E29">
            <v>71.208333333333329</v>
          </cell>
          <cell r="F29">
            <v>92</v>
          </cell>
          <cell r="G29">
            <v>54</v>
          </cell>
          <cell r="H29">
            <v>19.440000000000001</v>
          </cell>
          <cell r="J29">
            <v>30.6</v>
          </cell>
          <cell r="K29">
            <v>0</v>
          </cell>
        </row>
        <row r="30">
          <cell r="B30">
            <v>19.637499999999999</v>
          </cell>
          <cell r="C30">
            <v>29</v>
          </cell>
          <cell r="D30">
            <v>12.9</v>
          </cell>
          <cell r="E30">
            <v>79.708333333333329</v>
          </cell>
          <cell r="F30">
            <v>93</v>
          </cell>
          <cell r="G30">
            <v>62</v>
          </cell>
          <cell r="H30">
            <v>15.840000000000002</v>
          </cell>
          <cell r="J30">
            <v>29.16</v>
          </cell>
          <cell r="K30">
            <v>0</v>
          </cell>
        </row>
        <row r="31">
          <cell r="B31">
            <v>20.475000000000001</v>
          </cell>
          <cell r="C31">
            <v>31.4</v>
          </cell>
          <cell r="D31">
            <v>12.1</v>
          </cell>
          <cell r="E31">
            <v>80.75</v>
          </cell>
          <cell r="F31">
            <v>99</v>
          </cell>
          <cell r="G31">
            <v>47</v>
          </cell>
          <cell r="H31">
            <v>9.3600000000000012</v>
          </cell>
          <cell r="J31">
            <v>18</v>
          </cell>
          <cell r="K31">
            <v>0</v>
          </cell>
        </row>
        <row r="32">
          <cell r="B32">
            <v>21.95</v>
          </cell>
          <cell r="C32">
            <v>33.1</v>
          </cell>
          <cell r="D32">
            <v>12.5</v>
          </cell>
          <cell r="E32">
            <v>76.333333333333329</v>
          </cell>
          <cell r="F32">
            <v>99</v>
          </cell>
          <cell r="G32">
            <v>40</v>
          </cell>
          <cell r="H32">
            <v>21.96</v>
          </cell>
          <cell r="J32">
            <v>32.04</v>
          </cell>
          <cell r="K32">
            <v>0</v>
          </cell>
        </row>
        <row r="33">
          <cell r="B33">
            <v>19.420833333333334</v>
          </cell>
          <cell r="C33">
            <v>31.8</v>
          </cell>
          <cell r="D33">
            <v>11.1</v>
          </cell>
          <cell r="E33">
            <v>80.875</v>
          </cell>
          <cell r="F33">
            <v>98</v>
          </cell>
          <cell r="G33">
            <v>47</v>
          </cell>
          <cell r="H33">
            <v>28.44</v>
          </cell>
          <cell r="J33">
            <v>42.480000000000004</v>
          </cell>
          <cell r="K33">
            <v>0</v>
          </cell>
        </row>
        <row r="34">
          <cell r="B34">
            <v>11.883333333333333</v>
          </cell>
          <cell r="C34">
            <v>16.600000000000001</v>
          </cell>
          <cell r="D34">
            <v>6.9</v>
          </cell>
          <cell r="E34">
            <v>84.208333333333329</v>
          </cell>
          <cell r="F34">
            <v>96</v>
          </cell>
          <cell r="G34">
            <v>73</v>
          </cell>
          <cell r="H34">
            <v>28.8</v>
          </cell>
          <cell r="J34">
            <v>43.56</v>
          </cell>
          <cell r="K34">
            <v>0</v>
          </cell>
        </row>
      </sheetData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>
        <row r="5">
          <cell r="B5" t="str">
            <v>*</v>
          </cell>
          <cell r="C5" t="str">
            <v>*</v>
          </cell>
          <cell r="D5" t="str">
            <v>*</v>
          </cell>
          <cell r="E5" t="str">
            <v>*</v>
          </cell>
          <cell r="F5" t="str">
            <v>*</v>
          </cell>
          <cell r="G5" t="str">
            <v>*</v>
          </cell>
          <cell r="H5" t="str">
            <v>*</v>
          </cell>
          <cell r="J5" t="str">
            <v>*</v>
          </cell>
          <cell r="K5" t="str">
            <v>*</v>
          </cell>
        </row>
        <row r="6">
          <cell r="B6" t="str">
            <v>*</v>
          </cell>
          <cell r="C6" t="str">
            <v>*</v>
          </cell>
          <cell r="D6" t="str">
            <v>*</v>
          </cell>
          <cell r="E6" t="str">
            <v>*</v>
          </cell>
          <cell r="F6" t="str">
            <v>*</v>
          </cell>
          <cell r="G6" t="str">
            <v>*</v>
          </cell>
          <cell r="H6" t="str">
            <v>*</v>
          </cell>
          <cell r="J6" t="str">
            <v>*</v>
          </cell>
          <cell r="K6" t="str">
            <v>*</v>
          </cell>
        </row>
        <row r="7">
          <cell r="B7" t="str">
            <v>*</v>
          </cell>
          <cell r="C7" t="str">
            <v>*</v>
          </cell>
          <cell r="D7" t="str">
            <v>*</v>
          </cell>
          <cell r="E7" t="str">
            <v>*</v>
          </cell>
          <cell r="F7" t="str">
            <v>*</v>
          </cell>
          <cell r="G7" t="str">
            <v>*</v>
          </cell>
          <cell r="H7" t="str">
            <v>*</v>
          </cell>
          <cell r="J7" t="str">
            <v>*</v>
          </cell>
          <cell r="K7" t="str">
            <v>*</v>
          </cell>
        </row>
        <row r="8">
          <cell r="B8" t="str">
            <v>*</v>
          </cell>
          <cell r="C8" t="str">
            <v>*</v>
          </cell>
          <cell r="D8" t="str">
            <v>*</v>
          </cell>
          <cell r="E8" t="str">
            <v>*</v>
          </cell>
          <cell r="F8" t="str">
            <v>*</v>
          </cell>
          <cell r="G8" t="str">
            <v>*</v>
          </cell>
          <cell r="H8" t="str">
            <v>*</v>
          </cell>
          <cell r="J8" t="str">
            <v>*</v>
          </cell>
          <cell r="K8" t="str">
            <v>*</v>
          </cell>
        </row>
        <row r="9">
          <cell r="B9" t="str">
            <v>*</v>
          </cell>
          <cell r="C9" t="str">
            <v>*</v>
          </cell>
          <cell r="D9" t="str">
            <v>*</v>
          </cell>
          <cell r="E9" t="str">
            <v>*</v>
          </cell>
          <cell r="F9" t="str">
            <v>*</v>
          </cell>
          <cell r="G9" t="str">
            <v>*</v>
          </cell>
          <cell r="H9" t="str">
            <v>*</v>
          </cell>
          <cell r="J9" t="str">
            <v>*</v>
          </cell>
          <cell r="K9" t="str">
            <v>*</v>
          </cell>
        </row>
        <row r="10">
          <cell r="B10" t="str">
            <v>*</v>
          </cell>
          <cell r="C10" t="str">
            <v>*</v>
          </cell>
          <cell r="D10" t="str">
            <v>*</v>
          </cell>
          <cell r="E10" t="str">
            <v>*</v>
          </cell>
          <cell r="F10" t="str">
            <v>*</v>
          </cell>
          <cell r="G10" t="str">
            <v>*</v>
          </cell>
          <cell r="H10" t="str">
            <v>*</v>
          </cell>
          <cell r="J10" t="str">
            <v>*</v>
          </cell>
          <cell r="K10" t="str">
            <v>*</v>
          </cell>
        </row>
        <row r="11">
          <cell r="B11" t="str">
            <v>*</v>
          </cell>
          <cell r="C11" t="str">
            <v>*</v>
          </cell>
          <cell r="D11" t="str">
            <v>*</v>
          </cell>
          <cell r="E11" t="str">
            <v>*</v>
          </cell>
          <cell r="F11" t="str">
            <v>*</v>
          </cell>
          <cell r="G11" t="str">
            <v>*</v>
          </cell>
          <cell r="H11" t="str">
            <v>*</v>
          </cell>
          <cell r="J11" t="str">
            <v>*</v>
          </cell>
          <cell r="K11" t="str">
            <v>*</v>
          </cell>
        </row>
        <row r="12">
          <cell r="B12" t="str">
            <v>*</v>
          </cell>
          <cell r="C12" t="str">
            <v>*</v>
          </cell>
          <cell r="D12" t="str">
            <v>*</v>
          </cell>
          <cell r="E12" t="str">
            <v>*</v>
          </cell>
          <cell r="F12" t="str">
            <v>*</v>
          </cell>
          <cell r="G12" t="str">
            <v>*</v>
          </cell>
          <cell r="H12" t="str">
            <v>*</v>
          </cell>
          <cell r="J12" t="str">
            <v>*</v>
          </cell>
          <cell r="K12" t="str">
            <v>*</v>
          </cell>
        </row>
        <row r="13">
          <cell r="B13" t="str">
            <v>*</v>
          </cell>
          <cell r="C13" t="str">
            <v>*</v>
          </cell>
          <cell r="D13" t="str">
            <v>*</v>
          </cell>
          <cell r="E13" t="str">
            <v>*</v>
          </cell>
          <cell r="F13" t="str">
            <v>*</v>
          </cell>
          <cell r="G13" t="str">
            <v>*</v>
          </cell>
          <cell r="H13" t="str">
            <v>*</v>
          </cell>
          <cell r="J13" t="str">
            <v>*</v>
          </cell>
          <cell r="K13" t="str">
            <v>*</v>
          </cell>
        </row>
        <row r="14">
          <cell r="B14">
            <v>21.850000000000005</v>
          </cell>
          <cell r="C14">
            <v>24.3</v>
          </cell>
          <cell r="D14">
            <v>19.100000000000001</v>
          </cell>
          <cell r="E14">
            <v>66.5</v>
          </cell>
          <cell r="F14">
            <v>91</v>
          </cell>
          <cell r="G14">
            <v>50</v>
          </cell>
          <cell r="H14">
            <v>6.84</v>
          </cell>
          <cell r="J14">
            <v>18.720000000000002</v>
          </cell>
          <cell r="K14">
            <v>0</v>
          </cell>
        </row>
        <row r="15">
          <cell r="B15">
            <v>20.108333333333331</v>
          </cell>
          <cell r="C15">
            <v>25.4</v>
          </cell>
          <cell r="D15">
            <v>17.399999999999999</v>
          </cell>
          <cell r="E15">
            <v>73.041666666666671</v>
          </cell>
          <cell r="F15">
            <v>96</v>
          </cell>
          <cell r="G15">
            <v>40</v>
          </cell>
          <cell r="H15">
            <v>7.9200000000000008</v>
          </cell>
          <cell r="J15">
            <v>22.32</v>
          </cell>
          <cell r="K15">
            <v>0</v>
          </cell>
        </row>
        <row r="16">
          <cell r="B16">
            <v>19.445833333333333</v>
          </cell>
          <cell r="C16">
            <v>25.3</v>
          </cell>
          <cell r="D16">
            <v>15.4</v>
          </cell>
          <cell r="E16">
            <v>79.458333333333329</v>
          </cell>
          <cell r="F16">
            <v>98</v>
          </cell>
          <cell r="G16">
            <v>53</v>
          </cell>
          <cell r="H16">
            <v>8.2799999999999994</v>
          </cell>
          <cell r="J16">
            <v>23.400000000000002</v>
          </cell>
          <cell r="K16">
            <v>0</v>
          </cell>
        </row>
        <row r="17">
          <cell r="B17">
            <v>21.845833333333335</v>
          </cell>
          <cell r="C17">
            <v>28.6</v>
          </cell>
          <cell r="D17">
            <v>16.899999999999999</v>
          </cell>
          <cell r="E17">
            <v>73.875</v>
          </cell>
          <cell r="F17">
            <v>90</v>
          </cell>
          <cell r="G17">
            <v>54</v>
          </cell>
          <cell r="H17">
            <v>10.8</v>
          </cell>
          <cell r="J17">
            <v>20.88</v>
          </cell>
          <cell r="K17">
            <v>0</v>
          </cell>
        </row>
        <row r="18">
          <cell r="B18">
            <v>24.25</v>
          </cell>
          <cell r="C18">
            <v>31.3</v>
          </cell>
          <cell r="D18">
            <v>19.2</v>
          </cell>
          <cell r="E18">
            <v>78.791666666666671</v>
          </cell>
          <cell r="F18">
            <v>96</v>
          </cell>
          <cell r="G18">
            <v>55</v>
          </cell>
          <cell r="H18">
            <v>9.3600000000000012</v>
          </cell>
          <cell r="J18">
            <v>25.92</v>
          </cell>
          <cell r="K18">
            <v>0</v>
          </cell>
        </row>
        <row r="19">
          <cell r="B19">
            <v>22.945833333333329</v>
          </cell>
          <cell r="C19">
            <v>27</v>
          </cell>
          <cell r="D19">
            <v>19.5</v>
          </cell>
          <cell r="E19">
            <v>85.208333333333329</v>
          </cell>
          <cell r="F19">
            <v>96</v>
          </cell>
          <cell r="G19">
            <v>64</v>
          </cell>
          <cell r="H19">
            <v>9.3600000000000012</v>
          </cell>
          <cell r="J19">
            <v>30.6</v>
          </cell>
          <cell r="K19">
            <v>0</v>
          </cell>
        </row>
        <row r="20">
          <cell r="B20">
            <v>25.575000000000003</v>
          </cell>
          <cell r="C20">
            <v>32.700000000000003</v>
          </cell>
          <cell r="D20">
            <v>20.9</v>
          </cell>
          <cell r="E20">
            <v>79.041666666666671</v>
          </cell>
          <cell r="F20">
            <v>99</v>
          </cell>
          <cell r="G20">
            <v>46</v>
          </cell>
          <cell r="H20">
            <v>16.559999999999999</v>
          </cell>
          <cell r="J20">
            <v>36.36</v>
          </cell>
          <cell r="K20">
            <v>0</v>
          </cell>
        </row>
        <row r="21">
          <cell r="B21">
            <v>26.066666666666674</v>
          </cell>
          <cell r="C21">
            <v>32.5</v>
          </cell>
          <cell r="D21">
            <v>21.8</v>
          </cell>
          <cell r="E21">
            <v>69.791666666666671</v>
          </cell>
          <cell r="F21">
            <v>92</v>
          </cell>
          <cell r="G21">
            <v>40</v>
          </cell>
          <cell r="H21">
            <v>12.6</v>
          </cell>
          <cell r="J21">
            <v>28.8</v>
          </cell>
          <cell r="K21">
            <v>0</v>
          </cell>
        </row>
        <row r="22">
          <cell r="B22">
            <v>25.233333333333334</v>
          </cell>
          <cell r="C22">
            <v>32.299999999999997</v>
          </cell>
          <cell r="D22">
            <v>19.7</v>
          </cell>
          <cell r="E22">
            <v>73.166666666666671</v>
          </cell>
          <cell r="F22">
            <v>99</v>
          </cell>
          <cell r="G22">
            <v>41</v>
          </cell>
          <cell r="H22">
            <v>9.7200000000000006</v>
          </cell>
          <cell r="J22">
            <v>22.68</v>
          </cell>
          <cell r="K22">
            <v>0</v>
          </cell>
        </row>
        <row r="23">
          <cell r="B23">
            <v>20.495833333333334</v>
          </cell>
          <cell r="C23">
            <v>23.6</v>
          </cell>
          <cell r="D23">
            <v>17.600000000000001</v>
          </cell>
          <cell r="E23">
            <v>83.625</v>
          </cell>
          <cell r="F23">
            <v>95</v>
          </cell>
          <cell r="G23">
            <v>67</v>
          </cell>
          <cell r="H23">
            <v>15.48</v>
          </cell>
          <cell r="J23">
            <v>34.200000000000003</v>
          </cell>
          <cell r="K23">
            <v>0</v>
          </cell>
        </row>
        <row r="24">
          <cell r="B24">
            <v>17.474999999999998</v>
          </cell>
          <cell r="C24">
            <v>20.100000000000001</v>
          </cell>
          <cell r="D24">
            <v>15.6</v>
          </cell>
          <cell r="E24">
            <v>85.708333333333329</v>
          </cell>
          <cell r="F24">
            <v>96</v>
          </cell>
          <cell r="G24">
            <v>73</v>
          </cell>
          <cell r="H24">
            <v>16.920000000000002</v>
          </cell>
          <cell r="J24">
            <v>31.319999999999997</v>
          </cell>
          <cell r="K24">
            <v>0</v>
          </cell>
        </row>
        <row r="25">
          <cell r="B25">
            <v>18.074999999999999</v>
          </cell>
          <cell r="C25">
            <v>24.5</v>
          </cell>
          <cell r="D25">
            <v>14.8</v>
          </cell>
          <cell r="E25">
            <v>91.375</v>
          </cell>
          <cell r="F25">
            <v>99</v>
          </cell>
          <cell r="G25">
            <v>71</v>
          </cell>
          <cell r="H25">
            <v>8.64</v>
          </cell>
          <cell r="J25">
            <v>17.28</v>
          </cell>
          <cell r="K25">
            <v>0</v>
          </cell>
        </row>
        <row r="26">
          <cell r="B26">
            <v>22.724999999999998</v>
          </cell>
          <cell r="C26">
            <v>30.4</v>
          </cell>
          <cell r="D26">
            <v>18.399999999999999</v>
          </cell>
          <cell r="E26">
            <v>82.75</v>
          </cell>
          <cell r="F26">
            <v>99</v>
          </cell>
          <cell r="G26">
            <v>53</v>
          </cell>
          <cell r="H26">
            <v>12.24</v>
          </cell>
          <cell r="J26">
            <v>34.200000000000003</v>
          </cell>
          <cell r="K26">
            <v>0</v>
          </cell>
        </row>
        <row r="27">
          <cell r="B27">
            <v>20.900000000000002</v>
          </cell>
          <cell r="C27">
            <v>25.9</v>
          </cell>
          <cell r="D27">
            <v>17.8</v>
          </cell>
          <cell r="E27">
            <v>81.5</v>
          </cell>
          <cell r="F27">
            <v>97</v>
          </cell>
          <cell r="G27">
            <v>62</v>
          </cell>
          <cell r="H27">
            <v>20.16</v>
          </cell>
          <cell r="J27">
            <v>42.480000000000004</v>
          </cell>
          <cell r="K27">
            <v>0</v>
          </cell>
        </row>
        <row r="28">
          <cell r="B28">
            <v>14.758333333333338</v>
          </cell>
          <cell r="C28">
            <v>19.5</v>
          </cell>
          <cell r="D28">
            <v>10.199999999999999</v>
          </cell>
          <cell r="E28">
            <v>61.083333333333336</v>
          </cell>
          <cell r="F28">
            <v>90</v>
          </cell>
          <cell r="G28">
            <v>32</v>
          </cell>
          <cell r="H28">
            <v>13.68</v>
          </cell>
          <cell r="J28">
            <v>29.880000000000003</v>
          </cell>
          <cell r="K28">
            <v>0</v>
          </cell>
        </row>
        <row r="29">
          <cell r="B29">
            <v>17.087499999999995</v>
          </cell>
          <cell r="C29">
            <v>26.3</v>
          </cell>
          <cell r="D29">
            <v>10.8</v>
          </cell>
          <cell r="E29">
            <v>71.458333333333329</v>
          </cell>
          <cell r="F29">
            <v>91</v>
          </cell>
          <cell r="G29">
            <v>52</v>
          </cell>
          <cell r="H29">
            <v>16.2</v>
          </cell>
          <cell r="J29">
            <v>29.52</v>
          </cell>
          <cell r="K29">
            <v>0</v>
          </cell>
        </row>
        <row r="30">
          <cell r="B30">
            <v>22.599999999999998</v>
          </cell>
          <cell r="C30">
            <v>30.1</v>
          </cell>
          <cell r="D30">
            <v>19</v>
          </cell>
          <cell r="E30">
            <v>83.416666666666671</v>
          </cell>
          <cell r="F30">
            <v>95</v>
          </cell>
          <cell r="G30">
            <v>59</v>
          </cell>
          <cell r="H30">
            <v>7.9200000000000008</v>
          </cell>
          <cell r="J30">
            <v>19.8</v>
          </cell>
          <cell r="K30">
            <v>0</v>
          </cell>
        </row>
        <row r="31">
          <cell r="B31">
            <v>21.283333333333328</v>
          </cell>
          <cell r="C31">
            <v>26.8</v>
          </cell>
          <cell r="D31">
            <v>17.5</v>
          </cell>
          <cell r="E31">
            <v>85.583333333333329</v>
          </cell>
          <cell r="F31">
            <v>97</v>
          </cell>
          <cell r="G31">
            <v>66</v>
          </cell>
          <cell r="H31">
            <v>9.3600000000000012</v>
          </cell>
          <cell r="J31">
            <v>16.920000000000002</v>
          </cell>
          <cell r="K31">
            <v>0</v>
          </cell>
        </row>
        <row r="32">
          <cell r="B32">
            <v>24.445833333333336</v>
          </cell>
          <cell r="C32">
            <v>33</v>
          </cell>
          <cell r="D32">
            <v>19.600000000000001</v>
          </cell>
          <cell r="E32">
            <v>81.291666666666671</v>
          </cell>
          <cell r="F32">
            <v>99</v>
          </cell>
          <cell r="G32">
            <v>42</v>
          </cell>
          <cell r="H32">
            <v>12.96</v>
          </cell>
          <cell r="J32">
            <v>28.08</v>
          </cell>
          <cell r="K32">
            <v>0</v>
          </cell>
        </row>
        <row r="33">
          <cell r="B33">
            <v>21.104166666666664</v>
          </cell>
          <cell r="C33">
            <v>25.4</v>
          </cell>
          <cell r="D33">
            <v>17</v>
          </cell>
          <cell r="E33">
            <v>88.458333333333329</v>
          </cell>
          <cell r="F33">
            <v>99</v>
          </cell>
          <cell r="G33">
            <v>75</v>
          </cell>
          <cell r="H33">
            <v>18</v>
          </cell>
          <cell r="J33">
            <v>34.56</v>
          </cell>
          <cell r="K33">
            <v>0</v>
          </cell>
        </row>
        <row r="34">
          <cell r="B34">
            <v>14.887499999999998</v>
          </cell>
          <cell r="C34">
            <v>17</v>
          </cell>
          <cell r="D34">
            <v>13.4</v>
          </cell>
          <cell r="E34">
            <v>78.875</v>
          </cell>
          <cell r="F34">
            <v>94</v>
          </cell>
          <cell r="G34">
            <v>70</v>
          </cell>
          <cell r="H34">
            <v>15.840000000000002</v>
          </cell>
          <cell r="J34">
            <v>37.800000000000004</v>
          </cell>
          <cell r="K34">
            <v>0</v>
          </cell>
        </row>
      </sheetData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>
        <row r="5">
          <cell r="B5">
            <v>19.929166666666674</v>
          </cell>
          <cell r="C5">
            <v>29.3</v>
          </cell>
          <cell r="D5">
            <v>12.8</v>
          </cell>
          <cell r="E5">
            <v>70.625</v>
          </cell>
          <cell r="F5">
            <v>95</v>
          </cell>
          <cell r="G5">
            <v>38</v>
          </cell>
          <cell r="H5">
            <v>15.120000000000001</v>
          </cell>
          <cell r="J5">
            <v>22.68</v>
          </cell>
          <cell r="K5">
            <v>0</v>
          </cell>
        </row>
        <row r="6">
          <cell r="B6">
            <v>21.391666666666666</v>
          </cell>
          <cell r="C6">
            <v>29.7</v>
          </cell>
          <cell r="D6">
            <v>14.5</v>
          </cell>
          <cell r="E6">
            <v>64.166666666666671</v>
          </cell>
          <cell r="F6">
            <v>82</v>
          </cell>
          <cell r="G6">
            <v>41</v>
          </cell>
          <cell r="H6">
            <v>20.52</v>
          </cell>
          <cell r="J6">
            <v>33.119999999999997</v>
          </cell>
          <cell r="K6">
            <v>0</v>
          </cell>
        </row>
        <row r="7">
          <cell r="B7">
            <v>22.341666666666669</v>
          </cell>
          <cell r="C7">
            <v>30.6</v>
          </cell>
          <cell r="D7">
            <v>16.3</v>
          </cell>
          <cell r="E7">
            <v>72.208333333333329</v>
          </cell>
          <cell r="F7">
            <v>92</v>
          </cell>
          <cell r="G7">
            <v>41</v>
          </cell>
          <cell r="H7">
            <v>17.64</v>
          </cell>
          <cell r="J7">
            <v>25.92</v>
          </cell>
          <cell r="K7">
            <v>1.2</v>
          </cell>
        </row>
        <row r="8">
          <cell r="B8">
            <v>22.345833333333335</v>
          </cell>
          <cell r="C8">
            <v>30.6</v>
          </cell>
          <cell r="D8">
            <v>17.3</v>
          </cell>
          <cell r="E8">
            <v>76.666666666666671</v>
          </cell>
          <cell r="F8">
            <v>96</v>
          </cell>
          <cell r="G8">
            <v>45</v>
          </cell>
          <cell r="H8">
            <v>17.28</v>
          </cell>
          <cell r="J8">
            <v>32.4</v>
          </cell>
          <cell r="K8">
            <v>0.60000000000000009</v>
          </cell>
        </row>
        <row r="9">
          <cell r="B9">
            <v>22.933333333333337</v>
          </cell>
          <cell r="C9">
            <v>29.9</v>
          </cell>
          <cell r="D9">
            <v>17.600000000000001</v>
          </cell>
          <cell r="E9">
            <v>71.041666666666671</v>
          </cell>
          <cell r="F9">
            <v>93</v>
          </cell>
          <cell r="G9">
            <v>37</v>
          </cell>
          <cell r="H9">
            <v>17.28</v>
          </cell>
          <cell r="J9">
            <v>31.319999999999997</v>
          </cell>
          <cell r="K9">
            <v>0</v>
          </cell>
        </row>
        <row r="10">
          <cell r="B10">
            <v>22.608333333333334</v>
          </cell>
          <cell r="C10">
            <v>29.6</v>
          </cell>
          <cell r="D10">
            <v>17.2</v>
          </cell>
          <cell r="E10">
            <v>72.541666666666671</v>
          </cell>
          <cell r="F10">
            <v>95</v>
          </cell>
          <cell r="G10">
            <v>39</v>
          </cell>
          <cell r="H10">
            <v>11.879999999999999</v>
          </cell>
          <cell r="J10">
            <v>18.36</v>
          </cell>
          <cell r="K10">
            <v>0</v>
          </cell>
        </row>
        <row r="11">
          <cell r="B11">
            <v>22.270833333333339</v>
          </cell>
          <cell r="C11">
            <v>30.5</v>
          </cell>
          <cell r="D11">
            <v>16</v>
          </cell>
          <cell r="E11">
            <v>69.75</v>
          </cell>
          <cell r="F11">
            <v>94</v>
          </cell>
          <cell r="G11">
            <v>33</v>
          </cell>
          <cell r="H11">
            <v>14.76</v>
          </cell>
          <cell r="J11">
            <v>25.92</v>
          </cell>
          <cell r="K11">
            <v>0</v>
          </cell>
        </row>
        <row r="12">
          <cell r="B12">
            <v>21.250000000000004</v>
          </cell>
          <cell r="C12">
            <v>29.6</v>
          </cell>
          <cell r="D12">
            <v>15.5</v>
          </cell>
          <cell r="E12">
            <v>75.083333333333329</v>
          </cell>
          <cell r="F12">
            <v>99</v>
          </cell>
          <cell r="G12">
            <v>35</v>
          </cell>
          <cell r="H12">
            <v>21.96</v>
          </cell>
          <cell r="J12">
            <v>54.36</v>
          </cell>
          <cell r="K12">
            <v>13.4</v>
          </cell>
        </row>
        <row r="13">
          <cell r="B13">
            <v>19.995833333333334</v>
          </cell>
          <cell r="C13">
            <v>24.7</v>
          </cell>
          <cell r="D13">
            <v>18.3</v>
          </cell>
          <cell r="E13">
            <v>79.63636363636364</v>
          </cell>
          <cell r="F13">
            <v>100</v>
          </cell>
          <cell r="G13">
            <v>63</v>
          </cell>
          <cell r="H13">
            <v>11.879999999999999</v>
          </cell>
          <cell r="J13">
            <v>21.240000000000002</v>
          </cell>
          <cell r="K13">
            <v>1.6</v>
          </cell>
        </row>
        <row r="14">
          <cell r="B14">
            <v>18.879166666666666</v>
          </cell>
          <cell r="C14">
            <v>24.4</v>
          </cell>
          <cell r="D14">
            <v>14.9</v>
          </cell>
          <cell r="E14">
            <v>83.291666666666671</v>
          </cell>
          <cell r="F14">
            <v>100</v>
          </cell>
          <cell r="G14">
            <v>57</v>
          </cell>
          <cell r="H14">
            <v>11.16</v>
          </cell>
          <cell r="J14">
            <v>22.32</v>
          </cell>
          <cell r="K14">
            <v>0.4</v>
          </cell>
        </row>
        <row r="15">
          <cell r="B15">
            <v>17.162500000000005</v>
          </cell>
          <cell r="C15">
            <v>22.5</v>
          </cell>
          <cell r="D15">
            <v>12.8</v>
          </cell>
          <cell r="E15">
            <v>77.666666666666671</v>
          </cell>
          <cell r="F15">
            <v>92</v>
          </cell>
          <cell r="G15">
            <v>56</v>
          </cell>
          <cell r="H15">
            <v>14.76</v>
          </cell>
          <cell r="J15">
            <v>23.759999999999998</v>
          </cell>
          <cell r="K15">
            <v>0</v>
          </cell>
        </row>
        <row r="16">
          <cell r="B16">
            <v>17.004166666666666</v>
          </cell>
          <cell r="C16">
            <v>25</v>
          </cell>
          <cell r="D16">
            <v>12.2</v>
          </cell>
          <cell r="E16">
            <v>67.791666666666671</v>
          </cell>
          <cell r="F16">
            <v>87</v>
          </cell>
          <cell r="G16">
            <v>33</v>
          </cell>
          <cell r="H16">
            <v>18.720000000000002</v>
          </cell>
          <cell r="J16">
            <v>36</v>
          </cell>
          <cell r="K16">
            <v>0</v>
          </cell>
        </row>
        <row r="17">
          <cell r="B17">
            <v>19.529166666666665</v>
          </cell>
          <cell r="C17">
            <v>29.8</v>
          </cell>
          <cell r="D17">
            <v>12.3</v>
          </cell>
          <cell r="E17">
            <v>59.25</v>
          </cell>
          <cell r="F17">
            <v>82</v>
          </cell>
          <cell r="G17">
            <v>29</v>
          </cell>
          <cell r="H17">
            <v>25.92</v>
          </cell>
          <cell r="J17">
            <v>38.159999999999997</v>
          </cell>
          <cell r="K17">
            <v>0</v>
          </cell>
        </row>
        <row r="18">
          <cell r="B18">
            <v>21.516666666666662</v>
          </cell>
          <cell r="C18">
            <v>29.7</v>
          </cell>
          <cell r="D18">
            <v>14.6</v>
          </cell>
          <cell r="E18">
            <v>66.875</v>
          </cell>
          <cell r="F18">
            <v>91</v>
          </cell>
          <cell r="G18">
            <v>39</v>
          </cell>
          <cell r="H18">
            <v>22.68</v>
          </cell>
          <cell r="J18">
            <v>35.64</v>
          </cell>
          <cell r="K18">
            <v>0</v>
          </cell>
        </row>
        <row r="19">
          <cell r="B19">
            <v>22.125</v>
          </cell>
          <cell r="C19">
            <v>28.5</v>
          </cell>
          <cell r="D19">
            <v>18.8</v>
          </cell>
          <cell r="E19">
            <v>73.583333333333329</v>
          </cell>
          <cell r="F19">
            <v>85</v>
          </cell>
          <cell r="G19">
            <v>50</v>
          </cell>
          <cell r="H19">
            <v>19.079999999999998</v>
          </cell>
          <cell r="J19">
            <v>33.480000000000004</v>
          </cell>
          <cell r="K19">
            <v>0</v>
          </cell>
        </row>
        <row r="20">
          <cell r="B20">
            <v>21.808333333333337</v>
          </cell>
          <cell r="C20">
            <v>29.3</v>
          </cell>
          <cell r="D20">
            <v>16.2</v>
          </cell>
          <cell r="E20">
            <v>75.583333333333329</v>
          </cell>
          <cell r="F20">
            <v>100</v>
          </cell>
          <cell r="G20">
            <v>43</v>
          </cell>
          <cell r="H20">
            <v>19.8</v>
          </cell>
          <cell r="J20">
            <v>35.28</v>
          </cell>
          <cell r="K20">
            <v>0</v>
          </cell>
        </row>
        <row r="21">
          <cell r="B21">
            <v>21.474999999999998</v>
          </cell>
          <cell r="C21">
            <v>29.2</v>
          </cell>
          <cell r="D21">
            <v>15.8</v>
          </cell>
          <cell r="E21">
            <v>60.791666666666664</v>
          </cell>
          <cell r="F21">
            <v>92</v>
          </cell>
          <cell r="G21">
            <v>22</v>
          </cell>
          <cell r="H21">
            <v>26.28</v>
          </cell>
          <cell r="J21">
            <v>42.12</v>
          </cell>
          <cell r="K21">
            <v>0</v>
          </cell>
        </row>
        <row r="22">
          <cell r="B22">
            <v>20.487500000000001</v>
          </cell>
          <cell r="C22">
            <v>29.4</v>
          </cell>
          <cell r="D22">
            <v>13.9</v>
          </cell>
          <cell r="E22">
            <v>58.75</v>
          </cell>
          <cell r="F22">
            <v>81</v>
          </cell>
          <cell r="G22">
            <v>28</v>
          </cell>
          <cell r="H22">
            <v>17.64</v>
          </cell>
          <cell r="J22">
            <v>27.36</v>
          </cell>
          <cell r="K22">
            <v>0</v>
          </cell>
        </row>
        <row r="23">
          <cell r="B23">
            <v>21.204166666666669</v>
          </cell>
          <cell r="C23">
            <v>29.5</v>
          </cell>
          <cell r="D23">
            <v>15.1</v>
          </cell>
          <cell r="E23">
            <v>62.625</v>
          </cell>
          <cell r="F23">
            <v>86</v>
          </cell>
          <cell r="G23">
            <v>32</v>
          </cell>
          <cell r="H23">
            <v>15.48</v>
          </cell>
          <cell r="J23">
            <v>21.6</v>
          </cell>
          <cell r="K23">
            <v>0</v>
          </cell>
        </row>
        <row r="24">
          <cell r="B24">
            <v>21.179166666666664</v>
          </cell>
          <cell r="C24">
            <v>29.9</v>
          </cell>
          <cell r="D24">
            <v>13.4</v>
          </cell>
          <cell r="E24">
            <v>64.416666666666671</v>
          </cell>
          <cell r="F24">
            <v>93</v>
          </cell>
          <cell r="G24">
            <v>29</v>
          </cell>
          <cell r="H24">
            <v>14.4</v>
          </cell>
          <cell r="J24">
            <v>27</v>
          </cell>
          <cell r="K24">
            <v>0</v>
          </cell>
        </row>
        <row r="25">
          <cell r="B25">
            <v>21.454166666666666</v>
          </cell>
          <cell r="C25">
            <v>29.6</v>
          </cell>
          <cell r="D25">
            <v>14.9</v>
          </cell>
          <cell r="E25">
            <v>72.095238095238102</v>
          </cell>
          <cell r="F25">
            <v>100</v>
          </cell>
          <cell r="G25">
            <v>30</v>
          </cell>
          <cell r="H25">
            <v>18</v>
          </cell>
          <cell r="J25">
            <v>29.880000000000003</v>
          </cell>
          <cell r="K25">
            <v>0</v>
          </cell>
        </row>
        <row r="26">
          <cell r="B26">
            <v>21.841666666666669</v>
          </cell>
          <cell r="C26">
            <v>29.7</v>
          </cell>
          <cell r="D26">
            <v>16.2</v>
          </cell>
          <cell r="E26">
            <v>69.416666666666671</v>
          </cell>
          <cell r="F26">
            <v>97</v>
          </cell>
          <cell r="G26">
            <v>33</v>
          </cell>
          <cell r="H26">
            <v>28.08</v>
          </cell>
          <cell r="J26">
            <v>44.28</v>
          </cell>
          <cell r="K26">
            <v>0</v>
          </cell>
        </row>
        <row r="27">
          <cell r="B27">
            <v>20.4375</v>
          </cell>
          <cell r="C27">
            <v>23.9</v>
          </cell>
          <cell r="D27">
            <v>18.100000000000001</v>
          </cell>
          <cell r="E27">
            <v>68.666666666666671</v>
          </cell>
          <cell r="F27">
            <v>98</v>
          </cell>
          <cell r="G27">
            <v>62</v>
          </cell>
          <cell r="H27">
            <v>29.880000000000003</v>
          </cell>
          <cell r="J27">
            <v>47.519999999999996</v>
          </cell>
          <cell r="K27">
            <v>46.800000000000004</v>
          </cell>
        </row>
        <row r="28">
          <cell r="B28">
            <v>13.208333333333336</v>
          </cell>
          <cell r="C28">
            <v>18.8</v>
          </cell>
          <cell r="D28">
            <v>9.5</v>
          </cell>
          <cell r="E28">
            <v>78.913043478260875</v>
          </cell>
          <cell r="F28">
            <v>100</v>
          </cell>
          <cell r="G28">
            <v>50</v>
          </cell>
          <cell r="H28">
            <v>17.64</v>
          </cell>
          <cell r="J28">
            <v>33.480000000000004</v>
          </cell>
          <cell r="K28">
            <v>2.4000000000000004</v>
          </cell>
        </row>
        <row r="29">
          <cell r="B29">
            <v>16.170833333333334</v>
          </cell>
          <cell r="C29">
            <v>28.5</v>
          </cell>
          <cell r="D29">
            <v>8</v>
          </cell>
          <cell r="E29">
            <v>67.833333333333329</v>
          </cell>
          <cell r="F29">
            <v>85</v>
          </cell>
          <cell r="G29">
            <v>44</v>
          </cell>
          <cell r="H29">
            <v>30.6</v>
          </cell>
          <cell r="J29">
            <v>47.519999999999996</v>
          </cell>
          <cell r="K29">
            <v>0</v>
          </cell>
        </row>
        <row r="30">
          <cell r="B30">
            <v>21.875</v>
          </cell>
          <cell r="C30">
            <v>29.7</v>
          </cell>
          <cell r="D30">
            <v>16.100000000000001</v>
          </cell>
          <cell r="E30">
            <v>72.5</v>
          </cell>
          <cell r="F30">
            <v>92</v>
          </cell>
          <cell r="G30">
            <v>40</v>
          </cell>
          <cell r="H30">
            <v>20.16</v>
          </cell>
          <cell r="J30">
            <v>34.56</v>
          </cell>
          <cell r="K30">
            <v>0</v>
          </cell>
        </row>
        <row r="31">
          <cell r="B31">
            <v>22.629166666666666</v>
          </cell>
          <cell r="C31">
            <v>29.3</v>
          </cell>
          <cell r="D31">
            <v>17.600000000000001</v>
          </cell>
          <cell r="E31">
            <v>75.291666666666671</v>
          </cell>
          <cell r="F31">
            <v>97</v>
          </cell>
          <cell r="G31">
            <v>46</v>
          </cell>
          <cell r="H31">
            <v>11.520000000000001</v>
          </cell>
          <cell r="J31">
            <v>21.96</v>
          </cell>
          <cell r="K31">
            <v>0</v>
          </cell>
        </row>
        <row r="32">
          <cell r="B32">
            <v>22.662499999999994</v>
          </cell>
          <cell r="C32">
            <v>30.1</v>
          </cell>
          <cell r="D32">
            <v>16.3</v>
          </cell>
          <cell r="E32">
            <v>68.333333333333329</v>
          </cell>
          <cell r="F32">
            <v>94</v>
          </cell>
          <cell r="G32">
            <v>35</v>
          </cell>
          <cell r="H32">
            <v>20.16</v>
          </cell>
          <cell r="J32">
            <v>32.4</v>
          </cell>
          <cell r="K32">
            <v>0</v>
          </cell>
        </row>
        <row r="33">
          <cell r="B33">
            <v>22.987500000000001</v>
          </cell>
          <cell r="C33">
            <v>30.2</v>
          </cell>
          <cell r="D33">
            <v>17.8</v>
          </cell>
          <cell r="E33">
            <v>58.416666666666664</v>
          </cell>
          <cell r="F33">
            <v>79</v>
          </cell>
          <cell r="G33">
            <v>30</v>
          </cell>
          <cell r="H33">
            <v>21.240000000000002</v>
          </cell>
          <cell r="J33">
            <v>37.080000000000005</v>
          </cell>
          <cell r="K33">
            <v>0</v>
          </cell>
        </row>
        <row r="34">
          <cell r="B34">
            <v>17.804166666666671</v>
          </cell>
          <cell r="C34">
            <v>21.3</v>
          </cell>
          <cell r="D34">
            <v>13.7</v>
          </cell>
          <cell r="E34">
            <v>90.875</v>
          </cell>
          <cell r="F34">
            <v>100</v>
          </cell>
          <cell r="G34">
            <v>72</v>
          </cell>
          <cell r="H34">
            <v>18.36</v>
          </cell>
          <cell r="J34">
            <v>27</v>
          </cell>
          <cell r="K34">
            <v>0</v>
          </cell>
        </row>
      </sheetData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>
        <row r="5">
          <cell r="B5">
            <v>15.108333333333334</v>
          </cell>
          <cell r="C5">
            <v>20.5</v>
          </cell>
          <cell r="D5">
            <v>11.8</v>
          </cell>
          <cell r="E5">
            <v>79.416666666666671</v>
          </cell>
          <cell r="F5">
            <v>92</v>
          </cell>
          <cell r="G5">
            <v>55</v>
          </cell>
          <cell r="H5">
            <v>7.9200000000000008</v>
          </cell>
          <cell r="J5">
            <v>15.120000000000001</v>
          </cell>
          <cell r="K5">
            <v>0</v>
          </cell>
        </row>
        <row r="6">
          <cell r="B6">
            <v>16.625</v>
          </cell>
          <cell r="C6">
            <v>22.5</v>
          </cell>
          <cell r="D6">
            <v>13.9</v>
          </cell>
          <cell r="E6">
            <v>84.5</v>
          </cell>
          <cell r="F6">
            <v>99</v>
          </cell>
          <cell r="G6">
            <v>56</v>
          </cell>
          <cell r="H6">
            <v>6.12</v>
          </cell>
          <cell r="J6">
            <v>17.28</v>
          </cell>
          <cell r="K6">
            <v>1.8</v>
          </cell>
        </row>
        <row r="7">
          <cell r="B7">
            <v>18.8</v>
          </cell>
          <cell r="C7">
            <v>27.6</v>
          </cell>
          <cell r="D7">
            <v>12.7</v>
          </cell>
          <cell r="E7">
            <v>77.9375</v>
          </cell>
          <cell r="F7">
            <v>100</v>
          </cell>
          <cell r="G7">
            <v>52</v>
          </cell>
          <cell r="H7">
            <v>9.7200000000000006</v>
          </cell>
          <cell r="J7">
            <v>21.6</v>
          </cell>
          <cell r="K7">
            <v>0.2</v>
          </cell>
        </row>
        <row r="8">
          <cell r="B8">
            <v>20.508333333333333</v>
          </cell>
          <cell r="C8">
            <v>29.1</v>
          </cell>
          <cell r="D8">
            <v>15.6</v>
          </cell>
          <cell r="E8">
            <v>78.785714285714292</v>
          </cell>
          <cell r="F8">
            <v>100</v>
          </cell>
          <cell r="G8">
            <v>54</v>
          </cell>
          <cell r="H8">
            <v>9</v>
          </cell>
          <cell r="J8">
            <v>23.759999999999998</v>
          </cell>
          <cell r="K8">
            <v>0.2</v>
          </cell>
        </row>
        <row r="9">
          <cell r="B9">
            <v>21.362499999999997</v>
          </cell>
          <cell r="C9">
            <v>28.9</v>
          </cell>
          <cell r="D9">
            <v>17.399999999999999</v>
          </cell>
          <cell r="E9">
            <v>87.714285714285708</v>
          </cell>
          <cell r="F9">
            <v>100</v>
          </cell>
          <cell r="G9">
            <v>64</v>
          </cell>
          <cell r="H9">
            <v>15.840000000000002</v>
          </cell>
          <cell r="J9">
            <v>47.88</v>
          </cell>
          <cell r="K9">
            <v>5.6</v>
          </cell>
        </row>
        <row r="10">
          <cell r="B10">
            <v>20.900000000000002</v>
          </cell>
          <cell r="C10">
            <v>28</v>
          </cell>
          <cell r="D10">
            <v>16.5</v>
          </cell>
          <cell r="E10">
            <v>76.090909090909093</v>
          </cell>
          <cell r="F10">
            <v>98</v>
          </cell>
          <cell r="G10">
            <v>55</v>
          </cell>
          <cell r="H10">
            <v>4.32</v>
          </cell>
          <cell r="J10">
            <v>19.8</v>
          </cell>
          <cell r="K10">
            <v>0.4</v>
          </cell>
        </row>
        <row r="11">
          <cell r="B11">
            <v>20.374999999999996</v>
          </cell>
          <cell r="C11">
            <v>29.7</v>
          </cell>
          <cell r="D11">
            <v>17.399999999999999</v>
          </cell>
          <cell r="E11">
            <v>83.769230769230774</v>
          </cell>
          <cell r="F11">
            <v>100</v>
          </cell>
          <cell r="G11">
            <v>54</v>
          </cell>
          <cell r="H11">
            <v>7.5600000000000005</v>
          </cell>
          <cell r="J11">
            <v>23.040000000000003</v>
          </cell>
          <cell r="K11">
            <v>16.8</v>
          </cell>
        </row>
        <row r="12">
          <cell r="B12">
            <v>19.612500000000001</v>
          </cell>
          <cell r="C12">
            <v>24.7</v>
          </cell>
          <cell r="D12">
            <v>17.600000000000001</v>
          </cell>
          <cell r="E12">
            <v>87.333333333333329</v>
          </cell>
          <cell r="F12">
            <v>100</v>
          </cell>
          <cell r="G12">
            <v>69</v>
          </cell>
          <cell r="H12">
            <v>6.48</v>
          </cell>
          <cell r="J12">
            <v>20.52</v>
          </cell>
          <cell r="K12">
            <v>9.6</v>
          </cell>
        </row>
        <row r="13">
          <cell r="B13">
            <v>15.766666666666671</v>
          </cell>
          <cell r="C13">
            <v>22.5</v>
          </cell>
          <cell r="D13">
            <v>10.5</v>
          </cell>
          <cell r="E13">
            <v>78</v>
          </cell>
          <cell r="F13">
            <v>95</v>
          </cell>
          <cell r="G13">
            <v>35</v>
          </cell>
          <cell r="H13">
            <v>8.2799999999999994</v>
          </cell>
          <cell r="J13">
            <v>20.16</v>
          </cell>
          <cell r="K13">
            <v>0</v>
          </cell>
        </row>
        <row r="14">
          <cell r="B14">
            <v>12.825000000000001</v>
          </cell>
          <cell r="C14">
            <v>22.9</v>
          </cell>
          <cell r="D14">
            <v>5.4</v>
          </cell>
          <cell r="E14">
            <v>76.652173913043484</v>
          </cell>
          <cell r="F14">
            <v>100</v>
          </cell>
          <cell r="G14">
            <v>33</v>
          </cell>
          <cell r="H14">
            <v>4.6800000000000006</v>
          </cell>
          <cell r="J14">
            <v>13.68</v>
          </cell>
          <cell r="K14">
            <v>0</v>
          </cell>
        </row>
        <row r="15">
          <cell r="B15">
            <v>12.862499999999999</v>
          </cell>
          <cell r="C15">
            <v>22.6</v>
          </cell>
          <cell r="D15">
            <v>5.2</v>
          </cell>
          <cell r="E15">
            <v>76.913043478260875</v>
          </cell>
          <cell r="F15">
            <v>100</v>
          </cell>
          <cell r="G15">
            <v>36</v>
          </cell>
          <cell r="H15">
            <v>12.24</v>
          </cell>
          <cell r="J15">
            <v>25.56</v>
          </cell>
          <cell r="K15">
            <v>0.2</v>
          </cell>
        </row>
        <row r="16">
          <cell r="B16">
            <v>11.975000000000001</v>
          </cell>
          <cell r="C16">
            <v>21</v>
          </cell>
          <cell r="D16">
            <v>5.7</v>
          </cell>
          <cell r="E16">
            <v>74.545454545454547</v>
          </cell>
          <cell r="F16">
            <v>100</v>
          </cell>
          <cell r="G16">
            <v>39</v>
          </cell>
          <cell r="H16">
            <v>25.92</v>
          </cell>
          <cell r="J16">
            <v>47.16</v>
          </cell>
          <cell r="K16">
            <v>0.2</v>
          </cell>
        </row>
        <row r="17">
          <cell r="B17">
            <v>13.6</v>
          </cell>
          <cell r="C17">
            <v>22.4</v>
          </cell>
          <cell r="D17">
            <v>9</v>
          </cell>
          <cell r="E17">
            <v>81.625</v>
          </cell>
          <cell r="F17">
            <v>97</v>
          </cell>
          <cell r="G17">
            <v>49</v>
          </cell>
          <cell r="H17">
            <v>17.64</v>
          </cell>
          <cell r="J17">
            <v>34.92</v>
          </cell>
          <cell r="K17">
            <v>0</v>
          </cell>
        </row>
        <row r="18">
          <cell r="B18">
            <v>18.375</v>
          </cell>
          <cell r="C18">
            <v>25</v>
          </cell>
          <cell r="D18">
            <v>14</v>
          </cell>
          <cell r="E18">
            <v>77.458333333333329</v>
          </cell>
          <cell r="F18">
            <v>91</v>
          </cell>
          <cell r="G18">
            <v>56</v>
          </cell>
          <cell r="H18">
            <v>13.32</v>
          </cell>
          <cell r="J18">
            <v>30.96</v>
          </cell>
          <cell r="K18">
            <v>0.4</v>
          </cell>
        </row>
        <row r="19">
          <cell r="B19">
            <v>17.62083333333333</v>
          </cell>
          <cell r="C19">
            <v>22.3</v>
          </cell>
          <cell r="D19">
            <v>13.5</v>
          </cell>
          <cell r="E19">
            <v>84.888888888888886</v>
          </cell>
          <cell r="F19">
            <v>100</v>
          </cell>
          <cell r="G19">
            <v>63</v>
          </cell>
          <cell r="H19">
            <v>14.04</v>
          </cell>
          <cell r="J19">
            <v>44.28</v>
          </cell>
          <cell r="K19">
            <v>23.600000000000005</v>
          </cell>
        </row>
        <row r="20">
          <cell r="B20">
            <v>20.387500000000003</v>
          </cell>
          <cell r="C20">
            <v>29.1</v>
          </cell>
          <cell r="D20">
            <v>15</v>
          </cell>
          <cell r="E20">
            <v>82</v>
          </cell>
          <cell r="F20">
            <v>100</v>
          </cell>
          <cell r="G20">
            <v>52</v>
          </cell>
          <cell r="H20">
            <v>14.4</v>
          </cell>
          <cell r="J20">
            <v>38.159999999999997</v>
          </cell>
          <cell r="K20">
            <v>0</v>
          </cell>
        </row>
        <row r="21">
          <cell r="B21">
            <v>22.087500000000002</v>
          </cell>
          <cell r="C21">
            <v>29.9</v>
          </cell>
          <cell r="D21">
            <v>17</v>
          </cell>
          <cell r="E21">
            <v>76.375</v>
          </cell>
          <cell r="F21">
            <v>96</v>
          </cell>
          <cell r="G21">
            <v>42</v>
          </cell>
          <cell r="H21">
            <v>14.04</v>
          </cell>
          <cell r="J21">
            <v>36.72</v>
          </cell>
          <cell r="K21">
            <v>0</v>
          </cell>
        </row>
        <row r="22">
          <cell r="B22">
            <v>21.129166666666674</v>
          </cell>
          <cell r="C22">
            <v>29.5</v>
          </cell>
          <cell r="D22">
            <v>15.4</v>
          </cell>
          <cell r="E22">
            <v>69.333333333333329</v>
          </cell>
          <cell r="F22">
            <v>90</v>
          </cell>
          <cell r="G22">
            <v>37</v>
          </cell>
          <cell r="H22">
            <v>11.879999999999999</v>
          </cell>
          <cell r="J22">
            <v>29.880000000000003</v>
          </cell>
          <cell r="K22">
            <v>0</v>
          </cell>
        </row>
        <row r="23">
          <cell r="B23">
            <v>18.674999999999997</v>
          </cell>
          <cell r="C23">
            <v>24.8</v>
          </cell>
          <cell r="D23">
            <v>15.1</v>
          </cell>
          <cell r="E23">
            <v>84.045454545454547</v>
          </cell>
          <cell r="F23">
            <v>100</v>
          </cell>
          <cell r="G23">
            <v>63</v>
          </cell>
          <cell r="H23">
            <v>12.24</v>
          </cell>
          <cell r="J23">
            <v>29.16</v>
          </cell>
          <cell r="K23">
            <v>0</v>
          </cell>
        </row>
        <row r="24">
          <cell r="B24">
            <v>15.854166666666666</v>
          </cell>
          <cell r="C24">
            <v>20</v>
          </cell>
          <cell r="D24">
            <v>13.5</v>
          </cell>
          <cell r="E24">
            <v>85.625</v>
          </cell>
          <cell r="F24">
            <v>95</v>
          </cell>
          <cell r="G24">
            <v>66</v>
          </cell>
          <cell r="H24">
            <v>8.64</v>
          </cell>
          <cell r="J24">
            <v>23.759999999999998</v>
          </cell>
          <cell r="K24">
            <v>0</v>
          </cell>
        </row>
        <row r="25">
          <cell r="B25">
            <v>15.66666666666667</v>
          </cell>
          <cell r="C25">
            <v>19.2</v>
          </cell>
          <cell r="D25">
            <v>14</v>
          </cell>
          <cell r="E25">
            <v>91.260869565217391</v>
          </cell>
          <cell r="F25">
            <v>100</v>
          </cell>
          <cell r="G25">
            <v>77</v>
          </cell>
          <cell r="H25">
            <v>6.12</v>
          </cell>
          <cell r="J25">
            <v>13.32</v>
          </cell>
          <cell r="K25">
            <v>6</v>
          </cell>
        </row>
        <row r="26">
          <cell r="B26">
            <v>19.429166666666667</v>
          </cell>
          <cell r="C26">
            <v>27.8</v>
          </cell>
          <cell r="D26">
            <v>16.100000000000001</v>
          </cell>
          <cell r="E26">
            <v>68.5</v>
          </cell>
          <cell r="F26">
            <v>94</v>
          </cell>
          <cell r="G26">
            <v>48</v>
          </cell>
          <cell r="H26">
            <v>19.440000000000001</v>
          </cell>
          <cell r="J26">
            <v>42.84</v>
          </cell>
          <cell r="K26">
            <v>0.4</v>
          </cell>
        </row>
        <row r="27">
          <cell r="B27">
            <v>16.491666666666667</v>
          </cell>
          <cell r="C27">
            <v>23.5</v>
          </cell>
          <cell r="D27">
            <v>7.7</v>
          </cell>
          <cell r="E27">
            <v>76.041666666666671</v>
          </cell>
          <cell r="F27">
            <v>93</v>
          </cell>
          <cell r="G27">
            <v>47</v>
          </cell>
          <cell r="H27">
            <v>15.48</v>
          </cell>
          <cell r="J27">
            <v>39.24</v>
          </cell>
          <cell r="K27">
            <v>5.6000000000000005</v>
          </cell>
        </row>
        <row r="28">
          <cell r="B28">
            <v>6.3999999999999986</v>
          </cell>
          <cell r="C28">
            <v>15</v>
          </cell>
          <cell r="D28">
            <v>-0.4</v>
          </cell>
          <cell r="E28">
            <v>63.166666666666664</v>
          </cell>
          <cell r="F28">
            <v>94</v>
          </cell>
          <cell r="G28">
            <v>11</v>
          </cell>
          <cell r="H28">
            <v>9.7200000000000006</v>
          </cell>
          <cell r="J28">
            <v>20.88</v>
          </cell>
          <cell r="K28">
            <v>0.2</v>
          </cell>
        </row>
        <row r="29">
          <cell r="B29">
            <v>8.7958333333333325</v>
          </cell>
          <cell r="C29">
            <v>22.3</v>
          </cell>
          <cell r="D29">
            <v>-0.7</v>
          </cell>
          <cell r="E29">
            <v>64.041666666666671</v>
          </cell>
          <cell r="F29">
            <v>93</v>
          </cell>
          <cell r="G29">
            <v>24</v>
          </cell>
          <cell r="H29">
            <v>21.240000000000002</v>
          </cell>
          <cell r="J29">
            <v>47.519999999999996</v>
          </cell>
          <cell r="K29">
            <v>0</v>
          </cell>
        </row>
        <row r="30">
          <cell r="B30">
            <v>17.258333333333333</v>
          </cell>
          <cell r="C30">
            <v>25.5</v>
          </cell>
          <cell r="D30">
            <v>12.3</v>
          </cell>
          <cell r="E30">
            <v>78.583333333333329</v>
          </cell>
          <cell r="F30">
            <v>94</v>
          </cell>
          <cell r="G30">
            <v>49</v>
          </cell>
          <cell r="H30">
            <v>19.440000000000001</v>
          </cell>
          <cell r="J30">
            <v>50.76</v>
          </cell>
          <cell r="K30">
            <v>2.4000000000000004</v>
          </cell>
        </row>
        <row r="31">
          <cell r="B31">
            <v>16.262499999999999</v>
          </cell>
          <cell r="C31">
            <v>22</v>
          </cell>
          <cell r="D31">
            <v>13.6</v>
          </cell>
          <cell r="E31">
            <v>90.833333333333329</v>
          </cell>
          <cell r="F31">
            <v>100</v>
          </cell>
          <cell r="G31">
            <v>72</v>
          </cell>
          <cell r="H31">
            <v>9</v>
          </cell>
          <cell r="J31">
            <v>17.64</v>
          </cell>
          <cell r="K31">
            <v>1.5999999999999999</v>
          </cell>
        </row>
        <row r="32">
          <cell r="B32">
            <v>21.454166666666666</v>
          </cell>
          <cell r="C32">
            <v>31.5</v>
          </cell>
          <cell r="D32">
            <v>15.6</v>
          </cell>
          <cell r="E32">
            <v>73.904761904761898</v>
          </cell>
          <cell r="F32">
            <v>99</v>
          </cell>
          <cell r="G32">
            <v>37</v>
          </cell>
          <cell r="H32">
            <v>15.840000000000002</v>
          </cell>
          <cell r="J32">
            <v>39.96</v>
          </cell>
          <cell r="K32">
            <v>0.2</v>
          </cell>
        </row>
        <row r="33">
          <cell r="B33">
            <v>17.462500000000006</v>
          </cell>
          <cell r="C33">
            <v>22.5</v>
          </cell>
          <cell r="D33">
            <v>12.8</v>
          </cell>
          <cell r="E33">
            <v>86.208333333333329</v>
          </cell>
          <cell r="F33">
            <v>93</v>
          </cell>
          <cell r="G33">
            <v>69</v>
          </cell>
          <cell r="H33">
            <v>9.3600000000000012</v>
          </cell>
          <cell r="J33">
            <v>25.56</v>
          </cell>
          <cell r="K33">
            <v>0</v>
          </cell>
        </row>
        <row r="34">
          <cell r="B34">
            <v>10.674999999999999</v>
          </cell>
          <cell r="C34">
            <v>13.2</v>
          </cell>
          <cell r="D34">
            <v>9.1999999999999993</v>
          </cell>
          <cell r="E34">
            <v>86</v>
          </cell>
          <cell r="F34">
            <v>93</v>
          </cell>
          <cell r="G34">
            <v>73</v>
          </cell>
          <cell r="H34">
            <v>8.2799999999999994</v>
          </cell>
          <cell r="J34">
            <v>28.44</v>
          </cell>
          <cell r="K34">
            <v>0</v>
          </cell>
        </row>
      </sheetData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>
        <row r="5">
          <cell r="B5">
            <v>20.412500000000001</v>
          </cell>
          <cell r="C5">
            <v>29</v>
          </cell>
          <cell r="D5">
            <v>15.2</v>
          </cell>
          <cell r="E5">
            <v>78.083333333333329</v>
          </cell>
          <cell r="F5">
            <v>96</v>
          </cell>
          <cell r="G5">
            <v>44</v>
          </cell>
          <cell r="H5">
            <v>7.5600000000000005</v>
          </cell>
          <cell r="J5">
            <v>14.4</v>
          </cell>
          <cell r="K5">
            <v>0</v>
          </cell>
        </row>
        <row r="6">
          <cell r="B6">
            <v>21.316666666666663</v>
          </cell>
          <cell r="C6">
            <v>29.7</v>
          </cell>
          <cell r="D6">
            <v>15.6</v>
          </cell>
          <cell r="E6">
            <v>76.708333333333329</v>
          </cell>
          <cell r="F6">
            <v>98</v>
          </cell>
          <cell r="G6">
            <v>41</v>
          </cell>
          <cell r="H6">
            <v>7.5600000000000005</v>
          </cell>
          <cell r="J6">
            <v>16.920000000000002</v>
          </cell>
          <cell r="K6">
            <v>0</v>
          </cell>
        </row>
        <row r="7">
          <cell r="B7">
            <v>23.382608695652177</v>
          </cell>
          <cell r="C7">
            <v>31.3</v>
          </cell>
          <cell r="D7">
            <v>17.600000000000001</v>
          </cell>
          <cell r="E7">
            <v>78.217391304347828</v>
          </cell>
          <cell r="F7">
            <v>96</v>
          </cell>
          <cell r="G7">
            <v>49</v>
          </cell>
          <cell r="H7">
            <v>5.4</v>
          </cell>
          <cell r="J7">
            <v>12.6</v>
          </cell>
          <cell r="K7">
            <v>0</v>
          </cell>
        </row>
        <row r="8">
          <cell r="B8">
            <v>24.133333333333336</v>
          </cell>
          <cell r="C8">
            <v>33.1</v>
          </cell>
          <cell r="D8">
            <v>18.899999999999999</v>
          </cell>
          <cell r="E8">
            <v>80.541666666666671</v>
          </cell>
          <cell r="F8">
            <v>99</v>
          </cell>
          <cell r="G8">
            <v>41</v>
          </cell>
          <cell r="H8">
            <v>9.7200000000000006</v>
          </cell>
          <cell r="J8">
            <v>26.64</v>
          </cell>
          <cell r="K8">
            <v>0</v>
          </cell>
        </row>
        <row r="9">
          <cell r="B9">
            <v>24.133333333333329</v>
          </cell>
          <cell r="C9">
            <v>32</v>
          </cell>
          <cell r="D9">
            <v>18.899999999999999</v>
          </cell>
          <cell r="E9">
            <v>80.875</v>
          </cell>
          <cell r="F9">
            <v>99</v>
          </cell>
          <cell r="G9">
            <v>42</v>
          </cell>
          <cell r="H9">
            <v>11.16</v>
          </cell>
          <cell r="J9">
            <v>25.92</v>
          </cell>
          <cell r="K9">
            <v>0</v>
          </cell>
        </row>
        <row r="10">
          <cell r="B10">
            <v>23.608333333333334</v>
          </cell>
          <cell r="C10">
            <v>31.9</v>
          </cell>
          <cell r="D10">
            <v>18.2</v>
          </cell>
          <cell r="E10">
            <v>81</v>
          </cell>
          <cell r="F10">
            <v>100</v>
          </cell>
          <cell r="G10">
            <v>40</v>
          </cell>
          <cell r="H10">
            <v>8.2799999999999994</v>
          </cell>
          <cell r="J10">
            <v>18</v>
          </cell>
          <cell r="K10">
            <v>0</v>
          </cell>
        </row>
        <row r="11">
          <cell r="B11">
            <v>23.233333333333331</v>
          </cell>
          <cell r="C11">
            <v>31.7</v>
          </cell>
          <cell r="D11">
            <v>17.899999999999999</v>
          </cell>
          <cell r="E11">
            <v>81.625</v>
          </cell>
          <cell r="F11">
            <v>100</v>
          </cell>
          <cell r="G11">
            <v>38</v>
          </cell>
          <cell r="H11">
            <v>7.9200000000000008</v>
          </cell>
          <cell r="J11">
            <v>19.8</v>
          </cell>
          <cell r="K11">
            <v>0</v>
          </cell>
        </row>
        <row r="12">
          <cell r="B12">
            <v>21.587499999999995</v>
          </cell>
          <cell r="C12">
            <v>28.9</v>
          </cell>
          <cell r="D12">
            <v>16.899999999999999</v>
          </cell>
          <cell r="E12">
            <v>88.083333333333329</v>
          </cell>
          <cell r="F12">
            <v>100</v>
          </cell>
          <cell r="G12">
            <v>58</v>
          </cell>
          <cell r="H12">
            <v>9.3600000000000012</v>
          </cell>
          <cell r="J12">
            <v>40.680000000000007</v>
          </cell>
          <cell r="K12">
            <v>3.8</v>
          </cell>
        </row>
        <row r="13">
          <cell r="B13">
            <v>22.666666666666671</v>
          </cell>
          <cell r="C13">
            <v>26.4</v>
          </cell>
          <cell r="D13">
            <v>20.5</v>
          </cell>
          <cell r="E13">
            <v>85</v>
          </cell>
          <cell r="F13">
            <v>99</v>
          </cell>
          <cell r="G13">
            <v>64</v>
          </cell>
          <cell r="H13">
            <v>10.44</v>
          </cell>
          <cell r="J13">
            <v>19.8</v>
          </cell>
          <cell r="K13">
            <v>0.4</v>
          </cell>
        </row>
        <row r="14">
          <cell r="B14">
            <v>19.633333333333329</v>
          </cell>
          <cell r="C14">
            <v>24.7</v>
          </cell>
          <cell r="D14">
            <v>16.100000000000001</v>
          </cell>
          <cell r="E14">
            <v>80.25</v>
          </cell>
          <cell r="F14">
            <v>99</v>
          </cell>
          <cell r="G14">
            <v>52</v>
          </cell>
          <cell r="H14">
            <v>11.879999999999999</v>
          </cell>
          <cell r="J14">
            <v>23.040000000000003</v>
          </cell>
          <cell r="K14">
            <v>0.2</v>
          </cell>
        </row>
        <row r="15">
          <cell r="B15">
            <v>18.55</v>
          </cell>
          <cell r="C15">
            <v>24.2</v>
          </cell>
          <cell r="D15">
            <v>14.5</v>
          </cell>
          <cell r="E15">
            <v>76.166666666666671</v>
          </cell>
          <cell r="F15">
            <v>95</v>
          </cell>
          <cell r="G15">
            <v>47</v>
          </cell>
          <cell r="H15">
            <v>8.2799999999999994</v>
          </cell>
          <cell r="J15">
            <v>19.440000000000001</v>
          </cell>
          <cell r="K15">
            <v>0.60000000000000009</v>
          </cell>
        </row>
        <row r="16">
          <cell r="B16">
            <v>18.795833333333331</v>
          </cell>
          <cell r="C16">
            <v>26.6</v>
          </cell>
          <cell r="D16">
            <v>14.4</v>
          </cell>
          <cell r="E16">
            <v>72.375</v>
          </cell>
          <cell r="F16">
            <v>98</v>
          </cell>
          <cell r="G16">
            <v>37</v>
          </cell>
          <cell r="H16">
            <v>11.879999999999999</v>
          </cell>
          <cell r="J16">
            <v>27.720000000000002</v>
          </cell>
          <cell r="K16">
            <v>0</v>
          </cell>
        </row>
        <row r="17">
          <cell r="B17">
            <v>19.954166666666669</v>
          </cell>
          <cell r="C17">
            <v>29.8</v>
          </cell>
          <cell r="D17">
            <v>13.1</v>
          </cell>
          <cell r="E17">
            <v>69.916666666666671</v>
          </cell>
          <cell r="F17">
            <v>90</v>
          </cell>
          <cell r="G17">
            <v>38</v>
          </cell>
          <cell r="H17">
            <v>8.2799999999999994</v>
          </cell>
          <cell r="J17">
            <v>18</v>
          </cell>
          <cell r="K17">
            <v>0</v>
          </cell>
        </row>
        <row r="18">
          <cell r="B18">
            <v>22.921739130434784</v>
          </cell>
          <cell r="C18">
            <v>32.4</v>
          </cell>
          <cell r="D18">
            <v>16.100000000000001</v>
          </cell>
          <cell r="E18">
            <v>71.739130434782609</v>
          </cell>
          <cell r="F18">
            <v>96</v>
          </cell>
          <cell r="G18">
            <v>35</v>
          </cell>
          <cell r="H18">
            <v>8.2799999999999994</v>
          </cell>
          <cell r="J18">
            <v>20.16</v>
          </cell>
          <cell r="K18">
            <v>0</v>
          </cell>
        </row>
        <row r="19">
          <cell r="B19">
            <v>23.104166666666668</v>
          </cell>
          <cell r="C19">
            <v>30.7</v>
          </cell>
          <cell r="D19">
            <v>18.5</v>
          </cell>
          <cell r="E19">
            <v>82.25</v>
          </cell>
          <cell r="F19">
            <v>99</v>
          </cell>
          <cell r="G19">
            <v>50</v>
          </cell>
          <cell r="H19">
            <v>7.2</v>
          </cell>
          <cell r="J19">
            <v>15.120000000000001</v>
          </cell>
          <cell r="K19">
            <v>0</v>
          </cell>
        </row>
        <row r="20">
          <cell r="B20">
            <v>23.825000000000003</v>
          </cell>
          <cell r="C20">
            <v>31.6</v>
          </cell>
          <cell r="D20">
            <v>18.5</v>
          </cell>
          <cell r="E20">
            <v>79.541666666666671</v>
          </cell>
          <cell r="F20">
            <v>99</v>
          </cell>
          <cell r="G20">
            <v>41</v>
          </cell>
          <cell r="H20">
            <v>9</v>
          </cell>
          <cell r="J20">
            <v>27.36</v>
          </cell>
          <cell r="K20">
            <v>0</v>
          </cell>
        </row>
        <row r="21">
          <cell r="B21">
            <v>22.679166666666664</v>
          </cell>
          <cell r="C21">
            <v>30.9</v>
          </cell>
          <cell r="D21">
            <v>16.8</v>
          </cell>
          <cell r="E21">
            <v>76.958333333333329</v>
          </cell>
          <cell r="F21">
            <v>100</v>
          </cell>
          <cell r="G21">
            <v>34</v>
          </cell>
          <cell r="H21">
            <v>7.9200000000000008</v>
          </cell>
          <cell r="J21">
            <v>20.16</v>
          </cell>
          <cell r="K21">
            <v>0</v>
          </cell>
        </row>
        <row r="22">
          <cell r="B22">
            <v>20.783333333333335</v>
          </cell>
          <cell r="C22">
            <v>31.7</v>
          </cell>
          <cell r="D22">
            <v>13.7</v>
          </cell>
          <cell r="E22">
            <v>77.458333333333329</v>
          </cell>
          <cell r="F22">
            <v>100</v>
          </cell>
          <cell r="G22">
            <v>32</v>
          </cell>
          <cell r="H22">
            <v>7.5600000000000005</v>
          </cell>
          <cell r="J22">
            <v>15.120000000000001</v>
          </cell>
          <cell r="K22">
            <v>0</v>
          </cell>
        </row>
        <row r="23">
          <cell r="B23">
            <v>21.491666666666664</v>
          </cell>
          <cell r="C23">
            <v>31.5</v>
          </cell>
          <cell r="D23">
            <v>14.6</v>
          </cell>
          <cell r="E23">
            <v>78.416666666666671</v>
          </cell>
          <cell r="F23">
            <v>100</v>
          </cell>
          <cell r="G23">
            <v>36</v>
          </cell>
          <cell r="H23">
            <v>6.12</v>
          </cell>
          <cell r="J23">
            <v>23.759999999999998</v>
          </cell>
          <cell r="K23">
            <v>0</v>
          </cell>
        </row>
        <row r="24">
          <cell r="B24">
            <v>20.720833333333335</v>
          </cell>
          <cell r="C24">
            <v>25.7</v>
          </cell>
          <cell r="D24">
            <v>17.8</v>
          </cell>
          <cell r="E24">
            <v>87.666666666666671</v>
          </cell>
          <cell r="F24">
            <v>100</v>
          </cell>
          <cell r="G24">
            <v>67</v>
          </cell>
          <cell r="H24">
            <v>11.879999999999999</v>
          </cell>
          <cell r="J24">
            <v>24.840000000000003</v>
          </cell>
          <cell r="K24">
            <v>0</v>
          </cell>
        </row>
        <row r="25">
          <cell r="B25">
            <v>20.0625</v>
          </cell>
          <cell r="C25">
            <v>25.7</v>
          </cell>
          <cell r="D25">
            <v>17.8</v>
          </cell>
          <cell r="E25">
            <v>88.416666666666671</v>
          </cell>
          <cell r="F25">
            <v>100</v>
          </cell>
          <cell r="G25">
            <v>61</v>
          </cell>
          <cell r="H25">
            <v>7.2</v>
          </cell>
          <cell r="J25">
            <v>13.68</v>
          </cell>
          <cell r="K25">
            <v>0</v>
          </cell>
        </row>
        <row r="26">
          <cell r="B26">
            <v>21.295833333333331</v>
          </cell>
          <cell r="C26">
            <v>31.6</v>
          </cell>
          <cell r="D26">
            <v>15.6</v>
          </cell>
          <cell r="E26">
            <v>81.708333333333329</v>
          </cell>
          <cell r="F26">
            <v>100</v>
          </cell>
          <cell r="G26">
            <v>34</v>
          </cell>
          <cell r="H26">
            <v>12.24</v>
          </cell>
          <cell r="J26">
            <v>30.96</v>
          </cell>
          <cell r="K26">
            <v>0.2</v>
          </cell>
        </row>
        <row r="27">
          <cell r="B27">
            <v>19.970833333333335</v>
          </cell>
          <cell r="C27">
            <v>24.8</v>
          </cell>
          <cell r="D27">
            <v>17.7</v>
          </cell>
          <cell r="E27">
            <v>91.083333333333329</v>
          </cell>
          <cell r="F27">
            <v>99</v>
          </cell>
          <cell r="G27">
            <v>70</v>
          </cell>
          <cell r="H27">
            <v>19.079999999999998</v>
          </cell>
          <cell r="J27">
            <v>38.159999999999997</v>
          </cell>
          <cell r="K27">
            <v>29.000000000000004</v>
          </cell>
        </row>
        <row r="28">
          <cell r="B28">
            <v>14.747826086956518</v>
          </cell>
          <cell r="C28">
            <v>20.6</v>
          </cell>
          <cell r="D28">
            <v>10.6</v>
          </cell>
          <cell r="E28">
            <v>73.652173913043484</v>
          </cell>
          <cell r="F28">
            <v>100</v>
          </cell>
          <cell r="G28">
            <v>36</v>
          </cell>
          <cell r="H28">
            <v>16.2</v>
          </cell>
          <cell r="J28">
            <v>36</v>
          </cell>
          <cell r="K28">
            <v>2.8</v>
          </cell>
        </row>
        <row r="29">
          <cell r="B29">
            <v>15.974999999999996</v>
          </cell>
          <cell r="C29">
            <v>26.9</v>
          </cell>
          <cell r="D29">
            <v>9.8000000000000007</v>
          </cell>
          <cell r="E29">
            <v>75.208333333333329</v>
          </cell>
          <cell r="F29">
            <v>94</v>
          </cell>
          <cell r="G29">
            <v>50</v>
          </cell>
          <cell r="H29">
            <v>7.9200000000000008</v>
          </cell>
          <cell r="J29">
            <v>20.16</v>
          </cell>
          <cell r="K29">
            <v>0</v>
          </cell>
        </row>
        <row r="30">
          <cell r="B30">
            <v>22.058333333333334</v>
          </cell>
          <cell r="C30">
            <v>31.4</v>
          </cell>
          <cell r="D30">
            <v>16.100000000000001</v>
          </cell>
          <cell r="E30">
            <v>80.75</v>
          </cell>
          <cell r="F30">
            <v>99</v>
          </cell>
          <cell r="G30">
            <v>47</v>
          </cell>
          <cell r="H30">
            <v>12.96</v>
          </cell>
          <cell r="J30">
            <v>26.64</v>
          </cell>
          <cell r="K30">
            <v>0</v>
          </cell>
        </row>
        <row r="31">
          <cell r="B31">
            <v>23.80416666666666</v>
          </cell>
          <cell r="C31">
            <v>31.4</v>
          </cell>
          <cell r="D31">
            <v>18.899999999999999</v>
          </cell>
          <cell r="E31">
            <v>81.708333333333329</v>
          </cell>
          <cell r="F31">
            <v>100</v>
          </cell>
          <cell r="G31">
            <v>48</v>
          </cell>
          <cell r="H31">
            <v>7.9200000000000008</v>
          </cell>
          <cell r="J31">
            <v>20.16</v>
          </cell>
          <cell r="K31">
            <v>0</v>
          </cell>
        </row>
        <row r="32">
          <cell r="B32">
            <v>23.954166666666669</v>
          </cell>
          <cell r="C32">
            <v>32.200000000000003</v>
          </cell>
          <cell r="D32">
            <v>19.100000000000001</v>
          </cell>
          <cell r="E32">
            <v>80.708333333333329</v>
          </cell>
          <cell r="F32">
            <v>100</v>
          </cell>
          <cell r="G32">
            <v>39</v>
          </cell>
          <cell r="H32">
            <v>7.5600000000000005</v>
          </cell>
          <cell r="J32">
            <v>20.88</v>
          </cell>
          <cell r="K32">
            <v>0</v>
          </cell>
        </row>
        <row r="33">
          <cell r="B33">
            <v>22.983333333333331</v>
          </cell>
          <cell r="C33">
            <v>31.9</v>
          </cell>
          <cell r="D33">
            <v>17</v>
          </cell>
          <cell r="E33">
            <v>80</v>
          </cell>
          <cell r="F33">
            <v>100</v>
          </cell>
          <cell r="G33">
            <v>37</v>
          </cell>
          <cell r="H33">
            <v>12.96</v>
          </cell>
          <cell r="J33">
            <v>29.16</v>
          </cell>
          <cell r="K33">
            <v>0</v>
          </cell>
        </row>
        <row r="34">
          <cell r="B34">
            <v>18.424999999999997</v>
          </cell>
          <cell r="C34">
            <v>25.1</v>
          </cell>
          <cell r="D34">
            <v>15.9</v>
          </cell>
          <cell r="E34">
            <v>83.666666666666671</v>
          </cell>
          <cell r="F34">
            <v>90</v>
          </cell>
          <cell r="G34">
            <v>75</v>
          </cell>
          <cell r="H34">
            <v>13.32</v>
          </cell>
          <cell r="J34">
            <v>30.96</v>
          </cell>
          <cell r="K34">
            <v>0</v>
          </cell>
        </row>
      </sheetData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>
        <row r="5">
          <cell r="B5">
            <v>15.966666666666669</v>
          </cell>
          <cell r="C5">
            <v>20.7</v>
          </cell>
          <cell r="D5">
            <v>12</v>
          </cell>
          <cell r="E5">
            <v>75.208333333333329</v>
          </cell>
          <cell r="F5">
            <v>92</v>
          </cell>
          <cell r="G5">
            <v>55</v>
          </cell>
          <cell r="H5">
            <v>8.2799999999999994</v>
          </cell>
          <cell r="J5">
            <v>16.559999999999999</v>
          </cell>
          <cell r="K5">
            <v>0.4</v>
          </cell>
        </row>
        <row r="6">
          <cell r="B6">
            <v>19.158333333333331</v>
          </cell>
          <cell r="C6">
            <v>24.5</v>
          </cell>
          <cell r="D6">
            <v>14.6</v>
          </cell>
          <cell r="E6">
            <v>69.166666666666671</v>
          </cell>
          <cell r="F6">
            <v>89</v>
          </cell>
          <cell r="G6">
            <v>50</v>
          </cell>
          <cell r="H6">
            <v>11.879999999999999</v>
          </cell>
          <cell r="J6">
            <v>28.44</v>
          </cell>
          <cell r="K6">
            <v>0</v>
          </cell>
        </row>
        <row r="7">
          <cell r="B7">
            <v>21.570833333333336</v>
          </cell>
          <cell r="C7">
            <v>27.7</v>
          </cell>
          <cell r="D7">
            <v>17</v>
          </cell>
          <cell r="E7">
            <v>72.291666666666671</v>
          </cell>
          <cell r="F7">
            <v>89</v>
          </cell>
          <cell r="G7">
            <v>52</v>
          </cell>
          <cell r="H7">
            <v>14.76</v>
          </cell>
          <cell r="J7">
            <v>28.8</v>
          </cell>
          <cell r="K7">
            <v>0.2</v>
          </cell>
        </row>
        <row r="8">
          <cell r="B8">
            <v>22.924999999999997</v>
          </cell>
          <cell r="C8">
            <v>29.9</v>
          </cell>
          <cell r="D8">
            <v>18.7</v>
          </cell>
          <cell r="E8">
            <v>79.041666666666671</v>
          </cell>
          <cell r="F8">
            <v>98</v>
          </cell>
          <cell r="G8">
            <v>53</v>
          </cell>
          <cell r="H8">
            <v>10.8</v>
          </cell>
          <cell r="J8">
            <v>29.880000000000003</v>
          </cell>
          <cell r="K8">
            <v>0</v>
          </cell>
        </row>
        <row r="9">
          <cell r="B9">
            <v>22.533333333333335</v>
          </cell>
          <cell r="C9">
            <v>29.4</v>
          </cell>
          <cell r="D9">
            <v>18.399999999999999</v>
          </cell>
          <cell r="E9">
            <v>84.166666666666671</v>
          </cell>
          <cell r="F9">
            <v>97</v>
          </cell>
          <cell r="G9">
            <v>56</v>
          </cell>
          <cell r="H9">
            <v>20.52</v>
          </cell>
          <cell r="J9">
            <v>82.08</v>
          </cell>
          <cell r="K9">
            <v>12.600000000000001</v>
          </cell>
        </row>
        <row r="10">
          <cell r="B10">
            <v>21.670833333333331</v>
          </cell>
          <cell r="C10">
            <v>27.5</v>
          </cell>
          <cell r="D10">
            <v>17.100000000000001</v>
          </cell>
          <cell r="E10">
            <v>84.666666666666671</v>
          </cell>
          <cell r="F10">
            <v>99</v>
          </cell>
          <cell r="G10">
            <v>56</v>
          </cell>
          <cell r="H10">
            <v>11.879999999999999</v>
          </cell>
          <cell r="J10">
            <v>22.32</v>
          </cell>
          <cell r="K10">
            <v>0</v>
          </cell>
        </row>
        <row r="11">
          <cell r="B11">
            <v>21.912499999999998</v>
          </cell>
          <cell r="C11">
            <v>28.8</v>
          </cell>
          <cell r="D11">
            <v>17</v>
          </cell>
          <cell r="E11">
            <v>80.904761904761898</v>
          </cell>
          <cell r="F11">
            <v>100</v>
          </cell>
          <cell r="G11">
            <v>51</v>
          </cell>
          <cell r="H11">
            <v>14.04</v>
          </cell>
          <cell r="J11">
            <v>33.480000000000004</v>
          </cell>
          <cell r="K11">
            <v>0.2</v>
          </cell>
        </row>
        <row r="12">
          <cell r="B12">
            <v>20.066666666666674</v>
          </cell>
          <cell r="C12">
            <v>24.5</v>
          </cell>
          <cell r="D12">
            <v>18.100000000000001</v>
          </cell>
          <cell r="E12">
            <v>90.041666666666671</v>
          </cell>
          <cell r="F12">
            <v>100</v>
          </cell>
          <cell r="G12">
            <v>65</v>
          </cell>
          <cell r="H12">
            <v>10.08</v>
          </cell>
          <cell r="J12">
            <v>35.28</v>
          </cell>
          <cell r="K12">
            <v>14.000000000000002</v>
          </cell>
        </row>
        <row r="13">
          <cell r="B13">
            <v>17.224999999999998</v>
          </cell>
          <cell r="C13">
            <v>22.3</v>
          </cell>
          <cell r="D13">
            <v>12.9</v>
          </cell>
          <cell r="E13">
            <v>76.083333333333329</v>
          </cell>
          <cell r="F13">
            <v>97</v>
          </cell>
          <cell r="G13">
            <v>35</v>
          </cell>
          <cell r="H13">
            <v>10.8</v>
          </cell>
          <cell r="J13">
            <v>29.16</v>
          </cell>
          <cell r="K13">
            <v>2</v>
          </cell>
        </row>
        <row r="14">
          <cell r="B14">
            <v>13.875</v>
          </cell>
          <cell r="C14">
            <v>21.9</v>
          </cell>
          <cell r="D14">
            <v>7</v>
          </cell>
          <cell r="E14">
            <v>77.791666666666671</v>
          </cell>
          <cell r="F14">
            <v>100</v>
          </cell>
          <cell r="G14">
            <v>39</v>
          </cell>
          <cell r="H14">
            <v>10.08</v>
          </cell>
          <cell r="J14">
            <v>18.36</v>
          </cell>
          <cell r="K14">
            <v>0</v>
          </cell>
        </row>
        <row r="15">
          <cell r="B15">
            <v>15.512499999999998</v>
          </cell>
          <cell r="C15">
            <v>22.1</v>
          </cell>
          <cell r="D15">
            <v>10</v>
          </cell>
          <cell r="E15">
            <v>71.541666666666671</v>
          </cell>
          <cell r="F15">
            <v>98</v>
          </cell>
          <cell r="G15">
            <v>42</v>
          </cell>
          <cell r="H15">
            <v>12.6</v>
          </cell>
          <cell r="J15">
            <v>27</v>
          </cell>
          <cell r="K15">
            <v>0.2</v>
          </cell>
        </row>
        <row r="16">
          <cell r="B16">
            <v>15.412500000000003</v>
          </cell>
          <cell r="C16">
            <v>20.2</v>
          </cell>
          <cell r="D16">
            <v>11.2</v>
          </cell>
          <cell r="E16">
            <v>64.25</v>
          </cell>
          <cell r="F16">
            <v>89</v>
          </cell>
          <cell r="G16">
            <v>39</v>
          </cell>
          <cell r="H16">
            <v>20.16</v>
          </cell>
          <cell r="J16">
            <v>43.56</v>
          </cell>
          <cell r="K16">
            <v>0</v>
          </cell>
        </row>
        <row r="17">
          <cell r="B17">
            <v>15.612499999999999</v>
          </cell>
          <cell r="C17">
            <v>21.8</v>
          </cell>
          <cell r="D17">
            <v>11.5</v>
          </cell>
          <cell r="E17">
            <v>73.916666666666671</v>
          </cell>
          <cell r="F17">
            <v>90</v>
          </cell>
          <cell r="G17">
            <v>56</v>
          </cell>
          <cell r="H17">
            <v>15.840000000000002</v>
          </cell>
          <cell r="J17">
            <v>36.72</v>
          </cell>
          <cell r="K17">
            <v>0</v>
          </cell>
        </row>
        <row r="18">
          <cell r="B18">
            <v>19.662500000000001</v>
          </cell>
          <cell r="C18">
            <v>26.6</v>
          </cell>
          <cell r="D18">
            <v>15.3</v>
          </cell>
          <cell r="E18">
            <v>72.791666666666671</v>
          </cell>
          <cell r="F18">
            <v>83</v>
          </cell>
          <cell r="G18">
            <v>55</v>
          </cell>
          <cell r="H18">
            <v>18</v>
          </cell>
          <cell r="J18">
            <v>39.6</v>
          </cell>
          <cell r="K18">
            <v>0</v>
          </cell>
        </row>
        <row r="19">
          <cell r="B19">
            <v>19.008333333333333</v>
          </cell>
          <cell r="C19">
            <v>22.9</v>
          </cell>
          <cell r="D19">
            <v>15</v>
          </cell>
          <cell r="E19">
            <v>82.583333333333329</v>
          </cell>
          <cell r="F19">
            <v>99</v>
          </cell>
          <cell r="G19">
            <v>60</v>
          </cell>
          <cell r="H19">
            <v>22.68</v>
          </cell>
          <cell r="J19">
            <v>45.72</v>
          </cell>
          <cell r="K19">
            <v>22.4</v>
          </cell>
        </row>
        <row r="20">
          <cell r="B20">
            <v>22.204166666666666</v>
          </cell>
          <cell r="C20">
            <v>29.2</v>
          </cell>
          <cell r="D20">
            <v>18.2</v>
          </cell>
          <cell r="E20">
            <v>80.5</v>
          </cell>
          <cell r="F20">
            <v>100</v>
          </cell>
          <cell r="G20">
            <v>54</v>
          </cell>
          <cell r="H20">
            <v>15.120000000000001</v>
          </cell>
          <cell r="J20">
            <v>36</v>
          </cell>
          <cell r="K20">
            <v>0.2</v>
          </cell>
        </row>
        <row r="21">
          <cell r="B21">
            <v>23.316666666666666</v>
          </cell>
          <cell r="C21">
            <v>29.1</v>
          </cell>
          <cell r="D21">
            <v>17.899999999999999</v>
          </cell>
          <cell r="E21">
            <v>69.541666666666671</v>
          </cell>
          <cell r="F21">
            <v>95</v>
          </cell>
          <cell r="G21">
            <v>41</v>
          </cell>
          <cell r="H21">
            <v>15.48</v>
          </cell>
          <cell r="J21">
            <v>36</v>
          </cell>
          <cell r="K21">
            <v>0</v>
          </cell>
        </row>
        <row r="22">
          <cell r="B22">
            <v>21.991666666666671</v>
          </cell>
          <cell r="C22">
            <v>29</v>
          </cell>
          <cell r="D22">
            <v>16.7</v>
          </cell>
          <cell r="E22">
            <v>62.791666666666664</v>
          </cell>
          <cell r="F22">
            <v>81</v>
          </cell>
          <cell r="G22">
            <v>38</v>
          </cell>
          <cell r="H22">
            <v>13.32</v>
          </cell>
          <cell r="J22">
            <v>28.8</v>
          </cell>
          <cell r="K22">
            <v>0</v>
          </cell>
        </row>
        <row r="23">
          <cell r="B23">
            <v>21.887499999999999</v>
          </cell>
          <cell r="C23">
            <v>28.4</v>
          </cell>
          <cell r="D23">
            <v>17</v>
          </cell>
          <cell r="E23">
            <v>70.875</v>
          </cell>
          <cell r="F23">
            <v>90</v>
          </cell>
          <cell r="G23">
            <v>45</v>
          </cell>
          <cell r="H23">
            <v>14.04</v>
          </cell>
          <cell r="J23">
            <v>30.240000000000002</v>
          </cell>
          <cell r="K23">
            <v>0</v>
          </cell>
        </row>
        <row r="24">
          <cell r="B24">
            <v>17.450000000000003</v>
          </cell>
          <cell r="C24">
            <v>21.7</v>
          </cell>
          <cell r="D24">
            <v>14.8</v>
          </cell>
          <cell r="E24">
            <v>86.958333333333329</v>
          </cell>
          <cell r="F24">
            <v>97</v>
          </cell>
          <cell r="G24">
            <v>67</v>
          </cell>
          <cell r="H24">
            <v>10.08</v>
          </cell>
          <cell r="J24">
            <v>21.240000000000002</v>
          </cell>
          <cell r="K24">
            <v>0</v>
          </cell>
        </row>
        <row r="25">
          <cell r="B25">
            <v>16.420833333333331</v>
          </cell>
          <cell r="C25">
            <v>19.600000000000001</v>
          </cell>
          <cell r="D25">
            <v>14.1</v>
          </cell>
          <cell r="E25">
            <v>91.791666666666671</v>
          </cell>
          <cell r="F25">
            <v>100</v>
          </cell>
          <cell r="G25">
            <v>76</v>
          </cell>
          <cell r="H25">
            <v>10.08</v>
          </cell>
          <cell r="J25">
            <v>20.16</v>
          </cell>
          <cell r="K25">
            <v>0.2</v>
          </cell>
        </row>
        <row r="26">
          <cell r="B26">
            <v>20.55</v>
          </cell>
          <cell r="C26">
            <v>27.6</v>
          </cell>
          <cell r="D26">
            <v>16.899999999999999</v>
          </cell>
          <cell r="E26">
            <v>81.25</v>
          </cell>
          <cell r="F26">
            <v>99</v>
          </cell>
          <cell r="G26">
            <v>48</v>
          </cell>
          <cell r="H26">
            <v>15.840000000000002</v>
          </cell>
          <cell r="J26">
            <v>43.92</v>
          </cell>
          <cell r="K26">
            <v>0</v>
          </cell>
        </row>
        <row r="27">
          <cell r="B27">
            <v>16.579166666666662</v>
          </cell>
          <cell r="C27">
            <v>22.7</v>
          </cell>
          <cell r="D27">
            <v>10.6</v>
          </cell>
          <cell r="E27">
            <v>81.291666666666671</v>
          </cell>
          <cell r="F27">
            <v>99</v>
          </cell>
          <cell r="G27">
            <v>56</v>
          </cell>
          <cell r="H27">
            <v>22.68</v>
          </cell>
          <cell r="J27">
            <v>52.2</v>
          </cell>
          <cell r="K27">
            <v>5.4</v>
          </cell>
        </row>
        <row r="28">
          <cell r="B28">
            <v>7.7583333333333337</v>
          </cell>
          <cell r="C28">
            <v>13.9</v>
          </cell>
          <cell r="D28">
            <v>1.7</v>
          </cell>
          <cell r="E28">
            <v>59.708333333333336</v>
          </cell>
          <cell r="F28">
            <v>86</v>
          </cell>
          <cell r="G28">
            <v>20</v>
          </cell>
          <cell r="H28">
            <v>11.879999999999999</v>
          </cell>
          <cell r="J28">
            <v>26.64</v>
          </cell>
          <cell r="K28">
            <v>0</v>
          </cell>
        </row>
        <row r="29">
          <cell r="B29">
            <v>11.820833333333335</v>
          </cell>
          <cell r="C29">
            <v>22.6</v>
          </cell>
          <cell r="D29">
            <v>3.9</v>
          </cell>
          <cell r="E29">
            <v>50.291666666666664</v>
          </cell>
          <cell r="F29">
            <v>68</v>
          </cell>
          <cell r="G29">
            <v>30</v>
          </cell>
          <cell r="H29">
            <v>19.440000000000001</v>
          </cell>
          <cell r="J29">
            <v>40.32</v>
          </cell>
          <cell r="K29">
            <v>0</v>
          </cell>
        </row>
        <row r="30">
          <cell r="B30">
            <v>19.145833333333332</v>
          </cell>
          <cell r="C30">
            <v>26.3</v>
          </cell>
          <cell r="D30">
            <v>13.9</v>
          </cell>
          <cell r="E30">
            <v>72.958333333333329</v>
          </cell>
          <cell r="F30">
            <v>89</v>
          </cell>
          <cell r="G30">
            <v>51</v>
          </cell>
          <cell r="H30">
            <v>20.88</v>
          </cell>
          <cell r="J30">
            <v>45.72</v>
          </cell>
          <cell r="K30">
            <v>0.2</v>
          </cell>
        </row>
        <row r="31">
          <cell r="B31">
            <v>17.770833333333336</v>
          </cell>
          <cell r="C31">
            <v>21.8</v>
          </cell>
          <cell r="D31">
            <v>15</v>
          </cell>
          <cell r="E31">
            <v>92.631578947368425</v>
          </cell>
          <cell r="F31">
            <v>100</v>
          </cell>
          <cell r="G31">
            <v>74</v>
          </cell>
          <cell r="H31">
            <v>10.08</v>
          </cell>
          <cell r="J31">
            <v>22.32</v>
          </cell>
          <cell r="K31">
            <v>2</v>
          </cell>
        </row>
        <row r="32">
          <cell r="B32">
            <v>22.483333333333334</v>
          </cell>
          <cell r="C32">
            <v>31.6</v>
          </cell>
          <cell r="D32">
            <v>16.600000000000001</v>
          </cell>
          <cell r="E32">
            <v>76.041666666666671</v>
          </cell>
          <cell r="F32">
            <v>100</v>
          </cell>
          <cell r="G32">
            <v>35</v>
          </cell>
          <cell r="H32">
            <v>18.36</v>
          </cell>
          <cell r="J32">
            <v>41.76</v>
          </cell>
          <cell r="K32">
            <v>0</v>
          </cell>
        </row>
        <row r="33">
          <cell r="B33">
            <v>19.666666666666668</v>
          </cell>
          <cell r="C33">
            <v>24.3</v>
          </cell>
          <cell r="D33">
            <v>14.1</v>
          </cell>
          <cell r="E33">
            <v>82.75</v>
          </cell>
          <cell r="F33">
            <v>96</v>
          </cell>
          <cell r="G33">
            <v>65</v>
          </cell>
          <cell r="H33">
            <v>17.64</v>
          </cell>
          <cell r="J33">
            <v>37.800000000000004</v>
          </cell>
          <cell r="K33">
            <v>0</v>
          </cell>
        </row>
        <row r="34">
          <cell r="B34">
            <v>11.733333333333334</v>
          </cell>
          <cell r="C34">
            <v>14.2</v>
          </cell>
          <cell r="D34">
            <v>10</v>
          </cell>
          <cell r="E34">
            <v>86.916666666666671</v>
          </cell>
          <cell r="F34">
            <v>99</v>
          </cell>
          <cell r="G34">
            <v>76</v>
          </cell>
          <cell r="H34">
            <v>16.559999999999999</v>
          </cell>
          <cell r="J34">
            <v>37.440000000000005</v>
          </cell>
          <cell r="K34">
            <v>0</v>
          </cell>
        </row>
      </sheetData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>
        <row r="5">
          <cell r="B5">
            <v>16.879166666666663</v>
          </cell>
          <cell r="C5">
            <v>24.1</v>
          </cell>
          <cell r="D5">
            <v>11.8</v>
          </cell>
          <cell r="E5">
            <v>72.666666666666671</v>
          </cell>
          <cell r="F5">
            <v>90</v>
          </cell>
          <cell r="G5">
            <v>45</v>
          </cell>
          <cell r="H5">
            <v>8.64</v>
          </cell>
          <cell r="J5">
            <v>20.88</v>
          </cell>
          <cell r="K5">
            <v>0</v>
          </cell>
        </row>
        <row r="6">
          <cell r="B6">
            <v>19.116666666666667</v>
          </cell>
          <cell r="C6">
            <v>27.1</v>
          </cell>
          <cell r="D6">
            <v>14.4</v>
          </cell>
          <cell r="E6">
            <v>73.916666666666671</v>
          </cell>
          <cell r="F6">
            <v>92</v>
          </cell>
          <cell r="G6">
            <v>45</v>
          </cell>
          <cell r="H6">
            <v>12.96</v>
          </cell>
          <cell r="J6">
            <v>25.2</v>
          </cell>
          <cell r="K6">
            <v>0</v>
          </cell>
        </row>
        <row r="7">
          <cell r="B7">
            <v>21.499999999999996</v>
          </cell>
          <cell r="C7">
            <v>28.8</v>
          </cell>
          <cell r="D7">
            <v>15.8</v>
          </cell>
          <cell r="E7">
            <v>74.916666666666671</v>
          </cell>
          <cell r="F7">
            <v>92</v>
          </cell>
          <cell r="G7">
            <v>50</v>
          </cell>
          <cell r="H7">
            <v>14.4</v>
          </cell>
          <cell r="J7">
            <v>27.36</v>
          </cell>
          <cell r="K7">
            <v>0.4</v>
          </cell>
        </row>
        <row r="8">
          <cell r="B8">
            <v>22.770833333333332</v>
          </cell>
          <cell r="C8">
            <v>30.6</v>
          </cell>
          <cell r="D8">
            <v>18.2</v>
          </cell>
          <cell r="E8">
            <v>80.708333333333329</v>
          </cell>
          <cell r="F8">
            <v>95</v>
          </cell>
          <cell r="G8">
            <v>53</v>
          </cell>
          <cell r="H8">
            <v>16.2</v>
          </cell>
          <cell r="J8">
            <v>28.8</v>
          </cell>
          <cell r="K8">
            <v>0</v>
          </cell>
        </row>
        <row r="9">
          <cell r="B9">
            <v>21.779166666666672</v>
          </cell>
          <cell r="C9">
            <v>29.9</v>
          </cell>
          <cell r="D9">
            <v>18.100000000000001</v>
          </cell>
          <cell r="E9">
            <v>83.541666666666671</v>
          </cell>
          <cell r="F9">
            <v>94</v>
          </cell>
          <cell r="G9">
            <v>57</v>
          </cell>
          <cell r="H9">
            <v>18.36</v>
          </cell>
          <cell r="J9">
            <v>55.800000000000004</v>
          </cell>
          <cell r="K9">
            <v>10.4</v>
          </cell>
        </row>
        <row r="10">
          <cell r="B10">
            <v>21.545833333333334</v>
          </cell>
          <cell r="C10">
            <v>28.7</v>
          </cell>
          <cell r="D10">
            <v>16.7</v>
          </cell>
          <cell r="E10">
            <v>85.375</v>
          </cell>
          <cell r="F10">
            <v>95</v>
          </cell>
          <cell r="G10">
            <v>62</v>
          </cell>
          <cell r="H10">
            <v>7.5600000000000005</v>
          </cell>
          <cell r="J10">
            <v>14.76</v>
          </cell>
          <cell r="K10">
            <v>0.2</v>
          </cell>
        </row>
        <row r="11">
          <cell r="B11">
            <v>21.904166666666669</v>
          </cell>
          <cell r="C11">
            <v>29.5</v>
          </cell>
          <cell r="D11">
            <v>17</v>
          </cell>
          <cell r="E11">
            <v>84.458333333333329</v>
          </cell>
          <cell r="F11">
            <v>95</v>
          </cell>
          <cell r="G11">
            <v>54</v>
          </cell>
          <cell r="H11">
            <v>15.840000000000002</v>
          </cell>
          <cell r="J11">
            <v>28.44</v>
          </cell>
          <cell r="K11">
            <v>0.2</v>
          </cell>
        </row>
        <row r="12">
          <cell r="B12">
            <v>20.720833333333331</v>
          </cell>
          <cell r="C12">
            <v>24</v>
          </cell>
          <cell r="D12">
            <v>19.100000000000001</v>
          </cell>
          <cell r="E12">
            <v>87.166666666666671</v>
          </cell>
          <cell r="F12">
            <v>95</v>
          </cell>
          <cell r="G12">
            <v>74</v>
          </cell>
          <cell r="H12">
            <v>11.16</v>
          </cell>
          <cell r="J12">
            <v>25.92</v>
          </cell>
          <cell r="K12">
            <v>10.599999999999998</v>
          </cell>
        </row>
        <row r="13">
          <cell r="B13">
            <v>17.845833333333331</v>
          </cell>
          <cell r="C13">
            <v>22.9</v>
          </cell>
          <cell r="D13">
            <v>13.1</v>
          </cell>
          <cell r="E13">
            <v>74.916666666666671</v>
          </cell>
          <cell r="F13">
            <v>94</v>
          </cell>
          <cell r="G13">
            <v>38</v>
          </cell>
          <cell r="H13">
            <v>10.8</v>
          </cell>
          <cell r="J13">
            <v>27.720000000000002</v>
          </cell>
          <cell r="K13">
            <v>13.2</v>
          </cell>
        </row>
        <row r="14">
          <cell r="B14">
            <v>14.258333333333333</v>
          </cell>
          <cell r="C14">
            <v>23</v>
          </cell>
          <cell r="D14">
            <v>7.5</v>
          </cell>
          <cell r="E14">
            <v>77</v>
          </cell>
          <cell r="F14">
            <v>95</v>
          </cell>
          <cell r="G14">
            <v>41</v>
          </cell>
          <cell r="H14">
            <v>11.520000000000001</v>
          </cell>
          <cell r="J14">
            <v>20.88</v>
          </cell>
          <cell r="K14">
            <v>0.2</v>
          </cell>
        </row>
        <row r="15">
          <cell r="B15">
            <v>15.166666666666666</v>
          </cell>
          <cell r="C15">
            <v>23.5</v>
          </cell>
          <cell r="D15">
            <v>8.6999999999999993</v>
          </cell>
          <cell r="E15">
            <v>74.666666666666671</v>
          </cell>
          <cell r="F15">
            <v>94</v>
          </cell>
          <cell r="G15">
            <v>38</v>
          </cell>
          <cell r="H15">
            <v>12.24</v>
          </cell>
          <cell r="J15">
            <v>39.24</v>
          </cell>
          <cell r="K15">
            <v>0.2</v>
          </cell>
        </row>
        <row r="16">
          <cell r="B16">
            <v>14.766666666666667</v>
          </cell>
          <cell r="C16">
            <v>21.5</v>
          </cell>
          <cell r="D16">
            <v>10.199999999999999</v>
          </cell>
          <cell r="E16">
            <v>69.25</v>
          </cell>
          <cell r="F16">
            <v>89</v>
          </cell>
          <cell r="G16">
            <v>40</v>
          </cell>
          <cell r="H16">
            <v>26.28</v>
          </cell>
          <cell r="J16">
            <v>45.72</v>
          </cell>
          <cell r="K16">
            <v>0.2</v>
          </cell>
        </row>
        <row r="17">
          <cell r="B17">
            <v>16.154166666666669</v>
          </cell>
          <cell r="C17">
            <v>23.8</v>
          </cell>
          <cell r="D17">
            <v>11.6</v>
          </cell>
          <cell r="E17">
            <v>73.333333333333329</v>
          </cell>
          <cell r="F17">
            <v>88</v>
          </cell>
          <cell r="G17">
            <v>50</v>
          </cell>
          <cell r="H17">
            <v>19.8</v>
          </cell>
          <cell r="J17">
            <v>36.36</v>
          </cell>
          <cell r="K17">
            <v>0</v>
          </cell>
        </row>
        <row r="18">
          <cell r="B18">
            <v>20.058333333333334</v>
          </cell>
          <cell r="C18">
            <v>26.9</v>
          </cell>
          <cell r="D18">
            <v>15.4</v>
          </cell>
          <cell r="E18">
            <v>70.208333333333329</v>
          </cell>
          <cell r="F18">
            <v>81</v>
          </cell>
          <cell r="G18">
            <v>55</v>
          </cell>
          <cell r="H18">
            <v>24.48</v>
          </cell>
          <cell r="J18">
            <v>40.680000000000007</v>
          </cell>
          <cell r="K18">
            <v>0</v>
          </cell>
        </row>
        <row r="19">
          <cell r="B19">
            <v>19.712499999999995</v>
          </cell>
          <cell r="C19">
            <v>24.5</v>
          </cell>
          <cell r="D19">
            <v>15.2</v>
          </cell>
          <cell r="E19">
            <v>80.5</v>
          </cell>
          <cell r="F19">
            <v>94</v>
          </cell>
          <cell r="G19">
            <v>57</v>
          </cell>
          <cell r="H19">
            <v>12.6</v>
          </cell>
          <cell r="J19">
            <v>34.92</v>
          </cell>
          <cell r="K19">
            <v>16</v>
          </cell>
        </row>
        <row r="20">
          <cell r="B20">
            <v>22.541666666666671</v>
          </cell>
          <cell r="C20">
            <v>30</v>
          </cell>
          <cell r="D20">
            <v>18.399999999999999</v>
          </cell>
          <cell r="E20">
            <v>79.291666666666671</v>
          </cell>
          <cell r="F20">
            <v>94</v>
          </cell>
          <cell r="G20">
            <v>55</v>
          </cell>
          <cell r="H20">
            <v>18</v>
          </cell>
          <cell r="J20">
            <v>32.04</v>
          </cell>
          <cell r="K20">
            <v>0</v>
          </cell>
        </row>
        <row r="21">
          <cell r="B21">
            <v>22.283333333333331</v>
          </cell>
          <cell r="C21">
            <v>29.5</v>
          </cell>
          <cell r="D21">
            <v>16.899999999999999</v>
          </cell>
          <cell r="E21">
            <v>73.083333333333329</v>
          </cell>
          <cell r="F21">
            <v>92</v>
          </cell>
          <cell r="G21">
            <v>41</v>
          </cell>
          <cell r="H21">
            <v>20.88</v>
          </cell>
          <cell r="J21">
            <v>38.519999999999996</v>
          </cell>
          <cell r="K21">
            <v>0</v>
          </cell>
        </row>
        <row r="22">
          <cell r="B22">
            <v>20.883333333333333</v>
          </cell>
          <cell r="C22">
            <v>29</v>
          </cell>
          <cell r="D22">
            <v>14.8</v>
          </cell>
          <cell r="E22">
            <v>69.166666666666671</v>
          </cell>
          <cell r="F22">
            <v>90</v>
          </cell>
          <cell r="G22">
            <v>41</v>
          </cell>
          <cell r="H22">
            <v>15.48</v>
          </cell>
          <cell r="J22">
            <v>27.720000000000002</v>
          </cell>
          <cell r="K22">
            <v>0</v>
          </cell>
        </row>
        <row r="23">
          <cell r="B23">
            <v>21.229166666666668</v>
          </cell>
          <cell r="C23">
            <v>29.7</v>
          </cell>
          <cell r="D23">
            <v>14.1</v>
          </cell>
          <cell r="E23">
            <v>72.25</v>
          </cell>
          <cell r="F23">
            <v>94</v>
          </cell>
          <cell r="G23">
            <v>43</v>
          </cell>
          <cell r="H23">
            <v>13.68</v>
          </cell>
          <cell r="J23">
            <v>27</v>
          </cell>
          <cell r="K23">
            <v>0</v>
          </cell>
        </row>
        <row r="24">
          <cell r="B24">
            <v>18.608333333333334</v>
          </cell>
          <cell r="C24">
            <v>23</v>
          </cell>
          <cell r="D24">
            <v>15.6</v>
          </cell>
          <cell r="E24">
            <v>82.5</v>
          </cell>
          <cell r="F24">
            <v>94</v>
          </cell>
          <cell r="G24">
            <v>64</v>
          </cell>
          <cell r="H24">
            <v>9.3600000000000012</v>
          </cell>
          <cell r="J24">
            <v>19.8</v>
          </cell>
          <cell r="K24">
            <v>0</v>
          </cell>
        </row>
        <row r="25">
          <cell r="B25">
            <v>17.479166666666668</v>
          </cell>
          <cell r="C25">
            <v>21.1</v>
          </cell>
          <cell r="D25">
            <v>15.1</v>
          </cell>
          <cell r="E25">
            <v>85.291666666666671</v>
          </cell>
          <cell r="F25">
            <v>91</v>
          </cell>
          <cell r="G25">
            <v>71</v>
          </cell>
          <cell r="H25">
            <v>10.44</v>
          </cell>
          <cell r="J25">
            <v>19.440000000000001</v>
          </cell>
          <cell r="K25">
            <v>0</v>
          </cell>
        </row>
        <row r="26">
          <cell r="B26">
            <v>21.166666666666668</v>
          </cell>
          <cell r="C26">
            <v>29.3</v>
          </cell>
          <cell r="D26">
            <v>17.8</v>
          </cell>
          <cell r="E26">
            <v>78.625</v>
          </cell>
          <cell r="F26">
            <v>92</v>
          </cell>
          <cell r="G26">
            <v>47</v>
          </cell>
          <cell r="J26">
            <v>39.24</v>
          </cell>
          <cell r="K26">
            <v>0</v>
          </cell>
        </row>
        <row r="27">
          <cell r="B27">
            <v>17.741666666666667</v>
          </cell>
          <cell r="C27">
            <v>22.5</v>
          </cell>
          <cell r="D27">
            <v>11.6</v>
          </cell>
          <cell r="E27">
            <v>76.458333333333329</v>
          </cell>
          <cell r="F27">
            <v>92</v>
          </cell>
          <cell r="G27">
            <v>56</v>
          </cell>
          <cell r="H27">
            <v>17.28</v>
          </cell>
          <cell r="J27">
            <v>41.76</v>
          </cell>
          <cell r="K27">
            <v>4.2</v>
          </cell>
        </row>
        <row r="28">
          <cell r="B28">
            <v>8.3666666666666671</v>
          </cell>
          <cell r="C28">
            <v>15.5</v>
          </cell>
          <cell r="D28">
            <v>1.5</v>
          </cell>
          <cell r="E28">
            <v>60.625</v>
          </cell>
          <cell r="F28">
            <v>93</v>
          </cell>
          <cell r="G28">
            <v>23</v>
          </cell>
          <cell r="H28">
            <v>14.4</v>
          </cell>
          <cell r="J28">
            <v>24.840000000000003</v>
          </cell>
          <cell r="K28">
            <v>0</v>
          </cell>
        </row>
        <row r="29">
          <cell r="B29">
            <v>10.895833333333334</v>
          </cell>
          <cell r="C29">
            <v>23.7</v>
          </cell>
          <cell r="D29">
            <v>1.4</v>
          </cell>
          <cell r="E29">
            <v>59.875</v>
          </cell>
          <cell r="F29">
            <v>91</v>
          </cell>
          <cell r="G29">
            <v>28</v>
          </cell>
          <cell r="H29">
            <v>20.88</v>
          </cell>
          <cell r="J29">
            <v>39.6</v>
          </cell>
          <cell r="K29">
            <v>0</v>
          </cell>
        </row>
        <row r="30">
          <cell r="B30">
            <v>18.491666666666667</v>
          </cell>
          <cell r="C30">
            <v>23.6</v>
          </cell>
          <cell r="D30">
            <v>14.4</v>
          </cell>
          <cell r="E30">
            <v>74.5</v>
          </cell>
          <cell r="F30">
            <v>92</v>
          </cell>
          <cell r="G30">
            <v>56</v>
          </cell>
          <cell r="H30">
            <v>15.120000000000001</v>
          </cell>
          <cell r="J30">
            <v>24.48</v>
          </cell>
          <cell r="K30">
            <v>1.9999999999999998</v>
          </cell>
        </row>
        <row r="31">
          <cell r="B31">
            <v>19.204166666666669</v>
          </cell>
          <cell r="C31">
            <v>24.3</v>
          </cell>
          <cell r="D31">
            <v>16.399999999999999</v>
          </cell>
          <cell r="E31">
            <v>86.708333333333329</v>
          </cell>
          <cell r="F31">
            <v>94</v>
          </cell>
          <cell r="G31">
            <v>66</v>
          </cell>
          <cell r="H31">
            <v>10.8</v>
          </cell>
          <cell r="J31">
            <v>20.16</v>
          </cell>
          <cell r="K31">
            <v>1.2</v>
          </cell>
        </row>
        <row r="32">
          <cell r="B32">
            <v>22.504166666666666</v>
          </cell>
          <cell r="C32">
            <v>31.8</v>
          </cell>
          <cell r="D32">
            <v>16.399999999999999</v>
          </cell>
          <cell r="E32">
            <v>76.708333333333329</v>
          </cell>
          <cell r="F32">
            <v>95</v>
          </cell>
          <cell r="G32">
            <v>44</v>
          </cell>
          <cell r="H32">
            <v>25.56</v>
          </cell>
          <cell r="J32">
            <v>45</v>
          </cell>
          <cell r="K32">
            <v>0.4</v>
          </cell>
        </row>
        <row r="33">
          <cell r="B33">
            <v>20.087500000000002</v>
          </cell>
          <cell r="C33">
            <v>26.4</v>
          </cell>
          <cell r="D33">
            <v>15.6</v>
          </cell>
          <cell r="E33">
            <v>82</v>
          </cell>
          <cell r="F33">
            <v>94</v>
          </cell>
          <cell r="G33">
            <v>60</v>
          </cell>
          <cell r="H33">
            <v>14.76</v>
          </cell>
          <cell r="J33">
            <v>33.119999999999997</v>
          </cell>
          <cell r="K33">
            <v>0</v>
          </cell>
        </row>
        <row r="34">
          <cell r="B34">
            <v>13.625000000000002</v>
          </cell>
          <cell r="C34">
            <v>15.6</v>
          </cell>
          <cell r="D34">
            <v>12.1</v>
          </cell>
          <cell r="E34">
            <v>77.25</v>
          </cell>
          <cell r="F34">
            <v>87</v>
          </cell>
          <cell r="G34">
            <v>67</v>
          </cell>
          <cell r="H34">
            <v>15.840000000000002</v>
          </cell>
          <cell r="J34">
            <v>38.880000000000003</v>
          </cell>
          <cell r="K34">
            <v>0</v>
          </cell>
        </row>
      </sheetData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>
        <row r="5">
          <cell r="B5">
            <v>15.670833333333334</v>
          </cell>
          <cell r="C5">
            <v>22.9</v>
          </cell>
          <cell r="D5">
            <v>10.1</v>
          </cell>
          <cell r="E5">
            <v>78.125</v>
          </cell>
          <cell r="F5">
            <v>97</v>
          </cell>
          <cell r="G5">
            <v>51</v>
          </cell>
          <cell r="H5">
            <v>7.9200000000000008</v>
          </cell>
          <cell r="J5">
            <v>16.559999999999999</v>
          </cell>
          <cell r="K5">
            <v>0</v>
          </cell>
        </row>
        <row r="6">
          <cell r="B6">
            <v>18.837499999999999</v>
          </cell>
          <cell r="C6">
            <v>25.1</v>
          </cell>
          <cell r="D6">
            <v>15.3</v>
          </cell>
          <cell r="E6">
            <v>78.833333333333329</v>
          </cell>
          <cell r="F6">
            <v>95</v>
          </cell>
          <cell r="G6">
            <v>49</v>
          </cell>
          <cell r="H6">
            <v>16.920000000000002</v>
          </cell>
          <cell r="J6">
            <v>27.36</v>
          </cell>
          <cell r="K6">
            <v>0</v>
          </cell>
        </row>
        <row r="7">
          <cell r="B7">
            <v>20.558333333333341</v>
          </cell>
          <cell r="C7">
            <v>27.7</v>
          </cell>
          <cell r="D7">
            <v>14.4</v>
          </cell>
          <cell r="E7">
            <v>79.125</v>
          </cell>
          <cell r="F7">
            <v>96</v>
          </cell>
          <cell r="G7">
            <v>53</v>
          </cell>
          <cell r="H7">
            <v>18</v>
          </cell>
          <cell r="J7">
            <v>32.04</v>
          </cell>
          <cell r="K7">
            <v>0</v>
          </cell>
        </row>
        <row r="8">
          <cell r="B8">
            <v>22.758333333333329</v>
          </cell>
          <cell r="C8">
            <v>29.8</v>
          </cell>
          <cell r="D8">
            <v>18</v>
          </cell>
          <cell r="E8">
            <v>79.5</v>
          </cell>
          <cell r="F8">
            <v>96</v>
          </cell>
          <cell r="G8">
            <v>54</v>
          </cell>
          <cell r="H8">
            <v>25.56</v>
          </cell>
          <cell r="J8">
            <v>35.28</v>
          </cell>
          <cell r="K8">
            <v>0</v>
          </cell>
        </row>
        <row r="9">
          <cell r="B9">
            <v>21.895833333333332</v>
          </cell>
          <cell r="C9">
            <v>25.7</v>
          </cell>
          <cell r="D9">
            <v>19.2</v>
          </cell>
          <cell r="E9">
            <v>89.041666666666671</v>
          </cell>
          <cell r="F9">
            <v>99</v>
          </cell>
          <cell r="G9">
            <v>73</v>
          </cell>
          <cell r="H9">
            <v>18</v>
          </cell>
          <cell r="J9">
            <v>52.2</v>
          </cell>
          <cell r="K9">
            <v>72</v>
          </cell>
        </row>
        <row r="10">
          <cell r="B10">
            <v>21.783333333333335</v>
          </cell>
          <cell r="C10">
            <v>26.8</v>
          </cell>
          <cell r="D10">
            <v>19.600000000000001</v>
          </cell>
          <cell r="E10">
            <v>89.333333333333329</v>
          </cell>
          <cell r="F10">
            <v>99</v>
          </cell>
          <cell r="G10">
            <v>64</v>
          </cell>
          <cell r="H10">
            <v>14.04</v>
          </cell>
          <cell r="J10">
            <v>25.2</v>
          </cell>
          <cell r="K10">
            <v>1.4</v>
          </cell>
        </row>
        <row r="11">
          <cell r="B11">
            <v>20.841666666666661</v>
          </cell>
          <cell r="C11">
            <v>25.4</v>
          </cell>
          <cell r="D11">
            <v>18.7</v>
          </cell>
          <cell r="E11">
            <v>94.25</v>
          </cell>
          <cell r="F11">
            <v>99</v>
          </cell>
          <cell r="G11">
            <v>76</v>
          </cell>
          <cell r="H11">
            <v>12.6</v>
          </cell>
          <cell r="J11">
            <v>18.720000000000002</v>
          </cell>
          <cell r="K11">
            <v>0.60000000000000009</v>
          </cell>
        </row>
        <row r="12">
          <cell r="B12">
            <v>19.904166666666665</v>
          </cell>
          <cell r="C12">
            <v>23.3</v>
          </cell>
          <cell r="D12">
            <v>18.399999999999999</v>
          </cell>
          <cell r="E12">
            <v>93.75</v>
          </cell>
          <cell r="F12">
            <v>100</v>
          </cell>
          <cell r="G12">
            <v>74</v>
          </cell>
          <cell r="H12">
            <v>12.24</v>
          </cell>
          <cell r="J12">
            <v>27</v>
          </cell>
          <cell r="K12">
            <v>25.599999999999998</v>
          </cell>
        </row>
        <row r="13">
          <cell r="B13">
            <v>14.708333333333336</v>
          </cell>
          <cell r="C13">
            <v>18.5</v>
          </cell>
          <cell r="D13">
            <v>12.1</v>
          </cell>
          <cell r="E13">
            <v>84.958333333333329</v>
          </cell>
          <cell r="F13">
            <v>97</v>
          </cell>
          <cell r="G13">
            <v>59</v>
          </cell>
          <cell r="H13">
            <v>14.4</v>
          </cell>
          <cell r="J13">
            <v>28.08</v>
          </cell>
          <cell r="K13">
            <v>0</v>
          </cell>
        </row>
        <row r="14">
          <cell r="B14">
            <v>13.258333333333331</v>
          </cell>
          <cell r="C14">
            <v>21.1</v>
          </cell>
          <cell r="D14">
            <v>5.0999999999999996</v>
          </cell>
          <cell r="E14">
            <v>83.708333333333329</v>
          </cell>
          <cell r="F14">
            <v>100</v>
          </cell>
          <cell r="G14">
            <v>51</v>
          </cell>
          <cell r="H14">
            <v>9.7200000000000006</v>
          </cell>
          <cell r="J14">
            <v>19.8</v>
          </cell>
          <cell r="K14">
            <v>0.2</v>
          </cell>
        </row>
        <row r="15">
          <cell r="B15">
            <v>13.191666666666665</v>
          </cell>
          <cell r="C15">
            <v>22.6</v>
          </cell>
          <cell r="D15">
            <v>6.7</v>
          </cell>
          <cell r="E15">
            <v>83.666666666666671</v>
          </cell>
          <cell r="F15">
            <v>99</v>
          </cell>
          <cell r="G15">
            <v>43</v>
          </cell>
          <cell r="H15">
            <v>10.08</v>
          </cell>
          <cell r="J15">
            <v>20.88</v>
          </cell>
          <cell r="K15">
            <v>0.4</v>
          </cell>
        </row>
        <row r="16">
          <cell r="B16">
            <v>14.265217391304347</v>
          </cell>
          <cell r="C16">
            <v>21.2</v>
          </cell>
          <cell r="D16">
            <v>8.5</v>
          </cell>
          <cell r="E16">
            <v>72.304347826086953</v>
          </cell>
          <cell r="F16">
            <v>97</v>
          </cell>
          <cell r="G16">
            <v>43</v>
          </cell>
          <cell r="H16">
            <v>28.08</v>
          </cell>
          <cell r="J16">
            <v>56.16</v>
          </cell>
          <cell r="K16">
            <v>0.2</v>
          </cell>
        </row>
        <row r="17">
          <cell r="B17">
            <v>15.883333333333328</v>
          </cell>
          <cell r="C17">
            <v>22.8</v>
          </cell>
          <cell r="D17">
            <v>11.5</v>
          </cell>
          <cell r="E17">
            <v>70.958333333333329</v>
          </cell>
          <cell r="F17">
            <v>84</v>
          </cell>
          <cell r="G17">
            <v>52</v>
          </cell>
          <cell r="H17">
            <v>28.44</v>
          </cell>
          <cell r="J17">
            <v>47.519999999999996</v>
          </cell>
          <cell r="K17">
            <v>0</v>
          </cell>
        </row>
        <row r="18">
          <cell r="B18">
            <v>19.482608695652175</v>
          </cell>
          <cell r="C18">
            <v>25.5</v>
          </cell>
          <cell r="D18">
            <v>15.5</v>
          </cell>
          <cell r="E18">
            <v>67.347826086956516</v>
          </cell>
          <cell r="F18">
            <v>76</v>
          </cell>
          <cell r="G18">
            <v>55</v>
          </cell>
          <cell r="H18">
            <v>36</v>
          </cell>
          <cell r="J18">
            <v>55.080000000000005</v>
          </cell>
          <cell r="K18">
            <v>0</v>
          </cell>
        </row>
        <row r="19">
          <cell r="B19">
            <v>18.500000000000004</v>
          </cell>
          <cell r="C19">
            <v>22.3</v>
          </cell>
          <cell r="D19">
            <v>15.9</v>
          </cell>
          <cell r="E19">
            <v>86.291666666666671</v>
          </cell>
          <cell r="F19">
            <v>99</v>
          </cell>
          <cell r="G19">
            <v>62</v>
          </cell>
          <cell r="H19">
            <v>21.96</v>
          </cell>
          <cell r="J19">
            <v>38.159999999999997</v>
          </cell>
          <cell r="K19">
            <v>30</v>
          </cell>
        </row>
        <row r="20">
          <cell r="B20">
            <v>21.683333333333334</v>
          </cell>
          <cell r="C20">
            <v>29.3</v>
          </cell>
          <cell r="D20">
            <v>16.600000000000001</v>
          </cell>
          <cell r="E20">
            <v>81.666666666666671</v>
          </cell>
          <cell r="F20">
            <v>99</v>
          </cell>
          <cell r="G20">
            <v>58</v>
          </cell>
          <cell r="H20">
            <v>24.12</v>
          </cell>
          <cell r="J20">
            <v>35.64</v>
          </cell>
          <cell r="K20">
            <v>0</v>
          </cell>
        </row>
        <row r="21">
          <cell r="B21">
            <v>23.041666666666668</v>
          </cell>
          <cell r="C21">
            <v>30.4</v>
          </cell>
          <cell r="D21">
            <v>18</v>
          </cell>
          <cell r="F21">
            <v>92</v>
          </cell>
          <cell r="G21">
            <v>41</v>
          </cell>
          <cell r="H21">
            <v>26.28</v>
          </cell>
          <cell r="J21">
            <v>43.2</v>
          </cell>
          <cell r="K21">
            <v>0</v>
          </cell>
        </row>
        <row r="22">
          <cell r="B22">
            <v>22.158333333333335</v>
          </cell>
          <cell r="C22">
            <v>29.4</v>
          </cell>
          <cell r="D22">
            <v>16.100000000000001</v>
          </cell>
          <cell r="E22">
            <v>65.458333333333329</v>
          </cell>
          <cell r="F22">
            <v>88</v>
          </cell>
          <cell r="G22">
            <v>38</v>
          </cell>
          <cell r="H22">
            <v>28.44</v>
          </cell>
          <cell r="J22">
            <v>45</v>
          </cell>
          <cell r="K22">
            <v>0</v>
          </cell>
        </row>
        <row r="23">
          <cell r="B23">
            <v>20.041666666666664</v>
          </cell>
          <cell r="C23">
            <v>25.4</v>
          </cell>
          <cell r="D23">
            <v>15.5</v>
          </cell>
          <cell r="E23">
            <v>79.416666666666671</v>
          </cell>
          <cell r="F23">
            <v>94</v>
          </cell>
          <cell r="G23">
            <v>67</v>
          </cell>
          <cell r="H23">
            <v>16.559999999999999</v>
          </cell>
          <cell r="J23">
            <v>28.44</v>
          </cell>
          <cell r="K23">
            <v>0</v>
          </cell>
        </row>
        <row r="24">
          <cell r="B24">
            <v>15.708333333333336</v>
          </cell>
          <cell r="C24">
            <v>18.2</v>
          </cell>
          <cell r="D24">
            <v>14.4</v>
          </cell>
          <cell r="E24">
            <v>91.041666666666671</v>
          </cell>
          <cell r="F24">
            <v>95</v>
          </cell>
          <cell r="G24">
            <v>82</v>
          </cell>
          <cell r="H24">
            <v>14.4</v>
          </cell>
          <cell r="J24">
            <v>27.36</v>
          </cell>
          <cell r="K24">
            <v>0.2</v>
          </cell>
        </row>
        <row r="25">
          <cell r="B25">
            <v>16.156521739130437</v>
          </cell>
          <cell r="C25">
            <v>20.100000000000001</v>
          </cell>
          <cell r="D25">
            <v>12.6</v>
          </cell>
          <cell r="E25">
            <v>89.434782608695656</v>
          </cell>
          <cell r="F25">
            <v>99</v>
          </cell>
          <cell r="G25">
            <v>74</v>
          </cell>
          <cell r="H25">
            <v>10.44</v>
          </cell>
          <cell r="J25">
            <v>16.2</v>
          </cell>
          <cell r="K25">
            <v>5.6</v>
          </cell>
        </row>
        <row r="26">
          <cell r="B26">
            <v>20.191666666666666</v>
          </cell>
          <cell r="C26">
            <v>26.1</v>
          </cell>
          <cell r="D26">
            <v>17.2</v>
          </cell>
          <cell r="E26">
            <v>86.666666666666671</v>
          </cell>
          <cell r="F26">
            <v>97</v>
          </cell>
          <cell r="G26">
            <v>63</v>
          </cell>
          <cell r="H26">
            <v>21.240000000000002</v>
          </cell>
          <cell r="J26">
            <v>37.440000000000005</v>
          </cell>
          <cell r="K26">
            <v>0.2</v>
          </cell>
        </row>
        <row r="27">
          <cell r="B27">
            <v>17.18333333333333</v>
          </cell>
          <cell r="C27">
            <v>24.1</v>
          </cell>
          <cell r="D27">
            <v>9.8000000000000007</v>
          </cell>
          <cell r="E27">
            <v>73.375</v>
          </cell>
          <cell r="F27">
            <v>96</v>
          </cell>
          <cell r="G27">
            <v>42</v>
          </cell>
          <cell r="H27">
            <v>29.52</v>
          </cell>
          <cell r="J27">
            <v>50.04</v>
          </cell>
          <cell r="K27">
            <v>10.399999999999999</v>
          </cell>
        </row>
        <row r="28">
          <cell r="B28">
            <v>7.145833333333333</v>
          </cell>
          <cell r="C28">
            <v>14.1</v>
          </cell>
          <cell r="D28">
            <v>-0.1</v>
          </cell>
          <cell r="E28">
            <v>62.083333333333336</v>
          </cell>
          <cell r="F28">
            <v>95</v>
          </cell>
          <cell r="G28">
            <v>21</v>
          </cell>
          <cell r="H28">
            <v>10.44</v>
          </cell>
          <cell r="J28">
            <v>28.08</v>
          </cell>
          <cell r="K28">
            <v>0</v>
          </cell>
        </row>
        <row r="29">
          <cell r="B29">
            <v>10.220833333333333</v>
          </cell>
          <cell r="C29">
            <v>21.2</v>
          </cell>
          <cell r="D29">
            <v>0.4</v>
          </cell>
          <cell r="E29">
            <v>58.791666666666664</v>
          </cell>
          <cell r="F29">
            <v>87</v>
          </cell>
          <cell r="G29">
            <v>30</v>
          </cell>
          <cell r="H29">
            <v>30.240000000000002</v>
          </cell>
          <cell r="J29">
            <v>46.080000000000005</v>
          </cell>
          <cell r="K29">
            <v>0</v>
          </cell>
        </row>
        <row r="30">
          <cell r="B30">
            <v>17.558333333333334</v>
          </cell>
          <cell r="C30">
            <v>24.4</v>
          </cell>
          <cell r="D30">
            <v>13.8</v>
          </cell>
          <cell r="E30">
            <v>76</v>
          </cell>
          <cell r="F30">
            <v>92</v>
          </cell>
          <cell r="G30">
            <v>40</v>
          </cell>
          <cell r="H30">
            <v>37.440000000000005</v>
          </cell>
          <cell r="J30">
            <v>56.88</v>
          </cell>
          <cell r="K30">
            <v>2.8000000000000003</v>
          </cell>
        </row>
        <row r="31">
          <cell r="B31">
            <v>16.879166666666666</v>
          </cell>
          <cell r="C31">
            <v>19.8</v>
          </cell>
          <cell r="D31">
            <v>14.7</v>
          </cell>
          <cell r="E31">
            <v>91.375</v>
          </cell>
          <cell r="F31">
            <v>98</v>
          </cell>
          <cell r="G31">
            <v>75</v>
          </cell>
          <cell r="H31">
            <v>12.24</v>
          </cell>
          <cell r="J31">
            <v>23.040000000000003</v>
          </cell>
          <cell r="K31">
            <v>3.6</v>
          </cell>
        </row>
        <row r="32">
          <cell r="B32">
            <v>22.012499999999999</v>
          </cell>
          <cell r="C32">
            <v>31.1</v>
          </cell>
          <cell r="D32">
            <v>16.600000000000001</v>
          </cell>
          <cell r="E32">
            <v>81.041666666666671</v>
          </cell>
          <cell r="F32">
            <v>100</v>
          </cell>
          <cell r="G32">
            <v>47</v>
          </cell>
          <cell r="H32">
            <v>24.840000000000003</v>
          </cell>
          <cell r="J32">
            <v>44.28</v>
          </cell>
          <cell r="K32">
            <v>0</v>
          </cell>
        </row>
        <row r="33">
          <cell r="B33">
            <v>18.245833333333334</v>
          </cell>
          <cell r="C33">
            <v>23.3</v>
          </cell>
          <cell r="D33">
            <v>13</v>
          </cell>
          <cell r="E33">
            <v>86.583333333333329</v>
          </cell>
          <cell r="F33">
            <v>95</v>
          </cell>
          <cell r="G33">
            <v>76</v>
          </cell>
          <cell r="H33">
            <v>14.04</v>
          </cell>
          <cell r="J33">
            <v>33.480000000000004</v>
          </cell>
          <cell r="K33">
            <v>0</v>
          </cell>
        </row>
        <row r="34">
          <cell r="B34">
            <v>12.0375</v>
          </cell>
          <cell r="C34">
            <v>13.8</v>
          </cell>
          <cell r="D34">
            <v>10.6</v>
          </cell>
          <cell r="E34">
            <v>81.708333333333329</v>
          </cell>
          <cell r="F34">
            <v>93</v>
          </cell>
          <cell r="G34">
            <v>69</v>
          </cell>
          <cell r="H34">
            <v>20.88</v>
          </cell>
          <cell r="J34">
            <v>40.680000000000007</v>
          </cell>
          <cell r="K34">
            <v>0</v>
          </cell>
        </row>
      </sheetData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>
        <row r="5">
          <cell r="B5">
            <v>17.616666666666664</v>
          </cell>
          <cell r="C5">
            <v>22.5</v>
          </cell>
          <cell r="D5">
            <v>13</v>
          </cell>
          <cell r="E5">
            <v>71.25</v>
          </cell>
          <cell r="F5">
            <v>100</v>
          </cell>
          <cell r="G5">
            <v>49</v>
          </cell>
          <cell r="H5">
            <v>11.879999999999999</v>
          </cell>
          <cell r="J5">
            <v>20.16</v>
          </cell>
          <cell r="K5">
            <v>0</v>
          </cell>
        </row>
        <row r="6">
          <cell r="B6">
            <v>19.441666666666666</v>
          </cell>
          <cell r="C6">
            <v>26.1</v>
          </cell>
          <cell r="D6">
            <v>14.3</v>
          </cell>
          <cell r="E6">
            <v>74</v>
          </cell>
          <cell r="F6">
            <v>100</v>
          </cell>
          <cell r="G6">
            <v>49</v>
          </cell>
          <cell r="H6">
            <v>11.16</v>
          </cell>
          <cell r="J6">
            <v>21.6</v>
          </cell>
          <cell r="K6">
            <v>0</v>
          </cell>
        </row>
        <row r="7">
          <cell r="B7">
            <v>21.741666666666664</v>
          </cell>
          <cell r="C7">
            <v>29</v>
          </cell>
          <cell r="D7">
            <v>15.7</v>
          </cell>
          <cell r="E7">
            <v>79.5</v>
          </cell>
          <cell r="F7">
            <v>100</v>
          </cell>
          <cell r="G7">
            <v>52</v>
          </cell>
          <cell r="H7">
            <v>11.16</v>
          </cell>
          <cell r="J7">
            <v>24.12</v>
          </cell>
          <cell r="K7">
            <v>0.2</v>
          </cell>
        </row>
        <row r="8">
          <cell r="B8">
            <v>23.241666666666664</v>
          </cell>
          <cell r="C8">
            <v>30.6</v>
          </cell>
          <cell r="D8">
            <v>18.7</v>
          </cell>
          <cell r="E8">
            <v>84.416666666666671</v>
          </cell>
          <cell r="F8">
            <v>100</v>
          </cell>
          <cell r="G8">
            <v>56</v>
          </cell>
          <cell r="H8">
            <v>10.44</v>
          </cell>
          <cell r="J8">
            <v>24.840000000000003</v>
          </cell>
          <cell r="K8">
            <v>0</v>
          </cell>
        </row>
        <row r="9">
          <cell r="B9">
            <v>22.591666666666669</v>
          </cell>
          <cell r="C9">
            <v>30.4</v>
          </cell>
          <cell r="D9">
            <v>17.399999999999999</v>
          </cell>
          <cell r="E9">
            <v>88.625</v>
          </cell>
          <cell r="F9">
            <v>100</v>
          </cell>
          <cell r="G9">
            <v>54</v>
          </cell>
          <cell r="H9">
            <v>21.240000000000002</v>
          </cell>
          <cell r="J9">
            <v>61.560000000000009</v>
          </cell>
          <cell r="K9">
            <v>2.4</v>
          </cell>
        </row>
        <row r="10">
          <cell r="B10">
            <v>22.354166666666668</v>
          </cell>
          <cell r="C10">
            <v>29.4</v>
          </cell>
          <cell r="D10">
            <v>16.600000000000001</v>
          </cell>
          <cell r="E10">
            <v>85.916666666666671</v>
          </cell>
          <cell r="F10">
            <v>100</v>
          </cell>
          <cell r="G10">
            <v>58</v>
          </cell>
          <cell r="H10">
            <v>10.44</v>
          </cell>
          <cell r="J10">
            <v>19.440000000000001</v>
          </cell>
          <cell r="K10">
            <v>0</v>
          </cell>
        </row>
        <row r="11">
          <cell r="B11">
            <v>22.5625</v>
          </cell>
          <cell r="C11">
            <v>29.7</v>
          </cell>
          <cell r="D11">
            <v>17.600000000000001</v>
          </cell>
          <cell r="E11">
            <v>85.083333333333329</v>
          </cell>
          <cell r="F11">
            <v>100</v>
          </cell>
          <cell r="G11">
            <v>51</v>
          </cell>
          <cell r="H11">
            <v>18.720000000000002</v>
          </cell>
          <cell r="J11">
            <v>32.76</v>
          </cell>
          <cell r="K11">
            <v>0</v>
          </cell>
        </row>
        <row r="12">
          <cell r="B12">
            <v>21.18333333333333</v>
          </cell>
          <cell r="C12">
            <v>24.2</v>
          </cell>
          <cell r="D12">
            <v>18.8</v>
          </cell>
          <cell r="E12">
            <v>92.833333333333329</v>
          </cell>
          <cell r="F12">
            <v>100</v>
          </cell>
          <cell r="G12">
            <v>70</v>
          </cell>
          <cell r="H12">
            <v>15.840000000000002</v>
          </cell>
          <cell r="J12">
            <v>29.52</v>
          </cell>
          <cell r="K12">
            <v>8.8000000000000007</v>
          </cell>
        </row>
        <row r="13">
          <cell r="B13">
            <v>18.566666666666666</v>
          </cell>
          <cell r="C13">
            <v>23.5</v>
          </cell>
          <cell r="D13">
            <v>13.5</v>
          </cell>
          <cell r="E13">
            <v>77.291666666666671</v>
          </cell>
          <cell r="F13">
            <v>100</v>
          </cell>
          <cell r="G13">
            <v>37</v>
          </cell>
          <cell r="H13">
            <v>9.7200000000000006</v>
          </cell>
          <cell r="J13">
            <v>27.720000000000002</v>
          </cell>
          <cell r="K13">
            <v>2.4</v>
          </cell>
        </row>
        <row r="14">
          <cell r="B14">
            <v>15.016666666666667</v>
          </cell>
          <cell r="C14">
            <v>22.8</v>
          </cell>
          <cell r="D14">
            <v>6.3</v>
          </cell>
          <cell r="E14">
            <v>76.958333333333329</v>
          </cell>
          <cell r="F14">
            <v>100</v>
          </cell>
          <cell r="G14">
            <v>34</v>
          </cell>
          <cell r="H14">
            <v>9.7200000000000006</v>
          </cell>
          <cell r="J14">
            <v>25.92</v>
          </cell>
          <cell r="K14">
            <v>0</v>
          </cell>
        </row>
        <row r="15">
          <cell r="B15">
            <v>16.716666666666669</v>
          </cell>
          <cell r="C15">
            <v>23.4</v>
          </cell>
          <cell r="D15">
            <v>8.8000000000000007</v>
          </cell>
          <cell r="E15">
            <v>72</v>
          </cell>
          <cell r="F15">
            <v>100</v>
          </cell>
          <cell r="G15">
            <v>42</v>
          </cell>
          <cell r="H15">
            <v>15.120000000000001</v>
          </cell>
          <cell r="J15">
            <v>25.56</v>
          </cell>
          <cell r="K15">
            <v>0</v>
          </cell>
        </row>
        <row r="16">
          <cell r="B16">
            <v>15.149999999999999</v>
          </cell>
          <cell r="C16">
            <v>21.2</v>
          </cell>
          <cell r="D16">
            <v>10.199999999999999</v>
          </cell>
          <cell r="E16">
            <v>70.291666666666671</v>
          </cell>
          <cell r="F16">
            <v>100</v>
          </cell>
          <cell r="G16">
            <v>38</v>
          </cell>
          <cell r="H16">
            <v>16.559999999999999</v>
          </cell>
          <cell r="J16">
            <v>39.96</v>
          </cell>
          <cell r="K16">
            <v>0</v>
          </cell>
        </row>
        <row r="17">
          <cell r="B17">
            <v>15.625000000000005</v>
          </cell>
          <cell r="C17">
            <v>23.6</v>
          </cell>
          <cell r="D17">
            <v>10.6</v>
          </cell>
          <cell r="E17">
            <v>79</v>
          </cell>
          <cell r="F17">
            <v>100</v>
          </cell>
          <cell r="G17">
            <v>52</v>
          </cell>
          <cell r="H17">
            <v>15.120000000000001</v>
          </cell>
          <cell r="J17">
            <v>34.200000000000003</v>
          </cell>
          <cell r="K17">
            <v>0</v>
          </cell>
        </row>
        <row r="18">
          <cell r="B18">
            <v>20.079166666666666</v>
          </cell>
          <cell r="C18">
            <v>27.8</v>
          </cell>
          <cell r="D18">
            <v>15.1</v>
          </cell>
          <cell r="E18">
            <v>76.666666666666671</v>
          </cell>
          <cell r="F18">
            <v>98</v>
          </cell>
          <cell r="G18">
            <v>53</v>
          </cell>
          <cell r="H18">
            <v>15.120000000000001</v>
          </cell>
          <cell r="J18">
            <v>32.4</v>
          </cell>
          <cell r="K18">
            <v>0</v>
          </cell>
        </row>
        <row r="19">
          <cell r="B19">
            <v>19.891666666666669</v>
          </cell>
          <cell r="C19">
            <v>24.1</v>
          </cell>
          <cell r="D19">
            <v>15.3</v>
          </cell>
          <cell r="E19">
            <v>84.75</v>
          </cell>
          <cell r="F19">
            <v>100</v>
          </cell>
          <cell r="G19">
            <v>54</v>
          </cell>
          <cell r="H19">
            <v>16.2</v>
          </cell>
          <cell r="J19">
            <v>46.800000000000004</v>
          </cell>
          <cell r="K19">
            <v>17.8</v>
          </cell>
        </row>
        <row r="20">
          <cell r="B20">
            <v>22.604166666666668</v>
          </cell>
          <cell r="C20">
            <v>30</v>
          </cell>
          <cell r="D20">
            <v>18.100000000000001</v>
          </cell>
          <cell r="E20">
            <v>83.833333333333329</v>
          </cell>
          <cell r="F20">
            <v>100</v>
          </cell>
          <cell r="G20">
            <v>54</v>
          </cell>
          <cell r="H20">
            <v>10.08</v>
          </cell>
          <cell r="J20">
            <v>26.28</v>
          </cell>
          <cell r="K20">
            <v>0</v>
          </cell>
        </row>
        <row r="21">
          <cell r="B21">
            <v>23.600000000000005</v>
          </cell>
          <cell r="C21">
            <v>30.1</v>
          </cell>
          <cell r="D21">
            <v>17.8</v>
          </cell>
          <cell r="E21">
            <v>74.75</v>
          </cell>
          <cell r="F21">
            <v>100</v>
          </cell>
          <cell r="G21">
            <v>41</v>
          </cell>
          <cell r="H21">
            <v>13.68</v>
          </cell>
          <cell r="J21">
            <v>38.159999999999997</v>
          </cell>
          <cell r="K21">
            <v>0</v>
          </cell>
        </row>
        <row r="22">
          <cell r="B22">
            <v>22.116666666666671</v>
          </cell>
          <cell r="C22">
            <v>29.8</v>
          </cell>
          <cell r="D22">
            <v>16.3</v>
          </cell>
          <cell r="E22">
            <v>68.291666666666671</v>
          </cell>
          <cell r="F22">
            <v>98</v>
          </cell>
          <cell r="G22">
            <v>40</v>
          </cell>
          <cell r="H22">
            <v>11.879999999999999</v>
          </cell>
          <cell r="J22">
            <v>24.12</v>
          </cell>
          <cell r="K22">
            <v>0</v>
          </cell>
        </row>
        <row r="23">
          <cell r="B23">
            <v>21.604166666666668</v>
          </cell>
          <cell r="C23">
            <v>29.4</v>
          </cell>
          <cell r="D23">
            <v>15.2</v>
          </cell>
          <cell r="E23">
            <v>77.25</v>
          </cell>
          <cell r="F23">
            <v>100</v>
          </cell>
          <cell r="G23">
            <v>47</v>
          </cell>
          <cell r="H23">
            <v>15.840000000000002</v>
          </cell>
          <cell r="J23">
            <v>27.36</v>
          </cell>
          <cell r="K23">
            <v>0</v>
          </cell>
        </row>
        <row r="24">
          <cell r="B24">
            <v>18.824999999999999</v>
          </cell>
          <cell r="C24">
            <v>23.5</v>
          </cell>
          <cell r="D24">
            <v>16.100000000000001</v>
          </cell>
          <cell r="E24">
            <v>89.416666666666671</v>
          </cell>
          <cell r="F24">
            <v>100</v>
          </cell>
          <cell r="G24">
            <v>63</v>
          </cell>
          <cell r="H24">
            <v>9.3600000000000012</v>
          </cell>
          <cell r="J24">
            <v>20.52</v>
          </cell>
          <cell r="K24">
            <v>0</v>
          </cell>
        </row>
        <row r="25">
          <cell r="B25">
            <v>17.525000000000002</v>
          </cell>
          <cell r="C25">
            <v>20.6</v>
          </cell>
          <cell r="D25">
            <v>14.7</v>
          </cell>
          <cell r="E25">
            <v>93.083333333333329</v>
          </cell>
          <cell r="F25">
            <v>100</v>
          </cell>
          <cell r="G25">
            <v>77</v>
          </cell>
          <cell r="H25">
            <v>8.64</v>
          </cell>
          <cell r="J25">
            <v>22.32</v>
          </cell>
          <cell r="K25">
            <v>0</v>
          </cell>
        </row>
        <row r="26">
          <cell r="B26">
            <v>21.233333333333334</v>
          </cell>
          <cell r="C26">
            <v>28.4</v>
          </cell>
          <cell r="D26">
            <v>17.5</v>
          </cell>
          <cell r="E26">
            <v>84.666666666666671</v>
          </cell>
          <cell r="F26">
            <v>100</v>
          </cell>
          <cell r="G26">
            <v>48</v>
          </cell>
          <cell r="H26">
            <v>23.040000000000003</v>
          </cell>
          <cell r="J26">
            <v>42.480000000000004</v>
          </cell>
          <cell r="K26">
            <v>0</v>
          </cell>
        </row>
        <row r="27">
          <cell r="B27">
            <v>17.654166666666665</v>
          </cell>
          <cell r="C27">
            <v>23.7</v>
          </cell>
          <cell r="D27">
            <v>12.5</v>
          </cell>
          <cell r="E27">
            <v>81.958333333333329</v>
          </cell>
          <cell r="F27">
            <v>100</v>
          </cell>
          <cell r="G27">
            <v>54</v>
          </cell>
          <cell r="H27">
            <v>18</v>
          </cell>
          <cell r="J27">
            <v>42.480000000000004</v>
          </cell>
          <cell r="K27">
            <v>0.4</v>
          </cell>
        </row>
        <row r="28">
          <cell r="B28">
            <v>8.6958333333333311</v>
          </cell>
          <cell r="C28">
            <v>15.8</v>
          </cell>
          <cell r="D28">
            <v>1.3</v>
          </cell>
          <cell r="E28">
            <v>58.291666666666664</v>
          </cell>
          <cell r="F28">
            <v>100</v>
          </cell>
          <cell r="G28">
            <v>19</v>
          </cell>
          <cell r="H28">
            <v>11.520000000000001</v>
          </cell>
          <cell r="J28">
            <v>23.759999999999998</v>
          </cell>
          <cell r="K28">
            <v>0</v>
          </cell>
        </row>
        <row r="29">
          <cell r="B29">
            <v>11.375</v>
          </cell>
          <cell r="C29">
            <v>23.8</v>
          </cell>
          <cell r="D29">
            <v>2.9</v>
          </cell>
          <cell r="E29">
            <v>56.166666666666664</v>
          </cell>
          <cell r="F29">
            <v>76</v>
          </cell>
          <cell r="G29">
            <v>29</v>
          </cell>
          <cell r="H29">
            <v>13.68</v>
          </cell>
          <cell r="J29">
            <v>34.200000000000003</v>
          </cell>
          <cell r="K29">
            <v>0</v>
          </cell>
        </row>
        <row r="30">
          <cell r="B30">
            <v>19.308333333333334</v>
          </cell>
          <cell r="C30">
            <v>26.7</v>
          </cell>
          <cell r="D30">
            <v>14.7</v>
          </cell>
          <cell r="E30">
            <v>76.041666666666671</v>
          </cell>
          <cell r="F30">
            <v>100</v>
          </cell>
          <cell r="G30">
            <v>49</v>
          </cell>
          <cell r="H30">
            <v>18.36</v>
          </cell>
          <cell r="J30">
            <v>45</v>
          </cell>
          <cell r="K30">
            <v>0.2</v>
          </cell>
        </row>
        <row r="31">
          <cell r="B31">
            <v>19.037500000000001</v>
          </cell>
          <cell r="C31">
            <v>22.4</v>
          </cell>
          <cell r="D31">
            <v>16.3</v>
          </cell>
          <cell r="E31">
            <v>95.708333333333329</v>
          </cell>
          <cell r="F31">
            <v>100</v>
          </cell>
          <cell r="G31">
            <v>76</v>
          </cell>
          <cell r="H31">
            <v>7.9200000000000008</v>
          </cell>
          <cell r="J31">
            <v>20.16</v>
          </cell>
          <cell r="K31">
            <v>1.2</v>
          </cell>
        </row>
        <row r="32">
          <cell r="B32">
            <v>23.108333333333334</v>
          </cell>
          <cell r="C32">
            <v>32.1</v>
          </cell>
          <cell r="D32">
            <v>16.8</v>
          </cell>
          <cell r="E32">
            <v>79.5</v>
          </cell>
          <cell r="F32">
            <v>100</v>
          </cell>
          <cell r="G32">
            <v>40</v>
          </cell>
          <cell r="H32">
            <v>20.88</v>
          </cell>
          <cell r="J32">
            <v>40.32</v>
          </cell>
          <cell r="K32">
            <v>0</v>
          </cell>
        </row>
        <row r="33">
          <cell r="B33">
            <v>20.55</v>
          </cell>
          <cell r="C33">
            <v>26.3</v>
          </cell>
          <cell r="D33">
            <v>15.6</v>
          </cell>
          <cell r="E33">
            <v>86.708333333333329</v>
          </cell>
          <cell r="F33">
            <v>100</v>
          </cell>
          <cell r="G33">
            <v>61</v>
          </cell>
          <cell r="H33">
            <v>14.76</v>
          </cell>
          <cell r="J33">
            <v>33.480000000000004</v>
          </cell>
          <cell r="K33">
            <v>0</v>
          </cell>
        </row>
        <row r="34">
          <cell r="B34">
            <v>13.154166666666669</v>
          </cell>
          <cell r="C34">
            <v>15.6</v>
          </cell>
          <cell r="D34">
            <v>11.3</v>
          </cell>
          <cell r="E34">
            <v>85.416666666666671</v>
          </cell>
          <cell r="F34">
            <v>100</v>
          </cell>
          <cell r="G34">
            <v>70</v>
          </cell>
          <cell r="H34">
            <v>14.4</v>
          </cell>
          <cell r="J34">
            <v>33.480000000000004</v>
          </cell>
          <cell r="K34">
            <v>0</v>
          </cell>
        </row>
      </sheetData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>
        <row r="5">
          <cell r="B5">
            <v>15.950000000000001</v>
          </cell>
          <cell r="C5">
            <v>21.3</v>
          </cell>
          <cell r="D5">
            <v>11.6</v>
          </cell>
          <cell r="E5">
            <v>76.666666666666671</v>
          </cell>
          <cell r="F5">
            <v>100</v>
          </cell>
          <cell r="G5">
            <v>49</v>
          </cell>
          <cell r="H5" t="str">
            <v>*</v>
          </cell>
          <cell r="J5">
            <v>11.16</v>
          </cell>
          <cell r="K5">
            <v>0</v>
          </cell>
        </row>
        <row r="6">
          <cell r="B6">
            <v>18.545833333333334</v>
          </cell>
          <cell r="C6">
            <v>24.3</v>
          </cell>
          <cell r="D6">
            <v>15</v>
          </cell>
          <cell r="E6">
            <v>79.826086956521735</v>
          </cell>
          <cell r="F6">
            <v>100</v>
          </cell>
          <cell r="G6">
            <v>54</v>
          </cell>
          <cell r="H6" t="str">
            <v>*</v>
          </cell>
          <cell r="J6">
            <v>21.6</v>
          </cell>
          <cell r="K6">
            <v>0</v>
          </cell>
        </row>
        <row r="7">
          <cell r="B7">
            <v>20.254166666666666</v>
          </cell>
          <cell r="C7">
            <v>26.6</v>
          </cell>
          <cell r="D7">
            <v>16.2</v>
          </cell>
          <cell r="E7">
            <v>80.555555555555557</v>
          </cell>
          <cell r="F7">
            <v>100</v>
          </cell>
          <cell r="G7">
            <v>58</v>
          </cell>
          <cell r="H7">
            <v>1.4400000000000002</v>
          </cell>
          <cell r="J7">
            <v>21.96</v>
          </cell>
          <cell r="K7">
            <v>0.2</v>
          </cell>
        </row>
        <row r="8">
          <cell r="B8">
            <v>21.762500000000003</v>
          </cell>
          <cell r="C8">
            <v>28.8</v>
          </cell>
          <cell r="D8">
            <v>17.100000000000001</v>
          </cell>
          <cell r="E8">
            <v>78.8</v>
          </cell>
          <cell r="F8">
            <v>100</v>
          </cell>
          <cell r="G8">
            <v>61</v>
          </cell>
          <cell r="H8">
            <v>0.72000000000000008</v>
          </cell>
          <cell r="J8">
            <v>23.040000000000003</v>
          </cell>
          <cell r="K8">
            <v>0</v>
          </cell>
        </row>
        <row r="9">
          <cell r="B9">
            <v>21.362500000000008</v>
          </cell>
          <cell r="C9">
            <v>24.8</v>
          </cell>
          <cell r="D9">
            <v>19.5</v>
          </cell>
          <cell r="E9">
            <v>94.384615384615387</v>
          </cell>
          <cell r="F9">
            <v>100</v>
          </cell>
          <cell r="G9">
            <v>86</v>
          </cell>
          <cell r="H9" t="str">
            <v>*</v>
          </cell>
          <cell r="J9">
            <v>28.08</v>
          </cell>
          <cell r="K9">
            <v>4.2</v>
          </cell>
        </row>
        <row r="10">
          <cell r="B10">
            <v>20.908333333333335</v>
          </cell>
          <cell r="C10">
            <v>26.8</v>
          </cell>
          <cell r="D10">
            <v>18.2</v>
          </cell>
          <cell r="E10">
            <v>76.857142857142861</v>
          </cell>
          <cell r="F10">
            <v>99</v>
          </cell>
          <cell r="G10">
            <v>61</v>
          </cell>
          <cell r="H10" t="str">
            <v>*</v>
          </cell>
          <cell r="J10">
            <v>5.4</v>
          </cell>
          <cell r="K10">
            <v>0.2</v>
          </cell>
        </row>
        <row r="11">
          <cell r="B11">
            <v>20.429166666666671</v>
          </cell>
          <cell r="C11">
            <v>25</v>
          </cell>
          <cell r="D11">
            <v>18.399999999999999</v>
          </cell>
          <cell r="E11">
            <v>89.333333333333329</v>
          </cell>
          <cell r="F11">
            <v>100</v>
          </cell>
          <cell r="G11">
            <v>78</v>
          </cell>
          <cell r="H11" t="str">
            <v>*</v>
          </cell>
          <cell r="J11">
            <v>20.52</v>
          </cell>
          <cell r="K11">
            <v>4.8000000000000007</v>
          </cell>
        </row>
        <row r="12">
          <cell r="B12">
            <v>19.616666666666667</v>
          </cell>
          <cell r="C12">
            <v>20</v>
          </cell>
          <cell r="D12">
            <v>19.3</v>
          </cell>
          <cell r="E12" t="str">
            <v>*</v>
          </cell>
          <cell r="F12" t="str">
            <v>*</v>
          </cell>
          <cell r="G12" t="str">
            <v>*</v>
          </cell>
          <cell r="H12">
            <v>0.36000000000000004</v>
          </cell>
          <cell r="J12">
            <v>17.64</v>
          </cell>
          <cell r="K12">
            <v>2</v>
          </cell>
        </row>
        <row r="13">
          <cell r="B13" t="str">
            <v>*</v>
          </cell>
          <cell r="C13" t="str">
            <v>*</v>
          </cell>
          <cell r="D13" t="str">
            <v>*</v>
          </cell>
          <cell r="E13" t="str">
            <v>*</v>
          </cell>
          <cell r="F13" t="str">
            <v>*</v>
          </cell>
          <cell r="G13" t="str">
            <v>*</v>
          </cell>
          <cell r="H13" t="str">
            <v>*</v>
          </cell>
          <cell r="J13" t="str">
            <v>*</v>
          </cell>
          <cell r="K13" t="str">
            <v>*</v>
          </cell>
        </row>
        <row r="14">
          <cell r="B14" t="str">
            <v>*</v>
          </cell>
          <cell r="C14" t="str">
            <v>*</v>
          </cell>
          <cell r="D14" t="str">
            <v>*</v>
          </cell>
          <cell r="E14" t="str">
            <v>*</v>
          </cell>
          <cell r="F14" t="str">
            <v>*</v>
          </cell>
          <cell r="G14" t="str">
            <v>*</v>
          </cell>
          <cell r="H14" t="str">
            <v>*</v>
          </cell>
          <cell r="J14" t="str">
            <v>*</v>
          </cell>
          <cell r="K14" t="str">
            <v>*</v>
          </cell>
        </row>
        <row r="15">
          <cell r="B15" t="str">
            <v>*</v>
          </cell>
          <cell r="C15" t="str">
            <v>*</v>
          </cell>
          <cell r="D15" t="str">
            <v>*</v>
          </cell>
          <cell r="E15" t="str">
            <v>*</v>
          </cell>
          <cell r="F15" t="str">
            <v>*</v>
          </cell>
          <cell r="G15" t="str">
            <v>*</v>
          </cell>
          <cell r="H15" t="str">
            <v>*</v>
          </cell>
          <cell r="J15" t="str">
            <v>*</v>
          </cell>
          <cell r="K15" t="str">
            <v>*</v>
          </cell>
        </row>
        <row r="16">
          <cell r="B16" t="str">
            <v>*</v>
          </cell>
          <cell r="C16" t="str">
            <v>*</v>
          </cell>
          <cell r="D16" t="str">
            <v>*</v>
          </cell>
          <cell r="E16" t="str">
            <v>*</v>
          </cell>
          <cell r="F16" t="str">
            <v>*</v>
          </cell>
          <cell r="G16" t="str">
            <v>*</v>
          </cell>
          <cell r="H16" t="str">
            <v>*</v>
          </cell>
          <cell r="J16" t="str">
            <v>*</v>
          </cell>
          <cell r="K16" t="str">
            <v>*</v>
          </cell>
        </row>
        <row r="17">
          <cell r="B17" t="str">
            <v>*</v>
          </cell>
          <cell r="C17" t="str">
            <v>*</v>
          </cell>
          <cell r="D17" t="str">
            <v>*</v>
          </cell>
          <cell r="E17" t="str">
            <v>*</v>
          </cell>
          <cell r="F17" t="str">
            <v>*</v>
          </cell>
          <cell r="G17" t="str">
            <v>*</v>
          </cell>
          <cell r="H17" t="str">
            <v>*</v>
          </cell>
          <cell r="J17" t="str">
            <v>*</v>
          </cell>
          <cell r="K17" t="str">
            <v>*</v>
          </cell>
        </row>
        <row r="18">
          <cell r="B18" t="str">
            <v>*</v>
          </cell>
          <cell r="C18" t="str">
            <v>*</v>
          </cell>
          <cell r="D18" t="str">
            <v>*</v>
          </cell>
          <cell r="E18" t="str">
            <v>*</v>
          </cell>
          <cell r="F18" t="str">
            <v>*</v>
          </cell>
          <cell r="G18" t="str">
            <v>*</v>
          </cell>
          <cell r="H18" t="str">
            <v>*</v>
          </cell>
          <cell r="J18" t="str">
            <v>*</v>
          </cell>
          <cell r="K18" t="str">
            <v>*</v>
          </cell>
        </row>
        <row r="19">
          <cell r="B19" t="str">
            <v>*</v>
          </cell>
          <cell r="C19" t="str">
            <v>*</v>
          </cell>
          <cell r="D19" t="str">
            <v>*</v>
          </cell>
          <cell r="E19" t="str">
            <v>*</v>
          </cell>
          <cell r="F19" t="str">
            <v>*</v>
          </cell>
          <cell r="G19" t="str">
            <v>*</v>
          </cell>
          <cell r="H19" t="str">
            <v>*</v>
          </cell>
          <cell r="J19" t="str">
            <v>*</v>
          </cell>
          <cell r="K19" t="str">
            <v>*</v>
          </cell>
        </row>
        <row r="20">
          <cell r="B20" t="str">
            <v>*</v>
          </cell>
          <cell r="C20" t="str">
            <v>*</v>
          </cell>
          <cell r="D20" t="str">
            <v>*</v>
          </cell>
          <cell r="E20" t="str">
            <v>*</v>
          </cell>
          <cell r="F20" t="str">
            <v>*</v>
          </cell>
          <cell r="G20" t="str">
            <v>*</v>
          </cell>
          <cell r="H20" t="str">
            <v>*</v>
          </cell>
          <cell r="J20" t="str">
            <v>*</v>
          </cell>
          <cell r="K20" t="str">
            <v>*</v>
          </cell>
        </row>
        <row r="21">
          <cell r="B21" t="str">
            <v>*</v>
          </cell>
          <cell r="C21" t="str">
            <v>*</v>
          </cell>
          <cell r="D21" t="str">
            <v>*</v>
          </cell>
          <cell r="E21" t="str">
            <v>*</v>
          </cell>
          <cell r="F21" t="str">
            <v>*</v>
          </cell>
          <cell r="G21" t="str">
            <v>*</v>
          </cell>
          <cell r="H21" t="str">
            <v>*</v>
          </cell>
          <cell r="J21" t="str">
            <v>*</v>
          </cell>
          <cell r="K21" t="str">
            <v>*</v>
          </cell>
        </row>
        <row r="22">
          <cell r="B22" t="str">
            <v>*</v>
          </cell>
          <cell r="C22" t="str">
            <v>*</v>
          </cell>
          <cell r="D22" t="str">
            <v>*</v>
          </cell>
          <cell r="E22" t="str">
            <v>*</v>
          </cell>
          <cell r="F22" t="str">
            <v>*</v>
          </cell>
          <cell r="G22" t="str">
            <v>*</v>
          </cell>
          <cell r="H22" t="str">
            <v>*</v>
          </cell>
          <cell r="J22" t="str">
            <v>*</v>
          </cell>
          <cell r="K22" t="str">
            <v>*</v>
          </cell>
        </row>
        <row r="23">
          <cell r="B23">
            <v>23.299999999999997</v>
          </cell>
          <cell r="C23">
            <v>28.3</v>
          </cell>
          <cell r="D23">
            <v>19.8</v>
          </cell>
          <cell r="E23">
            <v>76.166666666666671</v>
          </cell>
          <cell r="F23">
            <v>92</v>
          </cell>
          <cell r="G23">
            <v>50</v>
          </cell>
          <cell r="H23">
            <v>1.4400000000000002</v>
          </cell>
          <cell r="J23">
            <v>30.6</v>
          </cell>
          <cell r="K23">
            <v>0</v>
          </cell>
        </row>
        <row r="24">
          <cell r="B24">
            <v>16.508333333333336</v>
          </cell>
          <cell r="C24">
            <v>19.899999999999999</v>
          </cell>
          <cell r="D24">
            <v>14.8</v>
          </cell>
          <cell r="E24">
            <v>87.5</v>
          </cell>
          <cell r="F24">
            <v>100</v>
          </cell>
          <cell r="G24">
            <v>75</v>
          </cell>
          <cell r="H24" t="str">
            <v>*</v>
          </cell>
          <cell r="J24">
            <v>29.52</v>
          </cell>
          <cell r="K24">
            <v>0</v>
          </cell>
        </row>
        <row r="25">
          <cell r="B25">
            <v>16.145833333333336</v>
          </cell>
          <cell r="C25">
            <v>19.5</v>
          </cell>
          <cell r="D25">
            <v>14.2</v>
          </cell>
          <cell r="E25">
            <v>85.777777777777771</v>
          </cell>
          <cell r="F25">
            <v>100</v>
          </cell>
          <cell r="G25">
            <v>79</v>
          </cell>
          <cell r="H25" t="str">
            <v>*</v>
          </cell>
          <cell r="J25">
            <v>5.04</v>
          </cell>
          <cell r="K25">
            <v>12.4</v>
          </cell>
        </row>
        <row r="26">
          <cell r="B26">
            <v>19.616666666666667</v>
          </cell>
          <cell r="C26">
            <v>25.3</v>
          </cell>
          <cell r="D26">
            <v>16.7</v>
          </cell>
          <cell r="E26">
            <v>84.818181818181813</v>
          </cell>
          <cell r="F26">
            <v>100</v>
          </cell>
          <cell r="G26">
            <v>66</v>
          </cell>
          <cell r="H26">
            <v>2.8800000000000003</v>
          </cell>
          <cell r="J26">
            <v>33.119999999999997</v>
          </cell>
          <cell r="K26">
            <v>0.2</v>
          </cell>
        </row>
        <row r="27">
          <cell r="B27">
            <v>16.874999999999996</v>
          </cell>
          <cell r="C27">
            <v>22.3</v>
          </cell>
          <cell r="D27">
            <v>9.6999999999999993</v>
          </cell>
          <cell r="E27">
            <v>76.454545454545453</v>
          </cell>
          <cell r="F27">
            <v>100</v>
          </cell>
          <cell r="G27">
            <v>42</v>
          </cell>
          <cell r="H27">
            <v>11.879999999999999</v>
          </cell>
          <cell r="J27">
            <v>47.519999999999996</v>
          </cell>
          <cell r="K27">
            <v>7</v>
          </cell>
        </row>
        <row r="28">
          <cell r="B28">
            <v>10.15</v>
          </cell>
          <cell r="C28">
            <v>13.4</v>
          </cell>
          <cell r="D28">
            <v>7.2</v>
          </cell>
          <cell r="E28">
            <v>46.416666666666664</v>
          </cell>
          <cell r="F28">
            <v>72</v>
          </cell>
          <cell r="G28">
            <v>26</v>
          </cell>
          <cell r="H28">
            <v>1.4400000000000002</v>
          </cell>
          <cell r="J28">
            <v>29.16</v>
          </cell>
          <cell r="K28">
            <v>0</v>
          </cell>
        </row>
        <row r="29">
          <cell r="B29">
            <v>16.627272727272725</v>
          </cell>
          <cell r="C29">
            <v>19.8</v>
          </cell>
          <cell r="D29">
            <v>6.3</v>
          </cell>
          <cell r="E29">
            <v>47.727272727272727</v>
          </cell>
          <cell r="F29">
            <v>82</v>
          </cell>
          <cell r="G29">
            <v>37</v>
          </cell>
          <cell r="H29">
            <v>10.8</v>
          </cell>
          <cell r="J29">
            <v>37.800000000000004</v>
          </cell>
          <cell r="K29">
            <v>0</v>
          </cell>
        </row>
        <row r="30">
          <cell r="B30">
            <v>16.845833333333335</v>
          </cell>
          <cell r="C30">
            <v>24.3</v>
          </cell>
          <cell r="D30">
            <v>12.8</v>
          </cell>
          <cell r="E30">
            <v>75.736842105263165</v>
          </cell>
          <cell r="F30">
            <v>100</v>
          </cell>
          <cell r="G30">
            <v>47</v>
          </cell>
          <cell r="H30">
            <v>6.48</v>
          </cell>
          <cell r="J30">
            <v>32.76</v>
          </cell>
          <cell r="K30">
            <v>8</v>
          </cell>
        </row>
        <row r="31">
          <cell r="B31">
            <v>16.991666666666664</v>
          </cell>
          <cell r="C31">
            <v>19.7</v>
          </cell>
          <cell r="D31">
            <v>14.8</v>
          </cell>
          <cell r="E31">
            <v>91.428571428571431</v>
          </cell>
          <cell r="F31">
            <v>100</v>
          </cell>
          <cell r="G31">
            <v>84</v>
          </cell>
          <cell r="H31">
            <v>1.4400000000000002</v>
          </cell>
          <cell r="J31">
            <v>22.32</v>
          </cell>
          <cell r="K31">
            <v>2.8000000000000003</v>
          </cell>
        </row>
        <row r="32">
          <cell r="B32">
            <v>21.983333333333334</v>
          </cell>
          <cell r="C32">
            <v>30.3</v>
          </cell>
          <cell r="D32">
            <v>17.3</v>
          </cell>
          <cell r="E32">
            <v>62.636363636363633</v>
          </cell>
          <cell r="F32">
            <v>100</v>
          </cell>
          <cell r="G32">
            <v>47</v>
          </cell>
          <cell r="H32">
            <v>16.2</v>
          </cell>
          <cell r="J32">
            <v>38.880000000000003</v>
          </cell>
          <cell r="K32">
            <v>0</v>
          </cell>
        </row>
        <row r="33">
          <cell r="B33">
            <v>19.220833333333335</v>
          </cell>
          <cell r="C33">
            <v>24.6</v>
          </cell>
          <cell r="D33">
            <v>13.7</v>
          </cell>
          <cell r="E33">
            <v>85.761904761904759</v>
          </cell>
          <cell r="F33">
            <v>100</v>
          </cell>
          <cell r="G33">
            <v>69</v>
          </cell>
          <cell r="H33">
            <v>2.16</v>
          </cell>
          <cell r="J33">
            <v>29.16</v>
          </cell>
          <cell r="K33">
            <v>0</v>
          </cell>
        </row>
        <row r="34">
          <cell r="B34">
            <v>11.9375</v>
          </cell>
          <cell r="C34">
            <v>13.7</v>
          </cell>
          <cell r="D34">
            <v>10.3</v>
          </cell>
          <cell r="E34">
            <v>89.521739130434781</v>
          </cell>
          <cell r="F34">
            <v>100</v>
          </cell>
          <cell r="G34">
            <v>77</v>
          </cell>
          <cell r="H34">
            <v>4.32</v>
          </cell>
          <cell r="J34">
            <v>31.680000000000003</v>
          </cell>
          <cell r="K34">
            <v>0</v>
          </cell>
        </row>
      </sheetData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>
        <row r="5">
          <cell r="B5">
            <v>18.120833333333334</v>
          </cell>
          <cell r="C5">
            <v>24.6</v>
          </cell>
          <cell r="D5">
            <v>13.6</v>
          </cell>
          <cell r="E5">
            <v>62.958333333333336</v>
          </cell>
          <cell r="F5">
            <v>82</v>
          </cell>
          <cell r="G5">
            <v>39</v>
          </cell>
          <cell r="H5">
            <v>11.520000000000001</v>
          </cell>
          <cell r="J5">
            <v>23.759999999999998</v>
          </cell>
          <cell r="K5">
            <v>0</v>
          </cell>
        </row>
        <row r="6">
          <cell r="B6">
            <v>20.345833333333339</v>
          </cell>
          <cell r="C6">
            <v>27.6</v>
          </cell>
          <cell r="D6">
            <v>15.8</v>
          </cell>
          <cell r="E6">
            <v>61.5</v>
          </cell>
          <cell r="F6">
            <v>76</v>
          </cell>
          <cell r="G6">
            <v>36</v>
          </cell>
          <cell r="H6">
            <v>11.879999999999999</v>
          </cell>
          <cell r="J6">
            <v>26.28</v>
          </cell>
          <cell r="K6">
            <v>0</v>
          </cell>
        </row>
        <row r="7">
          <cell r="B7">
            <v>22.358333333333338</v>
          </cell>
          <cell r="C7">
            <v>28.6</v>
          </cell>
          <cell r="D7">
            <v>17.399999999999999</v>
          </cell>
          <cell r="E7">
            <v>70</v>
          </cell>
          <cell r="F7">
            <v>91</v>
          </cell>
          <cell r="G7">
            <v>45</v>
          </cell>
          <cell r="H7">
            <v>10.08</v>
          </cell>
          <cell r="J7">
            <v>23.400000000000002</v>
          </cell>
          <cell r="K7">
            <v>0.2</v>
          </cell>
        </row>
        <row r="8">
          <cell r="B8">
            <v>23.05</v>
          </cell>
          <cell r="C8">
            <v>30.7</v>
          </cell>
          <cell r="D8">
            <v>18.7</v>
          </cell>
          <cell r="E8">
            <v>77.958333333333329</v>
          </cell>
          <cell r="F8">
            <v>96</v>
          </cell>
          <cell r="G8">
            <v>47</v>
          </cell>
          <cell r="H8">
            <v>13.68</v>
          </cell>
          <cell r="J8">
            <v>66.960000000000008</v>
          </cell>
          <cell r="K8">
            <v>7.8</v>
          </cell>
        </row>
        <row r="9">
          <cell r="B9">
            <v>22.566666666666666</v>
          </cell>
          <cell r="C9">
            <v>29.6</v>
          </cell>
          <cell r="D9">
            <v>19.8</v>
          </cell>
          <cell r="E9">
            <v>82.208333333333329</v>
          </cell>
          <cell r="F9">
            <v>93</v>
          </cell>
          <cell r="G9">
            <v>56</v>
          </cell>
          <cell r="H9">
            <v>16.559999999999999</v>
          </cell>
          <cell r="J9">
            <v>35.28</v>
          </cell>
          <cell r="K9">
            <v>1.2</v>
          </cell>
        </row>
        <row r="10">
          <cell r="B10">
            <v>21.900000000000006</v>
          </cell>
          <cell r="C10">
            <v>29.1</v>
          </cell>
          <cell r="D10">
            <v>18</v>
          </cell>
          <cell r="E10">
            <v>85.625</v>
          </cell>
          <cell r="F10">
            <v>97</v>
          </cell>
          <cell r="G10">
            <v>55</v>
          </cell>
          <cell r="H10">
            <v>12.24</v>
          </cell>
          <cell r="J10">
            <v>22.32</v>
          </cell>
          <cell r="K10">
            <v>0</v>
          </cell>
        </row>
        <row r="11">
          <cell r="B11">
            <v>22.6875</v>
          </cell>
          <cell r="C11">
            <v>29</v>
          </cell>
          <cell r="D11">
            <v>17.899999999999999</v>
          </cell>
          <cell r="E11">
            <v>79.5</v>
          </cell>
          <cell r="F11">
            <v>97</v>
          </cell>
          <cell r="G11">
            <v>50</v>
          </cell>
          <cell r="H11">
            <v>16.559999999999999</v>
          </cell>
          <cell r="J11">
            <v>31.680000000000003</v>
          </cell>
          <cell r="K11">
            <v>0</v>
          </cell>
        </row>
        <row r="12">
          <cell r="B12">
            <v>21.074999999999999</v>
          </cell>
          <cell r="C12">
            <v>25.3</v>
          </cell>
          <cell r="D12">
            <v>18.899999999999999</v>
          </cell>
          <cell r="E12">
            <v>84.958333333333329</v>
          </cell>
          <cell r="F12">
            <v>95</v>
          </cell>
          <cell r="G12">
            <v>69</v>
          </cell>
          <cell r="H12">
            <v>14.04</v>
          </cell>
          <cell r="J12">
            <v>26.64</v>
          </cell>
          <cell r="K12">
            <v>7.8000000000000007</v>
          </cell>
        </row>
        <row r="13">
          <cell r="B13">
            <v>18.287499999999998</v>
          </cell>
          <cell r="C13">
            <v>23</v>
          </cell>
          <cell r="D13">
            <v>13.9</v>
          </cell>
          <cell r="E13">
            <v>73.125</v>
          </cell>
          <cell r="F13">
            <v>92</v>
          </cell>
          <cell r="G13">
            <v>37</v>
          </cell>
          <cell r="H13">
            <v>20.52</v>
          </cell>
          <cell r="J13">
            <v>37.440000000000005</v>
          </cell>
          <cell r="K13">
            <v>0</v>
          </cell>
        </row>
        <row r="14">
          <cell r="B14">
            <v>14.479166666666664</v>
          </cell>
          <cell r="C14">
            <v>21.3</v>
          </cell>
          <cell r="D14">
            <v>9.8000000000000007</v>
          </cell>
          <cell r="E14">
            <v>77.458333333333329</v>
          </cell>
          <cell r="F14">
            <v>93</v>
          </cell>
          <cell r="G14">
            <v>45</v>
          </cell>
          <cell r="H14">
            <v>16.2</v>
          </cell>
          <cell r="J14">
            <v>30.240000000000002</v>
          </cell>
          <cell r="K14">
            <v>0</v>
          </cell>
        </row>
        <row r="15">
          <cell r="B15">
            <v>16.574999999999996</v>
          </cell>
          <cell r="C15">
            <v>22.5</v>
          </cell>
          <cell r="D15">
            <v>12.3</v>
          </cell>
          <cell r="E15">
            <v>69.5</v>
          </cell>
          <cell r="F15">
            <v>88</v>
          </cell>
          <cell r="G15">
            <v>41</v>
          </cell>
          <cell r="H15">
            <v>12.24</v>
          </cell>
          <cell r="J15">
            <v>28.8</v>
          </cell>
          <cell r="K15">
            <v>0</v>
          </cell>
        </row>
        <row r="16">
          <cell r="B16">
            <v>15.408333333333333</v>
          </cell>
          <cell r="C16">
            <v>21.1</v>
          </cell>
          <cell r="D16">
            <v>10.7</v>
          </cell>
          <cell r="E16">
            <v>66.958333333333329</v>
          </cell>
          <cell r="F16">
            <v>90</v>
          </cell>
          <cell r="G16">
            <v>38</v>
          </cell>
          <cell r="H16">
            <v>16.559999999999999</v>
          </cell>
          <cell r="J16">
            <v>39.6</v>
          </cell>
          <cell r="K16">
            <v>0</v>
          </cell>
        </row>
        <row r="17">
          <cell r="B17">
            <v>16.066666666666666</v>
          </cell>
          <cell r="C17">
            <v>21.8</v>
          </cell>
          <cell r="D17">
            <v>11.9</v>
          </cell>
          <cell r="E17">
            <v>73.458333333333329</v>
          </cell>
          <cell r="F17">
            <v>87</v>
          </cell>
          <cell r="G17">
            <v>52</v>
          </cell>
          <cell r="H17">
            <v>15.120000000000001</v>
          </cell>
          <cell r="J17">
            <v>33.840000000000003</v>
          </cell>
          <cell r="K17">
            <v>0</v>
          </cell>
        </row>
        <row r="18">
          <cell r="B18">
            <v>20.033333333333335</v>
          </cell>
          <cell r="C18">
            <v>26.7</v>
          </cell>
          <cell r="D18">
            <v>15.4</v>
          </cell>
          <cell r="E18">
            <v>68.375</v>
          </cell>
          <cell r="F18">
            <v>78</v>
          </cell>
          <cell r="G18">
            <v>52</v>
          </cell>
          <cell r="H18">
            <v>15.48</v>
          </cell>
          <cell r="J18">
            <v>34.200000000000003</v>
          </cell>
          <cell r="K18">
            <v>0</v>
          </cell>
        </row>
        <row r="19">
          <cell r="B19">
            <v>19.983333333333331</v>
          </cell>
          <cell r="C19">
            <v>24.3</v>
          </cell>
          <cell r="D19">
            <v>15.1</v>
          </cell>
          <cell r="E19">
            <v>79.125</v>
          </cell>
          <cell r="F19">
            <v>96</v>
          </cell>
          <cell r="G19">
            <v>58</v>
          </cell>
          <cell r="H19">
            <v>17.64</v>
          </cell>
          <cell r="J19">
            <v>43.56</v>
          </cell>
          <cell r="K19">
            <v>14.200000000000001</v>
          </cell>
        </row>
        <row r="20">
          <cell r="B20">
            <v>22.429166666666671</v>
          </cell>
          <cell r="C20">
            <v>29.5</v>
          </cell>
          <cell r="D20">
            <v>18.399999999999999</v>
          </cell>
          <cell r="E20">
            <v>78.75</v>
          </cell>
          <cell r="F20">
            <v>96</v>
          </cell>
          <cell r="G20">
            <v>52</v>
          </cell>
          <cell r="H20">
            <v>12.96</v>
          </cell>
          <cell r="J20">
            <v>27.720000000000002</v>
          </cell>
          <cell r="K20">
            <v>0.2</v>
          </cell>
        </row>
        <row r="21">
          <cell r="B21">
            <v>23.095833333333335</v>
          </cell>
          <cell r="C21">
            <v>29.2</v>
          </cell>
          <cell r="D21">
            <v>18.2</v>
          </cell>
          <cell r="E21">
            <v>66.291666666666671</v>
          </cell>
          <cell r="F21">
            <v>86</v>
          </cell>
          <cell r="G21">
            <v>37</v>
          </cell>
          <cell r="H21">
            <v>16.559999999999999</v>
          </cell>
          <cell r="J21">
            <v>36</v>
          </cell>
          <cell r="K21">
            <v>0</v>
          </cell>
        </row>
        <row r="22">
          <cell r="B22">
            <v>22.008333333333336</v>
          </cell>
          <cell r="C22">
            <v>28.5</v>
          </cell>
          <cell r="D22">
            <v>17.3</v>
          </cell>
          <cell r="E22">
            <v>59.416666666666664</v>
          </cell>
          <cell r="F22">
            <v>74</v>
          </cell>
          <cell r="G22">
            <v>34</v>
          </cell>
          <cell r="H22">
            <v>13.68</v>
          </cell>
          <cell r="J22">
            <v>28.44</v>
          </cell>
          <cell r="K22">
            <v>0</v>
          </cell>
        </row>
        <row r="23">
          <cell r="B23">
            <v>22.487499999999997</v>
          </cell>
          <cell r="C23">
            <v>29.5</v>
          </cell>
          <cell r="D23">
            <v>16.5</v>
          </cell>
          <cell r="E23">
            <v>61.208333333333336</v>
          </cell>
          <cell r="F23">
            <v>86</v>
          </cell>
          <cell r="G23">
            <v>33</v>
          </cell>
          <cell r="H23">
            <v>12.6</v>
          </cell>
          <cell r="J23">
            <v>29.16</v>
          </cell>
          <cell r="K23">
            <v>0</v>
          </cell>
        </row>
        <row r="24">
          <cell r="B24">
            <v>20.05</v>
          </cell>
          <cell r="C24">
            <v>25.4</v>
          </cell>
          <cell r="D24">
            <v>16.899999999999999</v>
          </cell>
          <cell r="E24">
            <v>77.25</v>
          </cell>
          <cell r="F24">
            <v>92</v>
          </cell>
          <cell r="G24">
            <v>53</v>
          </cell>
          <cell r="H24">
            <v>14.04</v>
          </cell>
          <cell r="J24">
            <v>29.880000000000003</v>
          </cell>
          <cell r="K24">
            <v>0</v>
          </cell>
        </row>
        <row r="25">
          <cell r="B25">
            <v>17.395833333333332</v>
          </cell>
          <cell r="C25">
            <v>21.1</v>
          </cell>
          <cell r="D25">
            <v>14.9</v>
          </cell>
          <cell r="E25">
            <v>83.916666666666671</v>
          </cell>
          <cell r="F25">
            <v>93</v>
          </cell>
          <cell r="G25">
            <v>70</v>
          </cell>
          <cell r="H25">
            <v>13.68</v>
          </cell>
          <cell r="J25">
            <v>24.48</v>
          </cell>
          <cell r="K25">
            <v>0</v>
          </cell>
        </row>
        <row r="26">
          <cell r="B26">
            <v>21.383333333333336</v>
          </cell>
          <cell r="C26">
            <v>28.6</v>
          </cell>
          <cell r="D26">
            <v>17.7</v>
          </cell>
          <cell r="E26">
            <v>76.125</v>
          </cell>
          <cell r="F26">
            <v>92</v>
          </cell>
          <cell r="G26">
            <v>43</v>
          </cell>
          <cell r="H26">
            <v>19.079999999999998</v>
          </cell>
          <cell r="J26">
            <v>35.64</v>
          </cell>
          <cell r="K26">
            <v>0</v>
          </cell>
        </row>
        <row r="27">
          <cell r="B27">
            <v>18.587500000000002</v>
          </cell>
          <cell r="C27">
            <v>23.9</v>
          </cell>
          <cell r="D27">
            <v>13.1</v>
          </cell>
          <cell r="E27">
            <v>74.625</v>
          </cell>
          <cell r="F27">
            <v>91</v>
          </cell>
          <cell r="G27">
            <v>59</v>
          </cell>
          <cell r="H27">
            <v>27.36</v>
          </cell>
          <cell r="J27">
            <v>51.84</v>
          </cell>
          <cell r="K27">
            <v>1.7999999999999998</v>
          </cell>
        </row>
        <row r="28">
          <cell r="B28">
            <v>9.2500000000000018</v>
          </cell>
          <cell r="C28">
            <v>14.8</v>
          </cell>
          <cell r="D28">
            <v>3.7</v>
          </cell>
          <cell r="E28">
            <v>54.875</v>
          </cell>
          <cell r="F28">
            <v>76</v>
          </cell>
          <cell r="G28">
            <v>21</v>
          </cell>
          <cell r="H28">
            <v>21.96</v>
          </cell>
          <cell r="J28">
            <v>39.96</v>
          </cell>
          <cell r="K28">
            <v>0</v>
          </cell>
        </row>
        <row r="29">
          <cell r="B29">
            <v>12.004166666666665</v>
          </cell>
          <cell r="C29">
            <v>22.9</v>
          </cell>
          <cell r="D29">
            <v>4.7</v>
          </cell>
          <cell r="E29">
            <v>49.166666666666664</v>
          </cell>
          <cell r="F29">
            <v>67</v>
          </cell>
          <cell r="G29">
            <v>24</v>
          </cell>
          <cell r="H29">
            <v>16.2</v>
          </cell>
          <cell r="J29">
            <v>36.72</v>
          </cell>
          <cell r="K29">
            <v>0</v>
          </cell>
        </row>
        <row r="30">
          <cell r="B30">
            <v>19.570833333333336</v>
          </cell>
          <cell r="C30">
            <v>26.3</v>
          </cell>
          <cell r="D30">
            <v>14.7</v>
          </cell>
          <cell r="E30">
            <v>65.083333333333329</v>
          </cell>
          <cell r="F30">
            <v>85</v>
          </cell>
          <cell r="G30">
            <v>47</v>
          </cell>
          <cell r="H30">
            <v>20.88</v>
          </cell>
          <cell r="J30">
            <v>37.440000000000005</v>
          </cell>
          <cell r="K30">
            <v>0.4</v>
          </cell>
        </row>
        <row r="31">
          <cell r="B31">
            <v>19.641666666666666</v>
          </cell>
          <cell r="C31">
            <v>23.6</v>
          </cell>
          <cell r="D31">
            <v>16.3</v>
          </cell>
          <cell r="E31">
            <v>84.916666666666671</v>
          </cell>
          <cell r="F31">
            <v>96</v>
          </cell>
          <cell r="G31">
            <v>66</v>
          </cell>
          <cell r="H31">
            <v>10.8</v>
          </cell>
          <cell r="J31">
            <v>23.040000000000003</v>
          </cell>
          <cell r="K31">
            <v>0.60000000000000009</v>
          </cell>
        </row>
        <row r="32">
          <cell r="B32">
            <v>23.416666666666668</v>
          </cell>
          <cell r="C32">
            <v>30.9</v>
          </cell>
          <cell r="D32">
            <v>18.5</v>
          </cell>
          <cell r="E32">
            <v>71.208333333333329</v>
          </cell>
          <cell r="F32">
            <v>92</v>
          </cell>
          <cell r="G32">
            <v>39</v>
          </cell>
          <cell r="H32">
            <v>18.720000000000002</v>
          </cell>
          <cell r="J32">
            <v>38.519999999999996</v>
          </cell>
          <cell r="K32">
            <v>0</v>
          </cell>
        </row>
        <row r="33">
          <cell r="B33">
            <v>21.950000000000003</v>
          </cell>
          <cell r="C33">
            <v>26.1</v>
          </cell>
          <cell r="D33">
            <v>16.7</v>
          </cell>
          <cell r="E33">
            <v>72.875</v>
          </cell>
          <cell r="F33">
            <v>88</v>
          </cell>
          <cell r="G33">
            <v>60</v>
          </cell>
          <cell r="H33">
            <v>18.720000000000002</v>
          </cell>
          <cell r="J33">
            <v>40.680000000000007</v>
          </cell>
          <cell r="K33">
            <v>0</v>
          </cell>
        </row>
        <row r="34">
          <cell r="B34">
            <v>13.65</v>
          </cell>
          <cell r="C34">
            <v>16.8</v>
          </cell>
          <cell r="D34">
            <v>12.1</v>
          </cell>
          <cell r="E34">
            <v>79.708333333333329</v>
          </cell>
          <cell r="F34">
            <v>88</v>
          </cell>
          <cell r="G34">
            <v>70</v>
          </cell>
          <cell r="H34">
            <v>23.040000000000003</v>
          </cell>
          <cell r="J34">
            <v>46.800000000000004</v>
          </cell>
          <cell r="K34">
            <v>0</v>
          </cell>
        </row>
      </sheetData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>
        <row r="5">
          <cell r="B5" t="str">
            <v>*</v>
          </cell>
          <cell r="C5" t="str">
            <v>*</v>
          </cell>
          <cell r="D5" t="str">
            <v>*</v>
          </cell>
          <cell r="E5">
            <v>68.416666666666671</v>
          </cell>
          <cell r="F5">
            <v>92</v>
          </cell>
          <cell r="G5">
            <v>47</v>
          </cell>
          <cell r="H5">
            <v>4.32</v>
          </cell>
          <cell r="J5">
            <v>14.76</v>
          </cell>
          <cell r="K5">
            <v>0</v>
          </cell>
        </row>
        <row r="6">
          <cell r="B6" t="str">
            <v>*</v>
          </cell>
          <cell r="C6" t="str">
            <v>*</v>
          </cell>
          <cell r="D6" t="str">
            <v>*</v>
          </cell>
          <cell r="E6">
            <v>71.833333333333329</v>
          </cell>
          <cell r="F6">
            <v>92</v>
          </cell>
          <cell r="G6">
            <v>46</v>
          </cell>
          <cell r="H6">
            <v>5.4</v>
          </cell>
          <cell r="J6">
            <v>14.76</v>
          </cell>
          <cell r="K6">
            <v>0</v>
          </cell>
        </row>
        <row r="7">
          <cell r="B7" t="str">
            <v>*</v>
          </cell>
          <cell r="C7" t="str">
            <v>*</v>
          </cell>
          <cell r="D7" t="str">
            <v>*</v>
          </cell>
          <cell r="E7">
            <v>65.466666666666669</v>
          </cell>
          <cell r="F7">
            <v>98</v>
          </cell>
          <cell r="G7">
            <v>44</v>
          </cell>
          <cell r="H7">
            <v>8.2799999999999994</v>
          </cell>
          <cell r="J7">
            <v>19.8</v>
          </cell>
          <cell r="K7">
            <v>0</v>
          </cell>
        </row>
        <row r="8">
          <cell r="B8" t="str">
            <v>*</v>
          </cell>
          <cell r="C8" t="str">
            <v>*</v>
          </cell>
          <cell r="D8" t="str">
            <v>*</v>
          </cell>
          <cell r="E8">
            <v>68.066666666666663</v>
          </cell>
          <cell r="F8">
            <v>93</v>
          </cell>
          <cell r="G8">
            <v>50</v>
          </cell>
          <cell r="H8">
            <v>13.32</v>
          </cell>
          <cell r="J8">
            <v>28.8</v>
          </cell>
          <cell r="K8">
            <v>0</v>
          </cell>
        </row>
        <row r="9">
          <cell r="B9" t="str">
            <v>*</v>
          </cell>
          <cell r="C9" t="str">
            <v>*</v>
          </cell>
          <cell r="D9" t="str">
            <v>*</v>
          </cell>
          <cell r="E9">
            <v>75.388888888888886</v>
          </cell>
          <cell r="F9">
            <v>99</v>
          </cell>
          <cell r="G9">
            <v>53</v>
          </cell>
          <cell r="H9">
            <v>9.7200000000000006</v>
          </cell>
          <cell r="J9">
            <v>59.4</v>
          </cell>
          <cell r="K9">
            <v>12.6</v>
          </cell>
        </row>
        <row r="10">
          <cell r="B10" t="str">
            <v>*</v>
          </cell>
          <cell r="C10" t="str">
            <v>*</v>
          </cell>
          <cell r="D10" t="str">
            <v>*</v>
          </cell>
          <cell r="E10">
            <v>63.4</v>
          </cell>
          <cell r="F10">
            <v>86</v>
          </cell>
          <cell r="G10">
            <v>52</v>
          </cell>
          <cell r="H10">
            <v>7.9200000000000008</v>
          </cell>
          <cell r="J10">
            <v>17.28</v>
          </cell>
          <cell r="K10">
            <v>0.2</v>
          </cell>
        </row>
        <row r="11">
          <cell r="B11" t="str">
            <v>*</v>
          </cell>
          <cell r="C11" t="str">
            <v>*</v>
          </cell>
          <cell r="D11" t="str">
            <v>*</v>
          </cell>
          <cell r="E11">
            <v>66.461538461538467</v>
          </cell>
          <cell r="F11">
            <v>95</v>
          </cell>
          <cell r="G11">
            <v>50</v>
          </cell>
          <cell r="H11">
            <v>11.520000000000001</v>
          </cell>
          <cell r="J11">
            <v>27.720000000000002</v>
          </cell>
          <cell r="K11">
            <v>0</v>
          </cell>
        </row>
        <row r="12">
          <cell r="B12" t="str">
            <v>*</v>
          </cell>
          <cell r="C12" t="str">
            <v>*</v>
          </cell>
          <cell r="D12" t="str">
            <v>*</v>
          </cell>
          <cell r="E12">
            <v>79.333333333333329</v>
          </cell>
          <cell r="F12">
            <v>90</v>
          </cell>
          <cell r="G12">
            <v>67</v>
          </cell>
          <cell r="H12">
            <v>10.44</v>
          </cell>
          <cell r="J12">
            <v>29.52</v>
          </cell>
          <cell r="K12">
            <v>4.8000000000000007</v>
          </cell>
        </row>
        <row r="13">
          <cell r="B13" t="str">
            <v>*</v>
          </cell>
          <cell r="C13" t="str">
            <v>*</v>
          </cell>
          <cell r="D13" t="str">
            <v>*</v>
          </cell>
          <cell r="E13">
            <v>68.8</v>
          </cell>
          <cell r="F13">
            <v>89</v>
          </cell>
          <cell r="G13">
            <v>39</v>
          </cell>
          <cell r="H13">
            <v>10.44</v>
          </cell>
          <cell r="J13">
            <v>24.12</v>
          </cell>
          <cell r="K13">
            <v>0</v>
          </cell>
        </row>
        <row r="14">
          <cell r="B14" t="str">
            <v>*</v>
          </cell>
          <cell r="C14" t="str">
            <v>*</v>
          </cell>
          <cell r="D14" t="str">
            <v>*</v>
          </cell>
          <cell r="E14">
            <v>57</v>
          </cell>
          <cell r="F14">
            <v>85</v>
          </cell>
          <cell r="G14">
            <v>25</v>
          </cell>
          <cell r="H14">
            <v>7.2</v>
          </cell>
          <cell r="J14">
            <v>15.120000000000001</v>
          </cell>
          <cell r="K14">
            <v>0</v>
          </cell>
        </row>
        <row r="15">
          <cell r="B15" t="str">
            <v>*</v>
          </cell>
          <cell r="C15" t="str">
            <v>*</v>
          </cell>
          <cell r="D15" t="str">
            <v>*</v>
          </cell>
          <cell r="E15">
            <v>65.333333333333329</v>
          </cell>
          <cell r="F15">
            <v>96</v>
          </cell>
          <cell r="G15">
            <v>32</v>
          </cell>
          <cell r="H15">
            <v>6.84</v>
          </cell>
          <cell r="J15">
            <v>16.559999999999999</v>
          </cell>
          <cell r="K15">
            <v>0</v>
          </cell>
        </row>
        <row r="16">
          <cell r="B16" t="str">
            <v>*</v>
          </cell>
          <cell r="C16" t="str">
            <v>*</v>
          </cell>
          <cell r="D16" t="str">
            <v>*</v>
          </cell>
          <cell r="E16">
            <v>65.083333333333329</v>
          </cell>
          <cell r="F16">
            <v>100</v>
          </cell>
          <cell r="G16">
            <v>41</v>
          </cell>
          <cell r="H16">
            <v>14.4</v>
          </cell>
          <cell r="J16">
            <v>34.200000000000003</v>
          </cell>
          <cell r="K16">
            <v>0</v>
          </cell>
        </row>
        <row r="17">
          <cell r="B17" t="str">
            <v>*</v>
          </cell>
          <cell r="C17" t="str">
            <v>*</v>
          </cell>
          <cell r="D17" t="str">
            <v>*</v>
          </cell>
          <cell r="E17">
            <v>59.625</v>
          </cell>
          <cell r="F17">
            <v>79</v>
          </cell>
          <cell r="G17">
            <v>42</v>
          </cell>
          <cell r="H17">
            <v>14.04</v>
          </cell>
          <cell r="J17">
            <v>25.92</v>
          </cell>
          <cell r="K17">
            <v>4</v>
          </cell>
        </row>
        <row r="18">
          <cell r="B18" t="str">
            <v>*</v>
          </cell>
          <cell r="C18" t="str">
            <v>*</v>
          </cell>
          <cell r="D18" t="str">
            <v>*</v>
          </cell>
          <cell r="E18">
            <v>64.333333333333329</v>
          </cell>
          <cell r="F18">
            <v>75</v>
          </cell>
          <cell r="G18">
            <v>48</v>
          </cell>
          <cell r="H18">
            <v>10.44</v>
          </cell>
          <cell r="J18">
            <v>25.92</v>
          </cell>
          <cell r="K18">
            <v>0</v>
          </cell>
        </row>
        <row r="19">
          <cell r="B19" t="str">
            <v>*</v>
          </cell>
          <cell r="C19" t="str">
            <v>*</v>
          </cell>
          <cell r="D19" t="str">
            <v>*</v>
          </cell>
          <cell r="E19">
            <v>69.15384615384616</v>
          </cell>
          <cell r="F19">
            <v>96</v>
          </cell>
          <cell r="G19">
            <v>52</v>
          </cell>
          <cell r="H19">
            <v>20.52</v>
          </cell>
          <cell r="J19">
            <v>52.2</v>
          </cell>
          <cell r="K19">
            <v>30.199999999999996</v>
          </cell>
        </row>
        <row r="20">
          <cell r="B20" t="str">
            <v>*</v>
          </cell>
          <cell r="C20" t="str">
            <v>*</v>
          </cell>
          <cell r="D20" t="str">
            <v>*</v>
          </cell>
          <cell r="E20">
            <v>67.294117647058826</v>
          </cell>
          <cell r="F20">
            <v>94</v>
          </cell>
          <cell r="G20">
            <v>45</v>
          </cell>
          <cell r="H20">
            <v>20.16</v>
          </cell>
          <cell r="J20">
            <v>39.6</v>
          </cell>
          <cell r="K20">
            <v>0</v>
          </cell>
        </row>
        <row r="21">
          <cell r="B21" t="str">
            <v>*</v>
          </cell>
          <cell r="C21" t="str">
            <v>*</v>
          </cell>
          <cell r="D21" t="str">
            <v>*</v>
          </cell>
          <cell r="E21">
            <v>63.291666666666664</v>
          </cell>
          <cell r="F21">
            <v>86</v>
          </cell>
          <cell r="G21">
            <v>39</v>
          </cell>
          <cell r="H21">
            <v>17.64</v>
          </cell>
          <cell r="J21">
            <v>41.04</v>
          </cell>
          <cell r="K21">
            <v>0</v>
          </cell>
        </row>
        <row r="22">
          <cell r="B22" t="str">
            <v>*</v>
          </cell>
          <cell r="C22" t="str">
            <v>*</v>
          </cell>
          <cell r="D22" t="str">
            <v>*</v>
          </cell>
          <cell r="E22">
            <v>61</v>
          </cell>
          <cell r="F22">
            <v>82</v>
          </cell>
          <cell r="G22">
            <v>38</v>
          </cell>
          <cell r="H22">
            <v>11.520000000000001</v>
          </cell>
          <cell r="J22">
            <v>28.08</v>
          </cell>
          <cell r="K22">
            <v>0</v>
          </cell>
        </row>
        <row r="23">
          <cell r="B23" t="str">
            <v>*</v>
          </cell>
          <cell r="C23" t="str">
            <v>*</v>
          </cell>
          <cell r="D23" t="str">
            <v>*</v>
          </cell>
          <cell r="E23">
            <v>78.230769230769226</v>
          </cell>
          <cell r="F23">
            <v>86</v>
          </cell>
          <cell r="G23">
            <v>66</v>
          </cell>
          <cell r="H23">
            <v>11.879999999999999</v>
          </cell>
          <cell r="J23">
            <v>21.6</v>
          </cell>
          <cell r="K23">
            <v>0</v>
          </cell>
        </row>
        <row r="24">
          <cell r="B24" t="str">
            <v>*</v>
          </cell>
          <cell r="C24" t="str">
            <v>*</v>
          </cell>
          <cell r="D24" t="str">
            <v>*</v>
          </cell>
          <cell r="E24">
            <v>78.041666666666671</v>
          </cell>
          <cell r="F24">
            <v>91</v>
          </cell>
          <cell r="G24">
            <v>60</v>
          </cell>
          <cell r="H24">
            <v>8.64</v>
          </cell>
          <cell r="J24">
            <v>21.6</v>
          </cell>
          <cell r="K24">
            <v>0</v>
          </cell>
        </row>
        <row r="25">
          <cell r="B25" t="str">
            <v>*</v>
          </cell>
          <cell r="C25" t="str">
            <v>*</v>
          </cell>
          <cell r="D25" t="str">
            <v>*</v>
          </cell>
          <cell r="E25">
            <v>85.1875</v>
          </cell>
          <cell r="F25">
            <v>95</v>
          </cell>
          <cell r="G25">
            <v>76</v>
          </cell>
          <cell r="H25">
            <v>6.48</v>
          </cell>
          <cell r="J25">
            <v>12.6</v>
          </cell>
          <cell r="K25">
            <v>0</v>
          </cell>
        </row>
        <row r="26">
          <cell r="B26" t="str">
            <v>*</v>
          </cell>
          <cell r="C26" t="str">
            <v>*</v>
          </cell>
          <cell r="D26" t="str">
            <v>*</v>
          </cell>
          <cell r="E26">
            <v>68.25</v>
          </cell>
          <cell r="F26">
            <v>99</v>
          </cell>
          <cell r="G26">
            <v>52</v>
          </cell>
          <cell r="H26">
            <v>18.36</v>
          </cell>
          <cell r="J26">
            <v>40.680000000000007</v>
          </cell>
          <cell r="K26">
            <v>0</v>
          </cell>
        </row>
        <row r="27">
          <cell r="B27" t="str">
            <v>*</v>
          </cell>
          <cell r="C27" t="str">
            <v>*</v>
          </cell>
          <cell r="D27" t="str">
            <v>*</v>
          </cell>
          <cell r="E27">
            <v>71.818181818181813</v>
          </cell>
          <cell r="F27">
            <v>91</v>
          </cell>
          <cell r="G27">
            <v>48</v>
          </cell>
          <cell r="H27">
            <v>11.520000000000001</v>
          </cell>
          <cell r="J27">
            <v>39.6</v>
          </cell>
          <cell r="K27">
            <v>3.4000000000000004</v>
          </cell>
        </row>
        <row r="28">
          <cell r="B28" t="str">
            <v>*</v>
          </cell>
          <cell r="C28" t="str">
            <v>*</v>
          </cell>
          <cell r="D28" t="str">
            <v>*</v>
          </cell>
          <cell r="E28">
            <v>57.208333333333336</v>
          </cell>
          <cell r="F28">
            <v>99</v>
          </cell>
          <cell r="G28">
            <v>26</v>
          </cell>
          <cell r="H28">
            <v>7.9200000000000008</v>
          </cell>
          <cell r="J28">
            <v>18</v>
          </cell>
          <cell r="K28">
            <v>0.2</v>
          </cell>
        </row>
        <row r="29">
          <cell r="B29" t="str">
            <v>*</v>
          </cell>
          <cell r="C29" t="str">
            <v>*</v>
          </cell>
          <cell r="D29" t="str">
            <v>*</v>
          </cell>
          <cell r="E29">
            <v>56.333333333333336</v>
          </cell>
          <cell r="F29">
            <v>81</v>
          </cell>
          <cell r="G29">
            <v>32</v>
          </cell>
          <cell r="H29">
            <v>18</v>
          </cell>
          <cell r="J29">
            <v>35.28</v>
          </cell>
          <cell r="K29">
            <v>0</v>
          </cell>
        </row>
        <row r="30">
          <cell r="B30" t="str">
            <v>*</v>
          </cell>
          <cell r="C30" t="str">
            <v>*</v>
          </cell>
          <cell r="D30" t="str">
            <v>*</v>
          </cell>
          <cell r="E30">
            <v>75.63636363636364</v>
          </cell>
          <cell r="F30">
            <v>88</v>
          </cell>
          <cell r="G30">
            <v>55</v>
          </cell>
          <cell r="H30">
            <v>9</v>
          </cell>
          <cell r="J30">
            <v>22.68</v>
          </cell>
          <cell r="K30">
            <v>1.8</v>
          </cell>
        </row>
        <row r="31">
          <cell r="B31" t="str">
            <v>*</v>
          </cell>
          <cell r="C31" t="str">
            <v>*</v>
          </cell>
          <cell r="D31" t="str">
            <v>*</v>
          </cell>
          <cell r="E31">
            <v>73.222222222222229</v>
          </cell>
          <cell r="F31">
            <v>93</v>
          </cell>
          <cell r="G31">
            <v>60</v>
          </cell>
          <cell r="H31">
            <v>6.84</v>
          </cell>
          <cell r="J31">
            <v>19.440000000000001</v>
          </cell>
          <cell r="K31">
            <v>0.4</v>
          </cell>
        </row>
        <row r="32">
          <cell r="B32" t="str">
            <v>*</v>
          </cell>
          <cell r="C32" t="str">
            <v>*</v>
          </cell>
          <cell r="D32" t="str">
            <v>*</v>
          </cell>
          <cell r="E32">
            <v>64.400000000000006</v>
          </cell>
          <cell r="F32">
            <v>93</v>
          </cell>
          <cell r="G32">
            <v>41</v>
          </cell>
          <cell r="H32">
            <v>12.96</v>
          </cell>
          <cell r="J32">
            <v>29.52</v>
          </cell>
          <cell r="K32">
            <v>0</v>
          </cell>
        </row>
        <row r="33">
          <cell r="B33" t="str">
            <v>*</v>
          </cell>
          <cell r="C33" t="str">
            <v>*</v>
          </cell>
          <cell r="D33" t="str">
            <v>*</v>
          </cell>
          <cell r="E33">
            <v>81.533333333333331</v>
          </cell>
          <cell r="F33">
            <v>98</v>
          </cell>
          <cell r="G33">
            <v>65</v>
          </cell>
          <cell r="H33">
            <v>13.32</v>
          </cell>
          <cell r="J33">
            <v>33.840000000000003</v>
          </cell>
          <cell r="K33">
            <v>0</v>
          </cell>
        </row>
        <row r="34">
          <cell r="B34" t="str">
            <v>*</v>
          </cell>
          <cell r="C34" t="str">
            <v>*</v>
          </cell>
          <cell r="D34" t="str">
            <v>*</v>
          </cell>
          <cell r="E34">
            <v>78.25</v>
          </cell>
          <cell r="F34">
            <v>88</v>
          </cell>
          <cell r="G34">
            <v>67</v>
          </cell>
          <cell r="H34">
            <v>8.64</v>
          </cell>
          <cell r="J34">
            <v>31.319999999999997</v>
          </cell>
          <cell r="K34">
            <v>0.2</v>
          </cell>
        </row>
      </sheetData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>
        <row r="5">
          <cell r="B5" t="str">
            <v>*</v>
          </cell>
          <cell r="C5" t="str">
            <v>*</v>
          </cell>
          <cell r="D5" t="str">
            <v>*</v>
          </cell>
          <cell r="E5" t="str">
            <v>*</v>
          </cell>
          <cell r="F5" t="str">
            <v>*</v>
          </cell>
          <cell r="G5" t="str">
            <v>*</v>
          </cell>
          <cell r="H5" t="str">
            <v>*</v>
          </cell>
          <cell r="J5" t="str">
            <v>*</v>
          </cell>
          <cell r="K5" t="str">
            <v>*</v>
          </cell>
        </row>
        <row r="6">
          <cell r="B6" t="str">
            <v>*</v>
          </cell>
          <cell r="C6" t="str">
            <v>*</v>
          </cell>
          <cell r="D6" t="str">
            <v>*</v>
          </cell>
          <cell r="E6" t="str">
            <v>*</v>
          </cell>
          <cell r="F6" t="str">
            <v>*</v>
          </cell>
          <cell r="G6" t="str">
            <v>*</v>
          </cell>
          <cell r="H6" t="str">
            <v>*</v>
          </cell>
          <cell r="J6" t="str">
            <v>*</v>
          </cell>
          <cell r="K6" t="str">
            <v>*</v>
          </cell>
        </row>
        <row r="7">
          <cell r="B7" t="str">
            <v>*</v>
          </cell>
          <cell r="C7" t="str">
            <v>*</v>
          </cell>
          <cell r="D7" t="str">
            <v>*</v>
          </cell>
          <cell r="E7" t="str">
            <v>*</v>
          </cell>
          <cell r="F7" t="str">
            <v>*</v>
          </cell>
          <cell r="G7" t="str">
            <v>*</v>
          </cell>
          <cell r="H7" t="str">
            <v>*</v>
          </cell>
          <cell r="J7" t="str">
            <v>*</v>
          </cell>
          <cell r="K7" t="str">
            <v>*</v>
          </cell>
        </row>
        <row r="8">
          <cell r="B8" t="str">
            <v>*</v>
          </cell>
          <cell r="C8" t="str">
            <v>*</v>
          </cell>
          <cell r="D8" t="str">
            <v>*</v>
          </cell>
          <cell r="E8" t="str">
            <v>*</v>
          </cell>
          <cell r="F8" t="str">
            <v>*</v>
          </cell>
          <cell r="G8" t="str">
            <v>*</v>
          </cell>
          <cell r="H8" t="str">
            <v>*</v>
          </cell>
          <cell r="J8" t="str">
            <v>*</v>
          </cell>
          <cell r="K8" t="str">
            <v>*</v>
          </cell>
        </row>
        <row r="9">
          <cell r="B9" t="str">
            <v>*</v>
          </cell>
          <cell r="C9" t="str">
            <v>*</v>
          </cell>
          <cell r="D9" t="str">
            <v>*</v>
          </cell>
          <cell r="E9" t="str">
            <v>*</v>
          </cell>
          <cell r="F9" t="str">
            <v>*</v>
          </cell>
          <cell r="G9" t="str">
            <v>*</v>
          </cell>
          <cell r="H9" t="str">
            <v>*</v>
          </cell>
          <cell r="J9" t="str">
            <v>*</v>
          </cell>
          <cell r="K9" t="str">
            <v>*</v>
          </cell>
        </row>
        <row r="10">
          <cell r="B10" t="str">
            <v>*</v>
          </cell>
          <cell r="C10" t="str">
            <v>*</v>
          </cell>
          <cell r="D10" t="str">
            <v>*</v>
          </cell>
          <cell r="E10" t="str">
            <v>*</v>
          </cell>
          <cell r="F10" t="str">
            <v>*</v>
          </cell>
          <cell r="G10" t="str">
            <v>*</v>
          </cell>
          <cell r="H10" t="str">
            <v>*</v>
          </cell>
          <cell r="J10" t="str">
            <v>*</v>
          </cell>
          <cell r="K10" t="str">
            <v>*</v>
          </cell>
        </row>
        <row r="11">
          <cell r="B11" t="str">
            <v>*</v>
          </cell>
          <cell r="C11" t="str">
            <v>*</v>
          </cell>
          <cell r="D11" t="str">
            <v>*</v>
          </cell>
          <cell r="E11" t="str">
            <v>*</v>
          </cell>
          <cell r="F11" t="str">
            <v>*</v>
          </cell>
          <cell r="G11" t="str">
            <v>*</v>
          </cell>
          <cell r="H11" t="str">
            <v>*</v>
          </cell>
          <cell r="J11" t="str">
            <v>*</v>
          </cell>
          <cell r="K11" t="str">
            <v>*</v>
          </cell>
        </row>
        <row r="12">
          <cell r="B12" t="str">
            <v>*</v>
          </cell>
          <cell r="C12" t="str">
            <v>*</v>
          </cell>
          <cell r="D12" t="str">
            <v>*</v>
          </cell>
          <cell r="E12" t="str">
            <v>*</v>
          </cell>
          <cell r="F12" t="str">
            <v>*</v>
          </cell>
          <cell r="G12" t="str">
            <v>*</v>
          </cell>
          <cell r="H12" t="str">
            <v>*</v>
          </cell>
          <cell r="J12" t="str">
            <v>*</v>
          </cell>
          <cell r="K12" t="str">
            <v>*</v>
          </cell>
        </row>
        <row r="13">
          <cell r="B13" t="str">
            <v>*</v>
          </cell>
          <cell r="C13" t="str">
            <v>*</v>
          </cell>
          <cell r="D13" t="str">
            <v>*</v>
          </cell>
          <cell r="E13" t="str">
            <v>*</v>
          </cell>
          <cell r="F13" t="str">
            <v>*</v>
          </cell>
          <cell r="G13" t="str">
            <v>*</v>
          </cell>
          <cell r="H13" t="str">
            <v>*</v>
          </cell>
          <cell r="J13" t="str">
            <v>*</v>
          </cell>
          <cell r="K13" t="str">
            <v>*</v>
          </cell>
        </row>
        <row r="14">
          <cell r="B14" t="str">
            <v>*</v>
          </cell>
          <cell r="C14" t="str">
            <v>*</v>
          </cell>
          <cell r="D14" t="str">
            <v>*</v>
          </cell>
          <cell r="E14" t="str">
            <v>*</v>
          </cell>
          <cell r="F14" t="str">
            <v>*</v>
          </cell>
          <cell r="G14" t="str">
            <v>*</v>
          </cell>
          <cell r="H14" t="str">
            <v>*</v>
          </cell>
          <cell r="J14" t="str">
            <v>*</v>
          </cell>
          <cell r="K14" t="str">
            <v>*</v>
          </cell>
        </row>
        <row r="15">
          <cell r="B15" t="str">
            <v>*</v>
          </cell>
          <cell r="C15" t="str">
            <v>*</v>
          </cell>
          <cell r="D15" t="str">
            <v>*</v>
          </cell>
          <cell r="E15" t="str">
            <v>*</v>
          </cell>
          <cell r="F15" t="str">
            <v>*</v>
          </cell>
          <cell r="G15" t="str">
            <v>*</v>
          </cell>
          <cell r="H15" t="str">
            <v>*</v>
          </cell>
          <cell r="J15" t="str">
            <v>*</v>
          </cell>
          <cell r="K15" t="str">
            <v>*</v>
          </cell>
        </row>
        <row r="16">
          <cell r="B16" t="str">
            <v>*</v>
          </cell>
          <cell r="C16" t="str">
            <v>*</v>
          </cell>
          <cell r="D16" t="str">
            <v>*</v>
          </cell>
          <cell r="E16" t="str">
            <v>*</v>
          </cell>
          <cell r="F16" t="str">
            <v>*</v>
          </cell>
          <cell r="G16" t="str">
            <v>*</v>
          </cell>
          <cell r="H16" t="str">
            <v>*</v>
          </cell>
          <cell r="J16" t="str">
            <v>*</v>
          </cell>
          <cell r="K16" t="str">
            <v>*</v>
          </cell>
        </row>
        <row r="17">
          <cell r="B17" t="str">
            <v>*</v>
          </cell>
          <cell r="C17" t="str">
            <v>*</v>
          </cell>
          <cell r="D17" t="str">
            <v>*</v>
          </cell>
          <cell r="E17" t="str">
            <v>*</v>
          </cell>
          <cell r="F17" t="str">
            <v>*</v>
          </cell>
          <cell r="G17" t="str">
            <v>*</v>
          </cell>
          <cell r="H17" t="str">
            <v>*</v>
          </cell>
          <cell r="J17" t="str">
            <v>*</v>
          </cell>
          <cell r="K17" t="str">
            <v>*</v>
          </cell>
        </row>
        <row r="18">
          <cell r="B18" t="str">
            <v>*</v>
          </cell>
          <cell r="C18" t="str">
            <v>*</v>
          </cell>
          <cell r="D18" t="str">
            <v>*</v>
          </cell>
          <cell r="E18" t="str">
            <v>*</v>
          </cell>
          <cell r="F18" t="str">
            <v>*</v>
          </cell>
          <cell r="G18" t="str">
            <v>*</v>
          </cell>
          <cell r="H18" t="str">
            <v>*</v>
          </cell>
          <cell r="J18" t="str">
            <v>*</v>
          </cell>
          <cell r="K18" t="str">
            <v>*</v>
          </cell>
        </row>
        <row r="19">
          <cell r="B19" t="str">
            <v>*</v>
          </cell>
          <cell r="C19" t="str">
            <v>*</v>
          </cell>
          <cell r="D19" t="str">
            <v>*</v>
          </cell>
          <cell r="E19" t="str">
            <v>*</v>
          </cell>
          <cell r="F19" t="str">
            <v>*</v>
          </cell>
          <cell r="G19" t="str">
            <v>*</v>
          </cell>
          <cell r="H19" t="str">
            <v>*</v>
          </cell>
          <cell r="J19" t="str">
            <v>*</v>
          </cell>
          <cell r="K19" t="str">
            <v>*</v>
          </cell>
        </row>
        <row r="20">
          <cell r="B20" t="str">
            <v>*</v>
          </cell>
          <cell r="C20" t="str">
            <v>*</v>
          </cell>
          <cell r="D20" t="str">
            <v>*</v>
          </cell>
          <cell r="E20" t="str">
            <v>*</v>
          </cell>
          <cell r="F20" t="str">
            <v>*</v>
          </cell>
          <cell r="G20" t="str">
            <v>*</v>
          </cell>
          <cell r="H20" t="str">
            <v>*</v>
          </cell>
          <cell r="J20" t="str">
            <v>*</v>
          </cell>
          <cell r="K20" t="str">
            <v>*</v>
          </cell>
        </row>
        <row r="21">
          <cell r="B21" t="str">
            <v>*</v>
          </cell>
          <cell r="C21" t="str">
            <v>*</v>
          </cell>
          <cell r="D21" t="str">
            <v>*</v>
          </cell>
          <cell r="E21" t="str">
            <v>*</v>
          </cell>
          <cell r="F21" t="str">
            <v>*</v>
          </cell>
          <cell r="G21" t="str">
            <v>*</v>
          </cell>
          <cell r="H21" t="str">
            <v>*</v>
          </cell>
          <cell r="J21" t="str">
            <v>*</v>
          </cell>
          <cell r="K21" t="str">
            <v>*</v>
          </cell>
        </row>
        <row r="22">
          <cell r="B22" t="str">
            <v>*</v>
          </cell>
          <cell r="C22" t="str">
            <v>*</v>
          </cell>
          <cell r="D22" t="str">
            <v>*</v>
          </cell>
          <cell r="E22" t="str">
            <v>*</v>
          </cell>
          <cell r="F22" t="str">
            <v>*</v>
          </cell>
          <cell r="G22" t="str">
            <v>*</v>
          </cell>
          <cell r="H22" t="str">
            <v>*</v>
          </cell>
          <cell r="J22" t="str">
            <v>*</v>
          </cell>
          <cell r="K22" t="str">
            <v>*</v>
          </cell>
        </row>
        <row r="23">
          <cell r="B23" t="str">
            <v>*</v>
          </cell>
          <cell r="C23" t="str">
            <v>*</v>
          </cell>
          <cell r="D23" t="str">
            <v>*</v>
          </cell>
          <cell r="E23" t="str">
            <v>*</v>
          </cell>
          <cell r="F23" t="str">
            <v>*</v>
          </cell>
          <cell r="G23" t="str">
            <v>*</v>
          </cell>
          <cell r="H23" t="str">
            <v>*</v>
          </cell>
          <cell r="J23" t="str">
            <v>*</v>
          </cell>
          <cell r="K23" t="str">
            <v>*</v>
          </cell>
        </row>
        <row r="24">
          <cell r="B24" t="str">
            <v>*</v>
          </cell>
          <cell r="C24" t="str">
            <v>*</v>
          </cell>
          <cell r="D24" t="str">
            <v>*</v>
          </cell>
          <cell r="E24" t="str">
            <v>*</v>
          </cell>
          <cell r="F24" t="str">
            <v>*</v>
          </cell>
          <cell r="G24" t="str">
            <v>*</v>
          </cell>
          <cell r="H24" t="str">
            <v>*</v>
          </cell>
          <cell r="J24" t="str">
            <v>*</v>
          </cell>
          <cell r="K24" t="str">
            <v>*</v>
          </cell>
        </row>
        <row r="25">
          <cell r="B25" t="str">
            <v>*</v>
          </cell>
          <cell r="C25" t="str">
            <v>*</v>
          </cell>
          <cell r="D25" t="str">
            <v>*</v>
          </cell>
          <cell r="E25" t="str">
            <v>*</v>
          </cell>
          <cell r="F25" t="str">
            <v>*</v>
          </cell>
          <cell r="G25" t="str">
            <v>*</v>
          </cell>
          <cell r="H25" t="str">
            <v>*</v>
          </cell>
          <cell r="J25" t="str">
            <v>*</v>
          </cell>
          <cell r="K25" t="str">
            <v>*</v>
          </cell>
        </row>
        <row r="26">
          <cell r="B26" t="str">
            <v>*</v>
          </cell>
          <cell r="C26" t="str">
            <v>*</v>
          </cell>
          <cell r="D26" t="str">
            <v>*</v>
          </cell>
          <cell r="E26" t="str">
            <v>*</v>
          </cell>
          <cell r="F26" t="str">
            <v>*</v>
          </cell>
          <cell r="G26" t="str">
            <v>*</v>
          </cell>
          <cell r="H26" t="str">
            <v>*</v>
          </cell>
          <cell r="J26" t="str">
            <v>*</v>
          </cell>
          <cell r="K26" t="str">
            <v>*</v>
          </cell>
        </row>
        <row r="27">
          <cell r="B27" t="str">
            <v>*</v>
          </cell>
          <cell r="C27" t="str">
            <v>*</v>
          </cell>
          <cell r="D27" t="str">
            <v>*</v>
          </cell>
          <cell r="E27" t="str">
            <v>*</v>
          </cell>
          <cell r="F27" t="str">
            <v>*</v>
          </cell>
          <cell r="G27" t="str">
            <v>*</v>
          </cell>
          <cell r="H27" t="str">
            <v>*</v>
          </cell>
          <cell r="J27" t="str">
            <v>*</v>
          </cell>
          <cell r="K27" t="str">
            <v>*</v>
          </cell>
        </row>
        <row r="28">
          <cell r="B28" t="str">
            <v>*</v>
          </cell>
          <cell r="C28" t="str">
            <v>*</v>
          </cell>
          <cell r="D28" t="str">
            <v>*</v>
          </cell>
          <cell r="E28" t="str">
            <v>*</v>
          </cell>
          <cell r="F28" t="str">
            <v>*</v>
          </cell>
          <cell r="G28" t="str">
            <v>*</v>
          </cell>
          <cell r="H28" t="str">
            <v>*</v>
          </cell>
          <cell r="J28" t="str">
            <v>*</v>
          </cell>
          <cell r="K28" t="str">
            <v>*</v>
          </cell>
        </row>
        <row r="29">
          <cell r="B29" t="str">
            <v>*</v>
          </cell>
          <cell r="C29" t="str">
            <v>*</v>
          </cell>
          <cell r="D29" t="str">
            <v>*</v>
          </cell>
          <cell r="E29" t="str">
            <v>*</v>
          </cell>
          <cell r="F29" t="str">
            <v>*</v>
          </cell>
          <cell r="G29" t="str">
            <v>*</v>
          </cell>
          <cell r="H29" t="str">
            <v>*</v>
          </cell>
          <cell r="J29" t="str">
            <v>*</v>
          </cell>
          <cell r="K29" t="str">
            <v>*</v>
          </cell>
        </row>
        <row r="30">
          <cell r="B30" t="str">
            <v>*</v>
          </cell>
          <cell r="C30" t="str">
            <v>*</v>
          </cell>
          <cell r="D30" t="str">
            <v>*</v>
          </cell>
          <cell r="E30" t="str">
            <v>*</v>
          </cell>
          <cell r="F30" t="str">
            <v>*</v>
          </cell>
          <cell r="G30" t="str">
            <v>*</v>
          </cell>
          <cell r="H30" t="str">
            <v>*</v>
          </cell>
          <cell r="J30" t="str">
            <v>*</v>
          </cell>
          <cell r="K30" t="str">
            <v>*</v>
          </cell>
        </row>
        <row r="31">
          <cell r="B31" t="str">
            <v>*</v>
          </cell>
          <cell r="C31" t="str">
            <v>*</v>
          </cell>
          <cell r="D31" t="str">
            <v>*</v>
          </cell>
          <cell r="E31" t="str">
            <v>*</v>
          </cell>
          <cell r="F31" t="str">
            <v>*</v>
          </cell>
          <cell r="G31" t="str">
            <v>*</v>
          </cell>
          <cell r="H31" t="str">
            <v>*</v>
          </cell>
          <cell r="J31" t="str">
            <v>*</v>
          </cell>
          <cell r="K31" t="str">
            <v>*</v>
          </cell>
        </row>
        <row r="32">
          <cell r="B32" t="str">
            <v>*</v>
          </cell>
          <cell r="C32" t="str">
            <v>*</v>
          </cell>
          <cell r="D32" t="str">
            <v>*</v>
          </cell>
          <cell r="E32" t="str">
            <v>*</v>
          </cell>
          <cell r="F32" t="str">
            <v>*</v>
          </cell>
          <cell r="G32" t="str">
            <v>*</v>
          </cell>
          <cell r="H32" t="str">
            <v>*</v>
          </cell>
          <cell r="J32" t="str">
            <v>*</v>
          </cell>
          <cell r="K32" t="str">
            <v>*</v>
          </cell>
        </row>
        <row r="33">
          <cell r="B33" t="str">
            <v>*</v>
          </cell>
          <cell r="C33" t="str">
            <v>*</v>
          </cell>
          <cell r="D33" t="str">
            <v>*</v>
          </cell>
          <cell r="E33" t="str">
            <v>*</v>
          </cell>
          <cell r="F33" t="str">
            <v>*</v>
          </cell>
          <cell r="G33" t="str">
            <v>*</v>
          </cell>
          <cell r="H33" t="str">
            <v>*</v>
          </cell>
          <cell r="J33" t="str">
            <v>*</v>
          </cell>
          <cell r="K33" t="str">
            <v>*</v>
          </cell>
        </row>
        <row r="34">
          <cell r="B34" t="str">
            <v>*</v>
          </cell>
          <cell r="C34" t="str">
            <v>*</v>
          </cell>
          <cell r="D34" t="str">
            <v>*</v>
          </cell>
          <cell r="E34" t="str">
            <v>*</v>
          </cell>
          <cell r="F34" t="str">
            <v>*</v>
          </cell>
          <cell r="G34" t="str">
            <v>*</v>
          </cell>
          <cell r="H34" t="str">
            <v>*</v>
          </cell>
          <cell r="J34" t="str">
            <v>*</v>
          </cell>
          <cell r="K34" t="str">
            <v>*</v>
          </cell>
        </row>
      </sheetData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>
        <row r="5">
          <cell r="B5">
            <v>15.250000000000002</v>
          </cell>
          <cell r="C5">
            <v>20.100000000000001</v>
          </cell>
          <cell r="D5">
            <v>12.3</v>
          </cell>
          <cell r="E5">
            <v>79.458333333333329</v>
          </cell>
          <cell r="F5">
            <v>94</v>
          </cell>
          <cell r="G5">
            <v>57</v>
          </cell>
          <cell r="H5">
            <v>8.64</v>
          </cell>
          <cell r="J5">
            <v>15.840000000000002</v>
          </cell>
          <cell r="K5">
            <v>0.2</v>
          </cell>
        </row>
        <row r="6">
          <cell r="B6">
            <v>17.587499999999999</v>
          </cell>
          <cell r="C6">
            <v>23.3</v>
          </cell>
          <cell r="D6">
            <v>14.2</v>
          </cell>
          <cell r="E6">
            <v>80.416666666666671</v>
          </cell>
          <cell r="F6">
            <v>96</v>
          </cell>
          <cell r="G6">
            <v>54</v>
          </cell>
          <cell r="H6">
            <v>13.68</v>
          </cell>
          <cell r="J6">
            <v>25.92</v>
          </cell>
          <cell r="K6">
            <v>0.60000000000000009</v>
          </cell>
        </row>
        <row r="7">
          <cell r="B7">
            <v>19.458333333333332</v>
          </cell>
          <cell r="C7">
            <v>27.2</v>
          </cell>
          <cell r="D7">
            <v>13.5</v>
          </cell>
          <cell r="E7">
            <v>84</v>
          </cell>
          <cell r="F7">
            <v>99</v>
          </cell>
          <cell r="G7">
            <v>55</v>
          </cell>
          <cell r="H7">
            <v>16.2</v>
          </cell>
          <cell r="J7">
            <v>28.44</v>
          </cell>
          <cell r="K7">
            <v>0.2</v>
          </cell>
        </row>
        <row r="8">
          <cell r="B8">
            <v>21.074999999999999</v>
          </cell>
          <cell r="C8">
            <v>28.5</v>
          </cell>
          <cell r="D8">
            <v>15.8</v>
          </cell>
          <cell r="E8">
            <v>87.375</v>
          </cell>
          <cell r="F8">
            <v>100</v>
          </cell>
          <cell r="G8">
            <v>60</v>
          </cell>
          <cell r="H8">
            <v>18.720000000000002</v>
          </cell>
          <cell r="J8">
            <v>31.680000000000003</v>
          </cell>
          <cell r="K8">
            <v>0.2</v>
          </cell>
        </row>
        <row r="9">
          <cell r="B9">
            <v>21.599999999999998</v>
          </cell>
          <cell r="C9">
            <v>28.3</v>
          </cell>
          <cell r="D9">
            <v>18</v>
          </cell>
          <cell r="E9">
            <v>91.583333333333329</v>
          </cell>
          <cell r="F9">
            <v>100</v>
          </cell>
          <cell r="G9">
            <v>62</v>
          </cell>
          <cell r="H9">
            <v>21.6</v>
          </cell>
          <cell r="J9">
            <v>56.519999999999996</v>
          </cell>
          <cell r="K9">
            <v>8</v>
          </cell>
        </row>
        <row r="10">
          <cell r="B10">
            <v>20.508333333333336</v>
          </cell>
          <cell r="C10">
            <v>27.3</v>
          </cell>
          <cell r="D10">
            <v>16.3</v>
          </cell>
          <cell r="E10">
            <v>90.083333333333329</v>
          </cell>
          <cell r="F10">
            <v>100</v>
          </cell>
          <cell r="G10">
            <v>58</v>
          </cell>
          <cell r="H10">
            <v>10.8</v>
          </cell>
          <cell r="J10">
            <v>24.12</v>
          </cell>
          <cell r="K10">
            <v>0.2</v>
          </cell>
        </row>
        <row r="11">
          <cell r="B11">
            <v>20.791666666666668</v>
          </cell>
          <cell r="C11">
            <v>27.7</v>
          </cell>
          <cell r="D11">
            <v>16.2</v>
          </cell>
          <cell r="E11">
            <v>88.875</v>
          </cell>
          <cell r="F11">
            <v>100</v>
          </cell>
          <cell r="G11">
            <v>56</v>
          </cell>
          <cell r="H11">
            <v>18.36</v>
          </cell>
          <cell r="J11">
            <v>34.200000000000003</v>
          </cell>
          <cell r="K11">
            <v>0.2</v>
          </cell>
        </row>
        <row r="12">
          <cell r="B12">
            <v>19.545833333333331</v>
          </cell>
          <cell r="C12">
            <v>23.3</v>
          </cell>
          <cell r="D12">
            <v>17.8</v>
          </cell>
          <cell r="E12">
            <v>94</v>
          </cell>
          <cell r="F12">
            <v>100</v>
          </cell>
          <cell r="G12">
            <v>71</v>
          </cell>
          <cell r="H12">
            <v>15.840000000000002</v>
          </cell>
          <cell r="J12">
            <v>38.159999999999997</v>
          </cell>
          <cell r="K12">
            <v>26</v>
          </cell>
        </row>
        <row r="13">
          <cell r="B13">
            <v>16.287499999999998</v>
          </cell>
          <cell r="C13">
            <v>21.6</v>
          </cell>
          <cell r="D13">
            <v>11.8</v>
          </cell>
          <cell r="E13">
            <v>80.208333333333329</v>
          </cell>
          <cell r="F13">
            <v>99</v>
          </cell>
          <cell r="G13">
            <v>37</v>
          </cell>
          <cell r="H13">
            <v>17.28</v>
          </cell>
          <cell r="J13">
            <v>27.720000000000002</v>
          </cell>
          <cell r="K13">
            <v>0.2</v>
          </cell>
        </row>
        <row r="14">
          <cell r="B14">
            <v>13.866666666666669</v>
          </cell>
          <cell r="C14">
            <v>21.9</v>
          </cell>
          <cell r="D14">
            <v>8.8000000000000007</v>
          </cell>
          <cell r="E14">
            <v>79.208333333333329</v>
          </cell>
          <cell r="F14">
            <v>98</v>
          </cell>
          <cell r="G14">
            <v>35</v>
          </cell>
          <cell r="H14">
            <v>8.2799999999999994</v>
          </cell>
          <cell r="J14">
            <v>22.68</v>
          </cell>
          <cell r="K14">
            <v>0.2</v>
          </cell>
        </row>
        <row r="15">
          <cell r="B15">
            <v>14.175000000000002</v>
          </cell>
          <cell r="C15">
            <v>22.1</v>
          </cell>
          <cell r="D15">
            <v>8.8000000000000007</v>
          </cell>
          <cell r="E15">
            <v>79.041666666666671</v>
          </cell>
          <cell r="F15">
            <v>99</v>
          </cell>
          <cell r="G15">
            <v>44</v>
          </cell>
          <cell r="H15">
            <v>14.04</v>
          </cell>
          <cell r="J15">
            <v>26.64</v>
          </cell>
          <cell r="K15">
            <v>0.2</v>
          </cell>
        </row>
        <row r="16">
          <cell r="B16">
            <v>13.25</v>
          </cell>
          <cell r="C16">
            <v>19.7</v>
          </cell>
          <cell r="D16">
            <v>9</v>
          </cell>
          <cell r="E16">
            <v>75.333333333333329</v>
          </cell>
          <cell r="F16">
            <v>94</v>
          </cell>
          <cell r="G16">
            <v>46</v>
          </cell>
          <cell r="H16">
            <v>22.32</v>
          </cell>
          <cell r="J16">
            <v>47.16</v>
          </cell>
          <cell r="K16">
            <v>0</v>
          </cell>
        </row>
        <row r="17">
          <cell r="B17">
            <v>14.304166666666672</v>
          </cell>
          <cell r="C17">
            <v>21.6</v>
          </cell>
          <cell r="D17">
            <v>10.1</v>
          </cell>
          <cell r="E17">
            <v>82.375</v>
          </cell>
          <cell r="F17">
            <v>97</v>
          </cell>
          <cell r="G17">
            <v>56</v>
          </cell>
          <cell r="H17">
            <v>16.920000000000002</v>
          </cell>
          <cell r="J17">
            <v>37.440000000000005</v>
          </cell>
          <cell r="K17">
            <v>0</v>
          </cell>
        </row>
        <row r="18">
          <cell r="B18">
            <v>18.529166666666665</v>
          </cell>
          <cell r="C18">
            <v>25.6</v>
          </cell>
          <cell r="D18">
            <v>14.2</v>
          </cell>
          <cell r="E18">
            <v>78.375</v>
          </cell>
          <cell r="F18">
            <v>94</v>
          </cell>
          <cell r="G18">
            <v>58</v>
          </cell>
          <cell r="H18">
            <v>25.2</v>
          </cell>
          <cell r="J18">
            <v>42.480000000000004</v>
          </cell>
          <cell r="K18">
            <v>0</v>
          </cell>
        </row>
        <row r="19">
          <cell r="B19">
            <v>18.350000000000001</v>
          </cell>
          <cell r="C19">
            <v>22.4</v>
          </cell>
          <cell r="D19">
            <v>15.2</v>
          </cell>
          <cell r="E19">
            <v>89.041666666666671</v>
          </cell>
          <cell r="F19">
            <v>100</v>
          </cell>
          <cell r="G19">
            <v>67</v>
          </cell>
          <cell r="H19">
            <v>17.28</v>
          </cell>
          <cell r="J19">
            <v>47.519999999999996</v>
          </cell>
          <cell r="K19">
            <v>30.4</v>
          </cell>
        </row>
        <row r="20">
          <cell r="B20">
            <v>21.116666666666667</v>
          </cell>
          <cell r="C20">
            <v>28.8</v>
          </cell>
          <cell r="D20">
            <v>15.7</v>
          </cell>
          <cell r="E20">
            <v>85.375</v>
          </cell>
          <cell r="F20">
            <v>100</v>
          </cell>
          <cell r="G20">
            <v>58</v>
          </cell>
          <cell r="H20">
            <v>24.12</v>
          </cell>
          <cell r="J20">
            <v>41.04</v>
          </cell>
          <cell r="K20">
            <v>0</v>
          </cell>
        </row>
        <row r="21">
          <cell r="B21">
            <v>22.629166666666663</v>
          </cell>
          <cell r="C21">
            <v>28.3</v>
          </cell>
          <cell r="D21">
            <v>17.399999999999999</v>
          </cell>
          <cell r="E21">
            <v>75.375</v>
          </cell>
          <cell r="F21">
            <v>100</v>
          </cell>
          <cell r="G21">
            <v>47</v>
          </cell>
          <cell r="H21">
            <v>28.44</v>
          </cell>
          <cell r="J21">
            <v>48.6</v>
          </cell>
          <cell r="K21">
            <v>0</v>
          </cell>
        </row>
        <row r="22">
          <cell r="B22">
            <v>20.95</v>
          </cell>
          <cell r="C22">
            <v>28.4</v>
          </cell>
          <cell r="D22">
            <v>14.4</v>
          </cell>
          <cell r="E22">
            <v>70.75</v>
          </cell>
          <cell r="F22">
            <v>95</v>
          </cell>
          <cell r="G22">
            <v>44</v>
          </cell>
          <cell r="H22">
            <v>19.440000000000001</v>
          </cell>
          <cell r="J22">
            <v>33.119999999999997</v>
          </cell>
          <cell r="K22">
            <v>0</v>
          </cell>
        </row>
        <row r="23">
          <cell r="B23">
            <v>19.716666666666665</v>
          </cell>
          <cell r="C23">
            <v>27.3</v>
          </cell>
          <cell r="D23">
            <v>13.7</v>
          </cell>
          <cell r="E23">
            <v>82.041666666666671</v>
          </cell>
          <cell r="F23">
            <v>99</v>
          </cell>
          <cell r="G23">
            <v>57</v>
          </cell>
          <cell r="H23">
            <v>19.440000000000001</v>
          </cell>
          <cell r="J23">
            <v>39.24</v>
          </cell>
          <cell r="K23">
            <v>0</v>
          </cell>
        </row>
        <row r="24">
          <cell r="B24">
            <v>16.545833333333334</v>
          </cell>
          <cell r="C24">
            <v>20.7</v>
          </cell>
          <cell r="D24">
            <v>13.7</v>
          </cell>
          <cell r="E24">
            <v>88.791666666666671</v>
          </cell>
          <cell r="F24">
            <v>99</v>
          </cell>
          <cell r="G24">
            <v>67</v>
          </cell>
          <cell r="H24">
            <v>14.76</v>
          </cell>
          <cell r="J24">
            <v>26.28</v>
          </cell>
          <cell r="K24">
            <v>0</v>
          </cell>
        </row>
        <row r="25">
          <cell r="B25">
            <v>16.091666666666669</v>
          </cell>
          <cell r="C25">
            <v>19.5</v>
          </cell>
          <cell r="D25">
            <v>14</v>
          </cell>
          <cell r="E25">
            <v>94.125</v>
          </cell>
          <cell r="F25">
            <v>100</v>
          </cell>
          <cell r="G25">
            <v>79</v>
          </cell>
          <cell r="H25">
            <v>8.2799999999999994</v>
          </cell>
          <cell r="J25">
            <v>22.32</v>
          </cell>
          <cell r="K25">
            <v>0.2</v>
          </cell>
        </row>
        <row r="26">
          <cell r="B26">
            <v>19.704166666666666</v>
          </cell>
          <cell r="C26">
            <v>27.1</v>
          </cell>
          <cell r="D26">
            <v>16.2</v>
          </cell>
          <cell r="E26">
            <v>86.666666666666671</v>
          </cell>
          <cell r="F26">
            <v>100</v>
          </cell>
          <cell r="G26">
            <v>53</v>
          </cell>
          <cell r="H26">
            <v>29.52</v>
          </cell>
          <cell r="J26">
            <v>59.4</v>
          </cell>
          <cell r="K26">
            <v>0.2</v>
          </cell>
        </row>
        <row r="27">
          <cell r="B27">
            <v>16.320833333333336</v>
          </cell>
          <cell r="C27">
            <v>22.8</v>
          </cell>
          <cell r="D27">
            <v>9</v>
          </cell>
          <cell r="E27">
            <v>81.333333333333329</v>
          </cell>
          <cell r="F27">
            <v>99</v>
          </cell>
          <cell r="G27">
            <v>54</v>
          </cell>
          <cell r="H27">
            <v>24.840000000000003</v>
          </cell>
          <cell r="J27">
            <v>48.6</v>
          </cell>
          <cell r="K27">
            <v>9.9999999999999982</v>
          </cell>
        </row>
        <row r="28">
          <cell r="B28">
            <v>7.0791666666666657</v>
          </cell>
          <cell r="C28">
            <v>14.2</v>
          </cell>
          <cell r="D28">
            <v>0.9</v>
          </cell>
          <cell r="E28">
            <v>61.333333333333336</v>
          </cell>
          <cell r="F28">
            <v>91</v>
          </cell>
          <cell r="G28">
            <v>21</v>
          </cell>
          <cell r="H28">
            <v>19.8</v>
          </cell>
          <cell r="J28">
            <v>33.480000000000004</v>
          </cell>
          <cell r="K28">
            <v>0.2</v>
          </cell>
        </row>
        <row r="29">
          <cell r="B29">
            <v>9.8874999999999993</v>
          </cell>
          <cell r="C29">
            <v>21.9</v>
          </cell>
          <cell r="D29">
            <v>1.6</v>
          </cell>
          <cell r="E29">
            <v>59.791666666666664</v>
          </cell>
          <cell r="F29">
            <v>82</v>
          </cell>
          <cell r="G29">
            <v>32</v>
          </cell>
          <cell r="H29">
            <v>24.840000000000003</v>
          </cell>
          <cell r="J29">
            <v>45</v>
          </cell>
          <cell r="K29">
            <v>0</v>
          </cell>
        </row>
        <row r="30">
          <cell r="B30">
            <v>18.545833333333334</v>
          </cell>
          <cell r="C30">
            <v>26.7</v>
          </cell>
          <cell r="D30">
            <v>13.4</v>
          </cell>
          <cell r="E30">
            <v>75.041666666666671</v>
          </cell>
          <cell r="F30">
            <v>98</v>
          </cell>
          <cell r="G30">
            <v>56</v>
          </cell>
          <cell r="H30">
            <v>32.4</v>
          </cell>
          <cell r="J30">
            <v>59.4</v>
          </cell>
          <cell r="K30">
            <v>1</v>
          </cell>
        </row>
        <row r="31">
          <cell r="B31">
            <v>16.512499999999992</v>
          </cell>
          <cell r="C31">
            <v>19.7</v>
          </cell>
          <cell r="D31">
            <v>14.2</v>
          </cell>
          <cell r="E31">
            <v>96.125</v>
          </cell>
          <cell r="F31">
            <v>100</v>
          </cell>
          <cell r="G31">
            <v>83</v>
          </cell>
          <cell r="H31">
            <v>12.24</v>
          </cell>
          <cell r="J31">
            <v>21.96</v>
          </cell>
          <cell r="K31">
            <v>1</v>
          </cell>
        </row>
        <row r="32">
          <cell r="B32">
            <v>21.7</v>
          </cell>
          <cell r="C32">
            <v>30.7</v>
          </cell>
          <cell r="D32">
            <v>15.7</v>
          </cell>
          <cell r="E32">
            <v>80.291666666666671</v>
          </cell>
          <cell r="F32">
            <v>100</v>
          </cell>
          <cell r="G32">
            <v>43</v>
          </cell>
          <cell r="H32">
            <v>24.48</v>
          </cell>
          <cell r="J32">
            <v>46.800000000000004</v>
          </cell>
          <cell r="K32">
            <v>0.2</v>
          </cell>
        </row>
        <row r="33">
          <cell r="B33">
            <v>17.558333333333337</v>
          </cell>
          <cell r="C33">
            <v>23</v>
          </cell>
          <cell r="D33">
            <v>13.1</v>
          </cell>
          <cell r="E33">
            <v>91.166666666666671</v>
          </cell>
          <cell r="F33">
            <v>100</v>
          </cell>
          <cell r="G33">
            <v>70</v>
          </cell>
          <cell r="H33">
            <v>17.28</v>
          </cell>
          <cell r="J33">
            <v>34.92</v>
          </cell>
          <cell r="K33">
            <v>0</v>
          </cell>
        </row>
        <row r="34">
          <cell r="B34">
            <v>10.795833333333334</v>
          </cell>
          <cell r="C34">
            <v>13.2</v>
          </cell>
          <cell r="D34">
            <v>9.6</v>
          </cell>
          <cell r="E34">
            <v>90.625</v>
          </cell>
          <cell r="F34">
            <v>99</v>
          </cell>
          <cell r="G34">
            <v>74</v>
          </cell>
          <cell r="H34">
            <v>17.64</v>
          </cell>
          <cell r="J34">
            <v>40.32</v>
          </cell>
          <cell r="K34">
            <v>0</v>
          </cell>
        </row>
      </sheetData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>
        <row r="5">
          <cell r="B5">
            <v>18.616666666666664</v>
          </cell>
          <cell r="C5">
            <v>25.2</v>
          </cell>
          <cell r="D5">
            <v>13.7</v>
          </cell>
          <cell r="E5">
            <v>63.916666666666664</v>
          </cell>
          <cell r="F5">
            <v>87</v>
          </cell>
          <cell r="G5">
            <v>39</v>
          </cell>
          <cell r="H5">
            <v>6.12</v>
          </cell>
          <cell r="J5">
            <v>18.720000000000002</v>
          </cell>
          <cell r="K5">
            <v>0</v>
          </cell>
        </row>
        <row r="6">
          <cell r="B6">
            <v>19.649999999999999</v>
          </cell>
          <cell r="C6">
            <v>28</v>
          </cell>
          <cell r="D6">
            <v>13.6</v>
          </cell>
          <cell r="E6">
            <v>69.458333333333329</v>
          </cell>
          <cell r="F6">
            <v>92</v>
          </cell>
          <cell r="G6">
            <v>39</v>
          </cell>
          <cell r="H6">
            <v>14.04</v>
          </cell>
          <cell r="J6">
            <v>27</v>
          </cell>
          <cell r="K6">
            <v>0</v>
          </cell>
        </row>
        <row r="7">
          <cell r="B7">
            <v>22.341666666666669</v>
          </cell>
          <cell r="C7">
            <v>29.1</v>
          </cell>
          <cell r="D7">
            <v>17</v>
          </cell>
          <cell r="E7">
            <v>74.375</v>
          </cell>
          <cell r="F7">
            <v>96</v>
          </cell>
          <cell r="G7">
            <v>47</v>
          </cell>
          <cell r="H7">
            <v>11.520000000000001</v>
          </cell>
          <cell r="J7">
            <v>27.36</v>
          </cell>
          <cell r="K7">
            <v>0</v>
          </cell>
        </row>
        <row r="8">
          <cell r="B8">
            <v>23.474999999999998</v>
          </cell>
          <cell r="C8">
            <v>31.4</v>
          </cell>
          <cell r="D8">
            <v>18.3</v>
          </cell>
          <cell r="E8">
            <v>80.166666666666671</v>
          </cell>
          <cell r="F8">
            <v>99</v>
          </cell>
          <cell r="G8">
            <v>49</v>
          </cell>
          <cell r="H8">
            <v>19.079999999999998</v>
          </cell>
          <cell r="J8">
            <v>34.200000000000003</v>
          </cell>
          <cell r="K8">
            <v>2.2000000000000002</v>
          </cell>
        </row>
        <row r="9">
          <cell r="B9">
            <v>23.308333333333334</v>
          </cell>
          <cell r="C9">
            <v>30.5</v>
          </cell>
          <cell r="D9">
            <v>19.399999999999999</v>
          </cell>
          <cell r="E9">
            <v>81.916666666666671</v>
          </cell>
          <cell r="F9">
            <v>96</v>
          </cell>
          <cell r="G9">
            <v>51</v>
          </cell>
          <cell r="H9">
            <v>14.4</v>
          </cell>
          <cell r="J9">
            <v>33.480000000000004</v>
          </cell>
          <cell r="K9">
            <v>6.4</v>
          </cell>
        </row>
        <row r="10">
          <cell r="B10">
            <v>22.095833333333335</v>
          </cell>
          <cell r="C10">
            <v>29.6</v>
          </cell>
          <cell r="D10">
            <v>17.899999999999999</v>
          </cell>
          <cell r="E10">
            <v>86.416666666666671</v>
          </cell>
          <cell r="F10">
            <v>99</v>
          </cell>
          <cell r="G10">
            <v>57</v>
          </cell>
          <cell r="H10">
            <v>9</v>
          </cell>
          <cell r="J10">
            <v>30.6</v>
          </cell>
          <cell r="K10">
            <v>1.4</v>
          </cell>
        </row>
        <row r="11">
          <cell r="B11">
            <v>22.604166666666661</v>
          </cell>
          <cell r="C11">
            <v>29.7</v>
          </cell>
          <cell r="D11">
            <v>17.100000000000001</v>
          </cell>
          <cell r="E11">
            <v>84.458333333333329</v>
          </cell>
          <cell r="F11">
            <v>99</v>
          </cell>
          <cell r="G11">
            <v>52</v>
          </cell>
          <cell r="H11">
            <v>12.96</v>
          </cell>
          <cell r="J11">
            <v>27</v>
          </cell>
          <cell r="K11">
            <v>0.2</v>
          </cell>
        </row>
        <row r="12">
          <cell r="B12">
            <v>21.095833333333331</v>
          </cell>
          <cell r="C12">
            <v>23.3</v>
          </cell>
          <cell r="D12">
            <v>18.600000000000001</v>
          </cell>
          <cell r="E12">
            <v>89.291666666666671</v>
          </cell>
          <cell r="F12">
            <v>99</v>
          </cell>
          <cell r="G12">
            <v>77</v>
          </cell>
          <cell r="H12">
            <v>12.24</v>
          </cell>
          <cell r="J12">
            <v>23.759999999999998</v>
          </cell>
          <cell r="K12">
            <v>2.8000000000000003</v>
          </cell>
        </row>
        <row r="13">
          <cell r="B13">
            <v>18.733333333333334</v>
          </cell>
          <cell r="C13">
            <v>23.4</v>
          </cell>
          <cell r="D13">
            <v>14.8</v>
          </cell>
          <cell r="E13">
            <v>75.25</v>
          </cell>
          <cell r="F13">
            <v>97</v>
          </cell>
          <cell r="G13">
            <v>39</v>
          </cell>
          <cell r="H13">
            <v>12.96</v>
          </cell>
          <cell r="J13">
            <v>30.240000000000002</v>
          </cell>
          <cell r="K13">
            <v>0</v>
          </cell>
        </row>
        <row r="14">
          <cell r="B14">
            <v>13.941666666666665</v>
          </cell>
          <cell r="C14">
            <v>20.7</v>
          </cell>
          <cell r="D14">
            <v>9.1</v>
          </cell>
          <cell r="E14">
            <v>83.125</v>
          </cell>
          <cell r="F14">
            <v>98</v>
          </cell>
          <cell r="G14">
            <v>52</v>
          </cell>
          <cell r="H14">
            <v>8.64</v>
          </cell>
          <cell r="J14">
            <v>19.8</v>
          </cell>
          <cell r="K14">
            <v>0</v>
          </cell>
        </row>
        <row r="15">
          <cell r="B15">
            <v>15.750000000000002</v>
          </cell>
          <cell r="C15">
            <v>22.8</v>
          </cell>
          <cell r="D15">
            <v>10.6</v>
          </cell>
          <cell r="E15">
            <v>76.958333333333329</v>
          </cell>
          <cell r="F15">
            <v>98</v>
          </cell>
          <cell r="G15">
            <v>41</v>
          </cell>
          <cell r="H15">
            <v>12.96</v>
          </cell>
          <cell r="J15">
            <v>30.96</v>
          </cell>
          <cell r="K15">
            <v>0.2</v>
          </cell>
        </row>
        <row r="16">
          <cell r="B16">
            <v>15.262499999999998</v>
          </cell>
          <cell r="C16">
            <v>21.7</v>
          </cell>
          <cell r="D16">
            <v>10.3</v>
          </cell>
          <cell r="E16">
            <v>68.833333333333329</v>
          </cell>
          <cell r="F16">
            <v>92</v>
          </cell>
          <cell r="G16">
            <v>42</v>
          </cell>
          <cell r="H16">
            <v>23.400000000000002</v>
          </cell>
          <cell r="J16">
            <v>40.32</v>
          </cell>
          <cell r="K16">
            <v>0</v>
          </cell>
        </row>
        <row r="17">
          <cell r="B17">
            <v>15.949999999999998</v>
          </cell>
          <cell r="C17">
            <v>22.5</v>
          </cell>
          <cell r="D17">
            <v>11.5</v>
          </cell>
          <cell r="E17">
            <v>75.75</v>
          </cell>
          <cell r="F17">
            <v>91</v>
          </cell>
          <cell r="G17">
            <v>52</v>
          </cell>
          <cell r="H17">
            <v>20.52</v>
          </cell>
          <cell r="J17">
            <v>33.840000000000003</v>
          </cell>
          <cell r="K17">
            <v>0</v>
          </cell>
        </row>
        <row r="18">
          <cell r="B18">
            <v>20.44166666666667</v>
          </cell>
          <cell r="C18">
            <v>27.3</v>
          </cell>
          <cell r="D18">
            <v>15.9</v>
          </cell>
          <cell r="E18">
            <v>69.208333333333329</v>
          </cell>
          <cell r="F18">
            <v>79</v>
          </cell>
          <cell r="G18">
            <v>53</v>
          </cell>
          <cell r="H18">
            <v>23.040000000000003</v>
          </cell>
          <cell r="J18">
            <v>37.800000000000004</v>
          </cell>
          <cell r="K18">
            <v>0</v>
          </cell>
        </row>
        <row r="19">
          <cell r="B19">
            <v>20.204166666666666</v>
          </cell>
          <cell r="C19">
            <v>24.6</v>
          </cell>
          <cell r="D19">
            <v>15.2</v>
          </cell>
          <cell r="E19">
            <v>82.958333333333329</v>
          </cell>
          <cell r="F19">
            <v>98</v>
          </cell>
          <cell r="G19">
            <v>61</v>
          </cell>
          <cell r="H19">
            <v>14.76</v>
          </cell>
          <cell r="J19">
            <v>43.56</v>
          </cell>
          <cell r="K19">
            <v>8.9999999999999982</v>
          </cell>
        </row>
        <row r="20">
          <cell r="B20">
            <v>22.604166666666668</v>
          </cell>
          <cell r="C20">
            <v>29.8</v>
          </cell>
          <cell r="D20">
            <v>18.100000000000001</v>
          </cell>
          <cell r="E20">
            <v>81.5</v>
          </cell>
          <cell r="F20">
            <v>99</v>
          </cell>
          <cell r="G20">
            <v>53</v>
          </cell>
          <cell r="H20">
            <v>15.120000000000001</v>
          </cell>
          <cell r="J20">
            <v>31.319999999999997</v>
          </cell>
          <cell r="K20">
            <v>0</v>
          </cell>
        </row>
        <row r="21">
          <cell r="B21">
            <v>22.933333333333337</v>
          </cell>
          <cell r="C21">
            <v>29.4</v>
          </cell>
          <cell r="D21">
            <v>18</v>
          </cell>
          <cell r="E21">
            <v>70.5</v>
          </cell>
          <cell r="F21">
            <v>91</v>
          </cell>
          <cell r="G21">
            <v>40</v>
          </cell>
          <cell r="H21">
            <v>18.36</v>
          </cell>
          <cell r="J21">
            <v>37.440000000000005</v>
          </cell>
          <cell r="K21">
            <v>0</v>
          </cell>
        </row>
        <row r="22">
          <cell r="B22">
            <v>22.091666666666665</v>
          </cell>
          <cell r="C22">
            <v>28.9</v>
          </cell>
          <cell r="D22">
            <v>16.899999999999999</v>
          </cell>
          <cell r="E22">
            <v>61.833333333333336</v>
          </cell>
          <cell r="F22">
            <v>79</v>
          </cell>
          <cell r="G22">
            <v>38</v>
          </cell>
          <cell r="H22">
            <v>16.559999999999999</v>
          </cell>
          <cell r="J22">
            <v>31.319999999999997</v>
          </cell>
          <cell r="K22">
            <v>0</v>
          </cell>
        </row>
        <row r="23">
          <cell r="B23">
            <v>22.308333333333334</v>
          </cell>
          <cell r="C23">
            <v>30.3</v>
          </cell>
          <cell r="D23">
            <v>16</v>
          </cell>
          <cell r="E23">
            <v>66.375</v>
          </cell>
          <cell r="F23">
            <v>92</v>
          </cell>
          <cell r="G23">
            <v>36</v>
          </cell>
          <cell r="H23">
            <v>12.6</v>
          </cell>
          <cell r="J23">
            <v>26.28</v>
          </cell>
          <cell r="K23">
            <v>0</v>
          </cell>
        </row>
        <row r="24">
          <cell r="B24">
            <v>20.362500000000001</v>
          </cell>
          <cell r="C24">
            <v>25.3</v>
          </cell>
          <cell r="D24">
            <v>17.5</v>
          </cell>
          <cell r="E24">
            <v>80.125</v>
          </cell>
          <cell r="F24">
            <v>97</v>
          </cell>
          <cell r="G24">
            <v>60</v>
          </cell>
          <cell r="H24">
            <v>15.120000000000001</v>
          </cell>
          <cell r="J24">
            <v>36.72</v>
          </cell>
          <cell r="K24">
            <v>0</v>
          </cell>
        </row>
        <row r="25">
          <cell r="B25">
            <v>17.925000000000001</v>
          </cell>
          <cell r="C25">
            <v>21.9</v>
          </cell>
          <cell r="D25">
            <v>15.2</v>
          </cell>
          <cell r="E25">
            <v>85.166666666666671</v>
          </cell>
          <cell r="F25">
            <v>96</v>
          </cell>
          <cell r="G25">
            <v>71</v>
          </cell>
          <cell r="H25">
            <v>6.84</v>
          </cell>
          <cell r="J25">
            <v>34.200000000000003</v>
          </cell>
          <cell r="K25">
            <v>0</v>
          </cell>
        </row>
        <row r="26">
          <cell r="B26">
            <v>21.612500000000001</v>
          </cell>
          <cell r="C26">
            <v>29</v>
          </cell>
          <cell r="D26">
            <v>17.600000000000001</v>
          </cell>
          <cell r="E26">
            <v>79.375</v>
          </cell>
          <cell r="F26">
            <v>98</v>
          </cell>
          <cell r="G26">
            <v>44</v>
          </cell>
          <cell r="H26">
            <v>16.2</v>
          </cell>
          <cell r="J26">
            <v>30.6</v>
          </cell>
          <cell r="K26">
            <v>0.8</v>
          </cell>
        </row>
        <row r="27">
          <cell r="B27">
            <v>18.650000000000002</v>
          </cell>
          <cell r="C27">
            <v>23.6</v>
          </cell>
          <cell r="D27">
            <v>13.7</v>
          </cell>
          <cell r="E27">
            <v>76.875</v>
          </cell>
          <cell r="F27">
            <v>93</v>
          </cell>
          <cell r="G27">
            <v>58</v>
          </cell>
          <cell r="H27">
            <v>19.8</v>
          </cell>
          <cell r="J27">
            <v>53.64</v>
          </cell>
          <cell r="K27">
            <v>0.8</v>
          </cell>
        </row>
        <row r="28">
          <cell r="B28">
            <v>9.6666666666666679</v>
          </cell>
          <cell r="C28">
            <v>15.2</v>
          </cell>
          <cell r="D28">
            <v>3.8</v>
          </cell>
          <cell r="E28">
            <v>55.5</v>
          </cell>
          <cell r="F28">
            <v>80</v>
          </cell>
          <cell r="G28">
            <v>23</v>
          </cell>
          <cell r="H28">
            <v>16.920000000000002</v>
          </cell>
          <cell r="J28">
            <v>31.319999999999997</v>
          </cell>
          <cell r="K28">
            <v>0.2</v>
          </cell>
        </row>
        <row r="29">
          <cell r="B29">
            <v>11.9</v>
          </cell>
          <cell r="C29">
            <v>23.3</v>
          </cell>
          <cell r="D29">
            <v>3.9</v>
          </cell>
          <cell r="E29">
            <v>53.666666666666664</v>
          </cell>
          <cell r="F29">
            <v>76</v>
          </cell>
          <cell r="G29">
            <v>27</v>
          </cell>
          <cell r="H29">
            <v>20.88</v>
          </cell>
          <cell r="J29">
            <v>37.800000000000004</v>
          </cell>
          <cell r="K29">
            <v>0</v>
          </cell>
        </row>
        <row r="30">
          <cell r="B30">
            <v>19.737500000000001</v>
          </cell>
          <cell r="C30">
            <v>27.3</v>
          </cell>
          <cell r="D30">
            <v>15.4</v>
          </cell>
          <cell r="E30">
            <v>68</v>
          </cell>
          <cell r="F30">
            <v>88</v>
          </cell>
          <cell r="G30">
            <v>53</v>
          </cell>
          <cell r="H30">
            <v>21.6</v>
          </cell>
          <cell r="J30">
            <v>39.24</v>
          </cell>
          <cell r="K30">
            <v>0</v>
          </cell>
        </row>
        <row r="31">
          <cell r="B31">
            <v>20.079166666666669</v>
          </cell>
          <cell r="C31">
            <v>23.4</v>
          </cell>
          <cell r="D31">
            <v>16.600000000000001</v>
          </cell>
          <cell r="E31">
            <v>86.625</v>
          </cell>
          <cell r="F31">
            <v>97</v>
          </cell>
          <cell r="G31">
            <v>69</v>
          </cell>
          <cell r="H31">
            <v>9.3600000000000012</v>
          </cell>
          <cell r="J31">
            <v>19.8</v>
          </cell>
          <cell r="K31">
            <v>0</v>
          </cell>
        </row>
        <row r="32">
          <cell r="B32">
            <v>23.450000000000003</v>
          </cell>
          <cell r="C32">
            <v>31.8</v>
          </cell>
          <cell r="D32">
            <v>17.5</v>
          </cell>
          <cell r="E32">
            <v>74.166666666666671</v>
          </cell>
          <cell r="F32">
            <v>98</v>
          </cell>
          <cell r="G32">
            <v>41</v>
          </cell>
          <cell r="H32">
            <v>22.68</v>
          </cell>
          <cell r="J32">
            <v>39.96</v>
          </cell>
          <cell r="K32">
            <v>0</v>
          </cell>
        </row>
        <row r="33">
          <cell r="B33">
            <v>21.974999999999998</v>
          </cell>
          <cell r="C33">
            <v>27.3</v>
          </cell>
          <cell r="D33">
            <v>16.899999999999999</v>
          </cell>
          <cell r="E33">
            <v>75.708333333333329</v>
          </cell>
          <cell r="F33">
            <v>97</v>
          </cell>
          <cell r="G33">
            <v>61</v>
          </cell>
          <cell r="H33">
            <v>16.920000000000002</v>
          </cell>
          <cell r="J33">
            <v>43.2</v>
          </cell>
          <cell r="K33">
            <v>0</v>
          </cell>
        </row>
        <row r="34">
          <cell r="B34">
            <v>14.362499999999999</v>
          </cell>
          <cell r="C34">
            <v>17.399999999999999</v>
          </cell>
          <cell r="D34">
            <v>12.5</v>
          </cell>
          <cell r="E34">
            <v>79.125</v>
          </cell>
          <cell r="F34">
            <v>89</v>
          </cell>
          <cell r="G34">
            <v>63</v>
          </cell>
          <cell r="H34">
            <v>16.2</v>
          </cell>
          <cell r="J34">
            <v>36.72</v>
          </cell>
          <cell r="K34">
            <v>0</v>
          </cell>
        </row>
      </sheetData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>
        <row r="5">
          <cell r="B5">
            <v>17.812500000000004</v>
          </cell>
          <cell r="C5">
            <v>23.2</v>
          </cell>
          <cell r="D5">
            <v>14.6</v>
          </cell>
          <cell r="E5">
            <v>71.666666666666671</v>
          </cell>
          <cell r="F5">
            <v>90</v>
          </cell>
          <cell r="G5">
            <v>49</v>
          </cell>
          <cell r="H5" t="str">
            <v>*</v>
          </cell>
          <cell r="J5" t="str">
            <v>*</v>
          </cell>
          <cell r="K5" t="str">
            <v>*</v>
          </cell>
        </row>
        <row r="6">
          <cell r="B6">
            <v>18.991666666666667</v>
          </cell>
          <cell r="C6">
            <v>26.8</v>
          </cell>
          <cell r="D6">
            <v>13.3</v>
          </cell>
          <cell r="E6">
            <v>75.333333333333329</v>
          </cell>
          <cell r="F6">
            <v>94</v>
          </cell>
          <cell r="G6">
            <v>48</v>
          </cell>
          <cell r="H6" t="str">
            <v>*</v>
          </cell>
          <cell r="J6" t="str">
            <v>*</v>
          </cell>
          <cell r="K6" t="str">
            <v>*</v>
          </cell>
        </row>
        <row r="7">
          <cell r="B7">
            <v>20.650000000000002</v>
          </cell>
          <cell r="C7">
            <v>30.1</v>
          </cell>
          <cell r="D7">
            <v>14.2</v>
          </cell>
          <cell r="E7">
            <v>79.541666666666671</v>
          </cell>
          <cell r="F7">
            <v>96</v>
          </cell>
          <cell r="G7">
            <v>47</v>
          </cell>
          <cell r="H7" t="str">
            <v>*</v>
          </cell>
          <cell r="J7" t="str">
            <v>*</v>
          </cell>
          <cell r="K7" t="str">
            <v>*</v>
          </cell>
        </row>
        <row r="8">
          <cell r="B8">
            <v>21.645833333333332</v>
          </cell>
          <cell r="C8">
            <v>31.4</v>
          </cell>
          <cell r="D8">
            <v>15.3</v>
          </cell>
          <cell r="E8">
            <v>81.208333333333329</v>
          </cell>
          <cell r="F8">
            <v>96</v>
          </cell>
          <cell r="G8">
            <v>50</v>
          </cell>
          <cell r="H8" t="str">
            <v>*</v>
          </cell>
          <cell r="J8" t="str">
            <v>*</v>
          </cell>
          <cell r="K8" t="str">
            <v>*</v>
          </cell>
        </row>
        <row r="9">
          <cell r="B9">
            <v>22.529166666666665</v>
          </cell>
          <cell r="C9">
            <v>31.7</v>
          </cell>
          <cell r="D9">
            <v>17</v>
          </cell>
          <cell r="E9">
            <v>81.166666666666671</v>
          </cell>
          <cell r="F9">
            <v>96</v>
          </cell>
          <cell r="G9">
            <v>48</v>
          </cell>
          <cell r="H9" t="str">
            <v>*</v>
          </cell>
          <cell r="J9" t="str">
            <v>*</v>
          </cell>
          <cell r="K9" t="str">
            <v>*</v>
          </cell>
        </row>
        <row r="10">
          <cell r="B10">
            <v>21.7</v>
          </cell>
          <cell r="C10">
            <v>29.6</v>
          </cell>
          <cell r="D10">
            <v>16.100000000000001</v>
          </cell>
          <cell r="E10">
            <v>82.875</v>
          </cell>
          <cell r="F10">
            <v>97</v>
          </cell>
          <cell r="G10">
            <v>56</v>
          </cell>
          <cell r="H10" t="str">
            <v>*</v>
          </cell>
          <cell r="J10" t="str">
            <v>*</v>
          </cell>
          <cell r="K10" t="str">
            <v>*</v>
          </cell>
        </row>
        <row r="11">
          <cell r="B11">
            <v>21.541666666666668</v>
          </cell>
          <cell r="C11">
            <v>30.6</v>
          </cell>
          <cell r="D11">
            <v>15.6</v>
          </cell>
          <cell r="E11">
            <v>80.375</v>
          </cell>
          <cell r="F11">
            <v>96</v>
          </cell>
          <cell r="G11">
            <v>46</v>
          </cell>
          <cell r="H11" t="str">
            <v>*</v>
          </cell>
          <cell r="J11" t="str">
            <v>*</v>
          </cell>
          <cell r="K11" t="str">
            <v>*</v>
          </cell>
        </row>
        <row r="12">
          <cell r="B12">
            <v>20.483333333333334</v>
          </cell>
          <cell r="C12">
            <v>23.6</v>
          </cell>
          <cell r="D12">
            <v>18.600000000000001</v>
          </cell>
          <cell r="E12">
            <v>88.958333333333329</v>
          </cell>
          <cell r="F12">
            <v>96</v>
          </cell>
          <cell r="G12">
            <v>75</v>
          </cell>
          <cell r="H12" t="str">
            <v>*</v>
          </cell>
          <cell r="J12" t="str">
            <v>*</v>
          </cell>
          <cell r="K12" t="str">
            <v>*</v>
          </cell>
        </row>
        <row r="13">
          <cell r="B13">
            <v>18.262500000000003</v>
          </cell>
          <cell r="C13">
            <v>22.9</v>
          </cell>
          <cell r="D13">
            <v>14.3</v>
          </cell>
          <cell r="E13">
            <v>76.166666666666671</v>
          </cell>
          <cell r="F13">
            <v>97</v>
          </cell>
          <cell r="G13">
            <v>41</v>
          </cell>
          <cell r="H13" t="str">
            <v>*</v>
          </cell>
          <cell r="J13" t="str">
            <v>*</v>
          </cell>
          <cell r="K13" t="str">
            <v>*</v>
          </cell>
        </row>
        <row r="14">
          <cell r="B14">
            <v>14.079166666666667</v>
          </cell>
          <cell r="C14">
            <v>22.7</v>
          </cell>
          <cell r="D14">
            <v>6.7</v>
          </cell>
          <cell r="E14">
            <v>74.25</v>
          </cell>
          <cell r="F14">
            <v>97</v>
          </cell>
          <cell r="G14">
            <v>31</v>
          </cell>
          <cell r="H14" t="str">
            <v>*</v>
          </cell>
          <cell r="J14" t="str">
            <v>*</v>
          </cell>
          <cell r="K14" t="str">
            <v>*</v>
          </cell>
        </row>
        <row r="15">
          <cell r="B15">
            <v>13.899999999999999</v>
          </cell>
          <cell r="C15">
            <v>23.2</v>
          </cell>
          <cell r="D15">
            <v>7.3</v>
          </cell>
          <cell r="E15">
            <v>77.75</v>
          </cell>
          <cell r="F15">
            <v>96</v>
          </cell>
          <cell r="G15">
            <v>42</v>
          </cell>
          <cell r="H15" t="str">
            <v>*</v>
          </cell>
          <cell r="J15" t="str">
            <v>*</v>
          </cell>
          <cell r="K15" t="str">
            <v>*</v>
          </cell>
        </row>
        <row r="16">
          <cell r="B16">
            <v>13.933333333333332</v>
          </cell>
          <cell r="C16">
            <v>21.7</v>
          </cell>
          <cell r="D16">
            <v>7.4</v>
          </cell>
          <cell r="E16">
            <v>75.625</v>
          </cell>
          <cell r="F16">
            <v>96</v>
          </cell>
          <cell r="G16">
            <v>45</v>
          </cell>
          <cell r="H16" t="str">
            <v>*</v>
          </cell>
          <cell r="J16" t="str">
            <v>*</v>
          </cell>
          <cell r="K16" t="str">
            <v>*</v>
          </cell>
        </row>
        <row r="17">
          <cell r="B17">
            <v>14.708333333333334</v>
          </cell>
          <cell r="C17">
            <v>21.7</v>
          </cell>
          <cell r="D17">
            <v>10.199999999999999</v>
          </cell>
          <cell r="E17">
            <v>78.75</v>
          </cell>
          <cell r="F17">
            <v>93</v>
          </cell>
          <cell r="G17">
            <v>56</v>
          </cell>
          <cell r="H17" t="str">
            <v>*</v>
          </cell>
          <cell r="J17" t="str">
            <v>*</v>
          </cell>
          <cell r="K17" t="str">
            <v>*</v>
          </cell>
        </row>
        <row r="18">
          <cell r="B18">
            <v>19.191666666666663</v>
          </cell>
          <cell r="C18">
            <v>29.6</v>
          </cell>
          <cell r="D18">
            <v>12.1</v>
          </cell>
          <cell r="E18">
            <v>79.75</v>
          </cell>
          <cell r="F18">
            <v>96</v>
          </cell>
          <cell r="G18">
            <v>47</v>
          </cell>
          <cell r="H18" t="str">
            <v>*</v>
          </cell>
          <cell r="J18" t="str">
            <v>*</v>
          </cell>
          <cell r="K18" t="str">
            <v>*</v>
          </cell>
        </row>
        <row r="19">
          <cell r="B19">
            <v>19.645833333333332</v>
          </cell>
          <cell r="C19">
            <v>24.6</v>
          </cell>
          <cell r="D19">
            <v>14.9</v>
          </cell>
          <cell r="E19">
            <v>85.208333333333329</v>
          </cell>
          <cell r="F19">
            <v>97</v>
          </cell>
          <cell r="G19">
            <v>67</v>
          </cell>
          <cell r="H19" t="str">
            <v>*</v>
          </cell>
          <cell r="J19" t="str">
            <v>*</v>
          </cell>
          <cell r="K19" t="str">
            <v>*</v>
          </cell>
        </row>
        <row r="20">
          <cell r="B20">
            <v>21.941666666666666</v>
          </cell>
          <cell r="C20">
            <v>31.1</v>
          </cell>
          <cell r="D20">
            <v>16.100000000000001</v>
          </cell>
          <cell r="E20">
            <v>80.291666666666671</v>
          </cell>
          <cell r="F20">
            <v>97</v>
          </cell>
          <cell r="G20">
            <v>49</v>
          </cell>
          <cell r="H20" t="str">
            <v>*</v>
          </cell>
          <cell r="J20" t="str">
            <v>*</v>
          </cell>
          <cell r="K20" t="str">
            <v>*</v>
          </cell>
        </row>
        <row r="21">
          <cell r="B21">
            <v>22.345833333333335</v>
          </cell>
          <cell r="C21">
            <v>30.8</v>
          </cell>
          <cell r="D21">
            <v>15.8</v>
          </cell>
          <cell r="E21">
            <v>75.208333333333329</v>
          </cell>
          <cell r="F21">
            <v>96</v>
          </cell>
          <cell r="G21">
            <v>40</v>
          </cell>
          <cell r="H21" t="str">
            <v>*</v>
          </cell>
          <cell r="J21" t="str">
            <v>*</v>
          </cell>
          <cell r="K21" t="str">
            <v>*</v>
          </cell>
        </row>
        <row r="22">
          <cell r="B22">
            <v>20.579166666666662</v>
          </cell>
          <cell r="C22">
            <v>30.8</v>
          </cell>
          <cell r="D22">
            <v>12.5</v>
          </cell>
          <cell r="E22">
            <v>74.041666666666671</v>
          </cell>
          <cell r="F22">
            <v>96</v>
          </cell>
          <cell r="G22">
            <v>35</v>
          </cell>
          <cell r="H22" t="str">
            <v>*</v>
          </cell>
          <cell r="J22" t="str">
            <v>*</v>
          </cell>
          <cell r="K22" t="str">
            <v>*</v>
          </cell>
        </row>
        <row r="23">
          <cell r="B23">
            <v>20.258333333333336</v>
          </cell>
          <cell r="C23">
            <v>29.6</v>
          </cell>
          <cell r="D23">
            <v>13.5</v>
          </cell>
          <cell r="E23">
            <v>79.25</v>
          </cell>
          <cell r="F23">
            <v>96</v>
          </cell>
          <cell r="G23">
            <v>45</v>
          </cell>
          <cell r="H23" t="str">
            <v>*</v>
          </cell>
          <cell r="J23" t="str">
            <v>*</v>
          </cell>
          <cell r="K23" t="str">
            <v>*</v>
          </cell>
        </row>
        <row r="24">
          <cell r="B24">
            <v>17.770833333333332</v>
          </cell>
          <cell r="C24">
            <v>23.8</v>
          </cell>
          <cell r="D24">
            <v>14.2</v>
          </cell>
          <cell r="E24">
            <v>86.833333333333329</v>
          </cell>
          <cell r="F24">
            <v>97</v>
          </cell>
          <cell r="G24">
            <v>64</v>
          </cell>
          <cell r="H24" t="str">
            <v>*</v>
          </cell>
          <cell r="J24" t="str">
            <v>*</v>
          </cell>
          <cell r="K24" t="str">
            <v>*</v>
          </cell>
        </row>
        <row r="25">
          <cell r="B25">
            <v>16.862500000000001</v>
          </cell>
          <cell r="C25">
            <v>21.1</v>
          </cell>
          <cell r="D25">
            <v>14.5</v>
          </cell>
          <cell r="E25">
            <v>89.5</v>
          </cell>
          <cell r="F25">
            <v>95</v>
          </cell>
          <cell r="G25">
            <v>78</v>
          </cell>
          <cell r="H25" t="str">
            <v>*</v>
          </cell>
          <cell r="J25" t="str">
            <v>*</v>
          </cell>
          <cell r="K25" t="str">
            <v>*</v>
          </cell>
        </row>
        <row r="26">
          <cell r="B26">
            <v>21.016666666666666</v>
          </cell>
          <cell r="C26">
            <v>28.6</v>
          </cell>
          <cell r="D26">
            <v>15.9</v>
          </cell>
          <cell r="E26">
            <v>79.458333333333329</v>
          </cell>
          <cell r="F26">
            <v>96</v>
          </cell>
          <cell r="G26">
            <v>49</v>
          </cell>
          <cell r="H26" t="str">
            <v>*</v>
          </cell>
          <cell r="J26" t="str">
            <v>*</v>
          </cell>
          <cell r="K26" t="str">
            <v>*</v>
          </cell>
        </row>
        <row r="27">
          <cell r="B27">
            <v>17.349999999999998</v>
          </cell>
          <cell r="C27">
            <v>22.1</v>
          </cell>
          <cell r="D27">
            <v>13</v>
          </cell>
          <cell r="E27">
            <v>82.083333333333329</v>
          </cell>
          <cell r="F27">
            <v>94</v>
          </cell>
          <cell r="G27">
            <v>60</v>
          </cell>
          <cell r="H27" t="str">
            <v>*</v>
          </cell>
          <cell r="J27" t="str">
            <v>*</v>
          </cell>
          <cell r="K27" t="str">
            <v>*</v>
          </cell>
        </row>
        <row r="28">
          <cell r="B28">
            <v>9.8277777777777793</v>
          </cell>
          <cell r="C28">
            <v>15.1</v>
          </cell>
          <cell r="D28">
            <v>4.8</v>
          </cell>
          <cell r="E28">
            <v>61.111111111111114</v>
          </cell>
          <cell r="F28">
            <v>85</v>
          </cell>
          <cell r="G28">
            <v>30</v>
          </cell>
          <cell r="H28" t="str">
            <v>*</v>
          </cell>
          <cell r="J28" t="str">
            <v>*</v>
          </cell>
          <cell r="K28" t="str">
            <v>*</v>
          </cell>
        </row>
        <row r="29">
          <cell r="B29">
            <v>17.592307692307692</v>
          </cell>
          <cell r="C29">
            <v>26.1</v>
          </cell>
          <cell r="D29">
            <v>3.1</v>
          </cell>
          <cell r="E29">
            <v>54.692307692307693</v>
          </cell>
          <cell r="F29">
            <v>90</v>
          </cell>
          <cell r="G29">
            <v>29</v>
          </cell>
          <cell r="H29" t="str">
            <v>*</v>
          </cell>
          <cell r="J29" t="str">
            <v>*</v>
          </cell>
          <cell r="K29" t="str">
            <v>*</v>
          </cell>
        </row>
        <row r="30">
          <cell r="B30">
            <v>19.216666666666669</v>
          </cell>
          <cell r="C30">
            <v>26.6</v>
          </cell>
          <cell r="D30">
            <v>13.4</v>
          </cell>
          <cell r="E30">
            <v>82.041666666666671</v>
          </cell>
          <cell r="F30">
            <v>92</v>
          </cell>
          <cell r="G30">
            <v>61</v>
          </cell>
          <cell r="H30" t="str">
            <v>*</v>
          </cell>
          <cell r="J30" t="str">
            <v>*</v>
          </cell>
          <cell r="K30" t="str">
            <v>*</v>
          </cell>
        </row>
        <row r="31">
          <cell r="B31">
            <v>19.275000000000002</v>
          </cell>
          <cell r="C31">
            <v>22.8</v>
          </cell>
          <cell r="D31">
            <v>16.899999999999999</v>
          </cell>
          <cell r="E31">
            <v>90.166666666666671</v>
          </cell>
          <cell r="F31">
            <v>96</v>
          </cell>
          <cell r="G31">
            <v>74</v>
          </cell>
          <cell r="H31" t="str">
            <v>*</v>
          </cell>
          <cell r="J31" t="str">
            <v>*</v>
          </cell>
          <cell r="K31" t="str">
            <v>*</v>
          </cell>
        </row>
        <row r="32">
          <cell r="B32">
            <v>22.275000000000002</v>
          </cell>
          <cell r="C32">
            <v>32.5</v>
          </cell>
          <cell r="D32">
            <v>15.4</v>
          </cell>
          <cell r="E32">
            <v>75.791666666666671</v>
          </cell>
          <cell r="F32">
            <v>96</v>
          </cell>
          <cell r="G32">
            <v>37</v>
          </cell>
          <cell r="H32" t="str">
            <v>*</v>
          </cell>
          <cell r="J32" t="str">
            <v>*</v>
          </cell>
          <cell r="K32" t="str">
            <v>*</v>
          </cell>
        </row>
        <row r="33">
          <cell r="B33">
            <v>19.854166666666664</v>
          </cell>
          <cell r="C33">
            <v>26.2</v>
          </cell>
          <cell r="D33">
            <v>15.4</v>
          </cell>
          <cell r="E33">
            <v>82.791666666666671</v>
          </cell>
          <cell r="F33">
            <v>95</v>
          </cell>
          <cell r="G33">
            <v>63</v>
          </cell>
          <cell r="H33" t="str">
            <v>*</v>
          </cell>
          <cell r="J33" t="str">
            <v>*</v>
          </cell>
          <cell r="K33" t="str">
            <v>*</v>
          </cell>
        </row>
        <row r="34">
          <cell r="B34">
            <v>13.016666666666666</v>
          </cell>
          <cell r="C34">
            <v>15.5</v>
          </cell>
          <cell r="D34">
            <v>11.2</v>
          </cell>
          <cell r="E34">
            <v>81.625</v>
          </cell>
          <cell r="F34">
            <v>92</v>
          </cell>
          <cell r="G34">
            <v>67</v>
          </cell>
          <cell r="H34" t="str">
            <v>*</v>
          </cell>
          <cell r="J34" t="str">
            <v>*</v>
          </cell>
          <cell r="K34" t="str">
            <v>*</v>
          </cell>
        </row>
      </sheetData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>
        <row r="5">
          <cell r="B5">
            <v>19.533333333333328</v>
          </cell>
          <cell r="C5">
            <v>23.6</v>
          </cell>
          <cell r="D5">
            <v>17</v>
          </cell>
          <cell r="E5">
            <v>72.125</v>
          </cell>
          <cell r="F5">
            <v>85</v>
          </cell>
          <cell r="G5">
            <v>56</v>
          </cell>
          <cell r="H5">
            <v>7.2</v>
          </cell>
          <cell r="J5">
            <v>15.48</v>
          </cell>
          <cell r="K5">
            <v>0</v>
          </cell>
        </row>
        <row r="6">
          <cell r="B6">
            <v>20.179166666666671</v>
          </cell>
          <cell r="C6">
            <v>26.7</v>
          </cell>
          <cell r="D6">
            <v>16.100000000000001</v>
          </cell>
          <cell r="E6">
            <v>80.041666666666671</v>
          </cell>
          <cell r="F6">
            <v>93</v>
          </cell>
          <cell r="G6">
            <v>52</v>
          </cell>
          <cell r="H6">
            <v>3.6</v>
          </cell>
          <cell r="J6">
            <v>14.4</v>
          </cell>
          <cell r="K6">
            <v>0.2</v>
          </cell>
        </row>
        <row r="7">
          <cell r="B7">
            <v>21.995833333333337</v>
          </cell>
          <cell r="C7">
            <v>30</v>
          </cell>
          <cell r="D7">
            <v>15.9</v>
          </cell>
          <cell r="E7">
            <v>78.083333333333329</v>
          </cell>
          <cell r="F7">
            <v>94</v>
          </cell>
          <cell r="G7">
            <v>48</v>
          </cell>
          <cell r="H7">
            <v>5.4</v>
          </cell>
          <cell r="J7">
            <v>13.68</v>
          </cell>
          <cell r="K7">
            <v>0.2</v>
          </cell>
        </row>
        <row r="8">
          <cell r="B8">
            <v>23.845833333333335</v>
          </cell>
          <cell r="C8">
            <v>31.2</v>
          </cell>
          <cell r="D8">
            <v>18.3</v>
          </cell>
          <cell r="E8">
            <v>80.916666666666671</v>
          </cell>
          <cell r="F8">
            <v>94</v>
          </cell>
          <cell r="G8">
            <v>56</v>
          </cell>
          <cell r="H8">
            <v>8.2799999999999994</v>
          </cell>
          <cell r="J8">
            <v>22.32</v>
          </cell>
          <cell r="K8">
            <v>0</v>
          </cell>
        </row>
        <row r="9">
          <cell r="B9">
            <v>24.329166666666669</v>
          </cell>
          <cell r="C9">
            <v>31.4</v>
          </cell>
          <cell r="D9">
            <v>19.100000000000001</v>
          </cell>
          <cell r="E9">
            <v>82.416666666666671</v>
          </cell>
          <cell r="F9">
            <v>94</v>
          </cell>
          <cell r="G9">
            <v>54</v>
          </cell>
          <cell r="H9">
            <v>9</v>
          </cell>
          <cell r="J9">
            <v>45.72</v>
          </cell>
          <cell r="K9">
            <v>4.5999999999999996</v>
          </cell>
        </row>
        <row r="10">
          <cell r="B10">
            <v>24.125</v>
          </cell>
          <cell r="C10">
            <v>30</v>
          </cell>
          <cell r="D10">
            <v>20.2</v>
          </cell>
          <cell r="E10">
            <v>80.583333333333329</v>
          </cell>
          <cell r="F10">
            <v>94</v>
          </cell>
          <cell r="G10">
            <v>53</v>
          </cell>
          <cell r="H10">
            <v>4.32</v>
          </cell>
          <cell r="J10">
            <v>16.920000000000002</v>
          </cell>
          <cell r="K10">
            <v>0.60000000000000009</v>
          </cell>
        </row>
        <row r="11">
          <cell r="B11">
            <v>23.216666666666669</v>
          </cell>
          <cell r="C11">
            <v>29.9</v>
          </cell>
          <cell r="D11">
            <v>18.600000000000001</v>
          </cell>
          <cell r="E11">
            <v>81.166666666666671</v>
          </cell>
          <cell r="F11">
            <v>93</v>
          </cell>
          <cell r="G11">
            <v>55</v>
          </cell>
          <cell r="H11">
            <v>6.48</v>
          </cell>
          <cell r="J11">
            <v>15.840000000000002</v>
          </cell>
          <cell r="K11">
            <v>0</v>
          </cell>
        </row>
        <row r="12">
          <cell r="B12">
            <v>22.316666666666666</v>
          </cell>
          <cell r="C12">
            <v>23.7</v>
          </cell>
          <cell r="D12">
            <v>20.8</v>
          </cell>
          <cell r="E12">
            <v>90.75</v>
          </cell>
          <cell r="F12">
            <v>94</v>
          </cell>
          <cell r="G12">
            <v>86</v>
          </cell>
          <cell r="H12">
            <v>6.84</v>
          </cell>
          <cell r="J12">
            <v>21.96</v>
          </cell>
          <cell r="K12">
            <v>30</v>
          </cell>
        </row>
        <row r="13">
          <cell r="B13">
            <v>19.274999999999999</v>
          </cell>
          <cell r="C13">
            <v>22.8</v>
          </cell>
          <cell r="D13">
            <v>15.4</v>
          </cell>
          <cell r="E13">
            <v>77.791666666666671</v>
          </cell>
          <cell r="F13">
            <v>93</v>
          </cell>
          <cell r="G13">
            <v>48</v>
          </cell>
          <cell r="H13">
            <v>11.879999999999999</v>
          </cell>
          <cell r="J13">
            <v>23.400000000000002</v>
          </cell>
          <cell r="K13">
            <v>0</v>
          </cell>
        </row>
        <row r="14">
          <cell r="B14">
            <v>16.566666666666666</v>
          </cell>
          <cell r="C14">
            <v>23.1</v>
          </cell>
          <cell r="D14">
            <v>11.9</v>
          </cell>
          <cell r="E14">
            <v>73.208333333333329</v>
          </cell>
          <cell r="F14">
            <v>89</v>
          </cell>
          <cell r="G14">
            <v>45</v>
          </cell>
          <cell r="H14">
            <v>8.2799999999999994</v>
          </cell>
          <cell r="J14">
            <v>15.840000000000002</v>
          </cell>
          <cell r="K14">
            <v>0</v>
          </cell>
        </row>
        <row r="15">
          <cell r="B15">
            <v>18.066666666666666</v>
          </cell>
          <cell r="C15">
            <v>24</v>
          </cell>
          <cell r="D15">
            <v>14.8</v>
          </cell>
          <cell r="E15">
            <v>72.958333333333329</v>
          </cell>
          <cell r="F15">
            <v>90</v>
          </cell>
          <cell r="G15">
            <v>48</v>
          </cell>
          <cell r="H15">
            <v>9.3600000000000012</v>
          </cell>
          <cell r="J15">
            <v>20.52</v>
          </cell>
          <cell r="K15">
            <v>0.4</v>
          </cell>
        </row>
        <row r="16">
          <cell r="B16">
            <v>17.708333333333336</v>
          </cell>
          <cell r="C16">
            <v>24.7</v>
          </cell>
          <cell r="D16">
            <v>12.8</v>
          </cell>
          <cell r="E16">
            <v>72.75</v>
          </cell>
          <cell r="F16">
            <v>92</v>
          </cell>
          <cell r="G16">
            <v>40</v>
          </cell>
          <cell r="H16">
            <v>6.12</v>
          </cell>
          <cell r="J16">
            <v>18.720000000000002</v>
          </cell>
          <cell r="K16">
            <v>0</v>
          </cell>
        </row>
        <row r="17">
          <cell r="B17">
            <v>19.1875</v>
          </cell>
          <cell r="C17">
            <v>25.9</v>
          </cell>
          <cell r="D17">
            <v>15.1</v>
          </cell>
          <cell r="E17">
            <v>71.125</v>
          </cell>
          <cell r="F17">
            <v>80</v>
          </cell>
          <cell r="G17">
            <v>52</v>
          </cell>
          <cell r="H17">
            <v>6.48</v>
          </cell>
          <cell r="J17">
            <v>14.04</v>
          </cell>
          <cell r="K17">
            <v>0</v>
          </cell>
        </row>
        <row r="18">
          <cell r="B18">
            <v>22.125</v>
          </cell>
          <cell r="C18">
            <v>28.5</v>
          </cell>
          <cell r="D18">
            <v>17.5</v>
          </cell>
          <cell r="E18">
            <v>75.583333333333329</v>
          </cell>
          <cell r="F18">
            <v>89</v>
          </cell>
          <cell r="G18">
            <v>53</v>
          </cell>
          <cell r="H18">
            <v>6.12</v>
          </cell>
          <cell r="J18">
            <v>21.96</v>
          </cell>
          <cell r="K18">
            <v>0</v>
          </cell>
        </row>
        <row r="19">
          <cell r="B19">
            <v>22.745833333333337</v>
          </cell>
          <cell r="C19">
            <v>27.8</v>
          </cell>
          <cell r="D19">
            <v>17.899999999999999</v>
          </cell>
          <cell r="E19">
            <v>79.958333333333329</v>
          </cell>
          <cell r="F19">
            <v>92</v>
          </cell>
          <cell r="G19">
            <v>59</v>
          </cell>
          <cell r="H19">
            <v>6.48</v>
          </cell>
          <cell r="J19">
            <v>13.32</v>
          </cell>
          <cell r="K19">
            <v>0.4</v>
          </cell>
        </row>
        <row r="20">
          <cell r="B20">
            <v>24.375000000000004</v>
          </cell>
          <cell r="C20">
            <v>31.4</v>
          </cell>
          <cell r="D20">
            <v>19.100000000000001</v>
          </cell>
          <cell r="E20">
            <v>76.041666666666671</v>
          </cell>
          <cell r="F20">
            <v>93</v>
          </cell>
          <cell r="G20">
            <v>46</v>
          </cell>
          <cell r="H20">
            <v>17.64</v>
          </cell>
          <cell r="J20">
            <v>35.64</v>
          </cell>
          <cell r="K20">
            <v>0</v>
          </cell>
        </row>
        <row r="21">
          <cell r="B21">
            <v>24.333333333333329</v>
          </cell>
          <cell r="C21">
            <v>31.4</v>
          </cell>
          <cell r="D21">
            <v>18.3</v>
          </cell>
          <cell r="E21">
            <v>72.416666666666671</v>
          </cell>
          <cell r="F21">
            <v>93</v>
          </cell>
          <cell r="G21">
            <v>41</v>
          </cell>
          <cell r="H21">
            <v>13.32</v>
          </cell>
          <cell r="J21">
            <v>27.36</v>
          </cell>
          <cell r="K21">
            <v>0</v>
          </cell>
        </row>
        <row r="22">
          <cell r="B22">
            <v>23.349999999999998</v>
          </cell>
          <cell r="C22">
            <v>31</v>
          </cell>
          <cell r="D22">
            <v>17.2</v>
          </cell>
          <cell r="E22">
            <v>73.041666666666671</v>
          </cell>
          <cell r="F22">
            <v>93</v>
          </cell>
          <cell r="G22">
            <v>41</v>
          </cell>
          <cell r="H22">
            <v>8.2799999999999994</v>
          </cell>
          <cell r="J22">
            <v>21.6</v>
          </cell>
          <cell r="K22">
            <v>0</v>
          </cell>
        </row>
        <row r="23">
          <cell r="B23">
            <v>21.220833333333328</v>
          </cell>
          <cell r="C23">
            <v>25.6</v>
          </cell>
          <cell r="D23">
            <v>16.399999999999999</v>
          </cell>
          <cell r="E23">
            <v>80.791666666666671</v>
          </cell>
          <cell r="F23">
            <v>94</v>
          </cell>
          <cell r="G23">
            <v>59</v>
          </cell>
          <cell r="H23">
            <v>6.48</v>
          </cell>
          <cell r="J23">
            <v>19.079999999999998</v>
          </cell>
          <cell r="K23">
            <v>0</v>
          </cell>
        </row>
        <row r="24">
          <cell r="B24">
            <v>18.645833333333332</v>
          </cell>
          <cell r="C24">
            <v>23.3</v>
          </cell>
          <cell r="D24">
            <v>16.8</v>
          </cell>
          <cell r="E24">
            <v>81.916666666666671</v>
          </cell>
          <cell r="F24">
            <v>90</v>
          </cell>
          <cell r="G24">
            <v>62</v>
          </cell>
          <cell r="H24">
            <v>3.24</v>
          </cell>
          <cell r="J24">
            <v>14.04</v>
          </cell>
          <cell r="K24">
            <v>0</v>
          </cell>
        </row>
        <row r="25">
          <cell r="B25">
            <v>18.391666666666662</v>
          </cell>
          <cell r="C25">
            <v>22.7</v>
          </cell>
          <cell r="D25">
            <v>15.5</v>
          </cell>
          <cell r="E25">
            <v>85.875</v>
          </cell>
          <cell r="F25">
            <v>94</v>
          </cell>
          <cell r="G25">
            <v>72</v>
          </cell>
          <cell r="H25">
            <v>8.64</v>
          </cell>
          <cell r="J25">
            <v>15.120000000000001</v>
          </cell>
          <cell r="K25">
            <v>0</v>
          </cell>
        </row>
        <row r="26">
          <cell r="B26">
            <v>21.341666666666669</v>
          </cell>
          <cell r="C26">
            <v>28.7</v>
          </cell>
          <cell r="D26">
            <v>16.899999999999999</v>
          </cell>
          <cell r="E26">
            <v>81.5</v>
          </cell>
          <cell r="F26">
            <v>94</v>
          </cell>
          <cell r="G26">
            <v>56</v>
          </cell>
          <cell r="H26">
            <v>9</v>
          </cell>
          <cell r="J26">
            <v>29.880000000000003</v>
          </cell>
          <cell r="K26">
            <v>0</v>
          </cell>
        </row>
        <row r="27">
          <cell r="B27">
            <v>19.779166666666661</v>
          </cell>
          <cell r="C27">
            <v>24.4</v>
          </cell>
          <cell r="D27">
            <v>16.3</v>
          </cell>
          <cell r="E27">
            <v>78.75</v>
          </cell>
          <cell r="F27">
            <v>89</v>
          </cell>
          <cell r="G27">
            <v>59</v>
          </cell>
          <cell r="H27">
            <v>16.559999999999999</v>
          </cell>
          <cell r="J27">
            <v>34.92</v>
          </cell>
          <cell r="K27">
            <v>0</v>
          </cell>
        </row>
        <row r="28">
          <cell r="B28">
            <v>12.104166666666666</v>
          </cell>
          <cell r="C28">
            <v>18.2</v>
          </cell>
          <cell r="D28">
            <v>6.5</v>
          </cell>
          <cell r="E28">
            <v>57.416666666666664</v>
          </cell>
          <cell r="F28">
            <v>81</v>
          </cell>
          <cell r="G28">
            <v>27</v>
          </cell>
          <cell r="H28">
            <v>14.4</v>
          </cell>
          <cell r="J28">
            <v>26.28</v>
          </cell>
          <cell r="K28">
            <v>0</v>
          </cell>
        </row>
        <row r="29">
          <cell r="B29">
            <v>14.020833333333334</v>
          </cell>
          <cell r="C29">
            <v>24.7</v>
          </cell>
          <cell r="D29">
            <v>7</v>
          </cell>
          <cell r="E29">
            <v>65.416666666666671</v>
          </cell>
          <cell r="F29">
            <v>89</v>
          </cell>
          <cell r="G29">
            <v>41</v>
          </cell>
          <cell r="H29">
            <v>12.96</v>
          </cell>
          <cell r="J29">
            <v>27.720000000000002</v>
          </cell>
          <cell r="K29">
            <v>0</v>
          </cell>
        </row>
        <row r="30">
          <cell r="B30">
            <v>19.658333333333331</v>
          </cell>
          <cell r="C30">
            <v>24</v>
          </cell>
          <cell r="D30">
            <v>15.6</v>
          </cell>
          <cell r="E30">
            <v>85.916666666666671</v>
          </cell>
          <cell r="F30">
            <v>92</v>
          </cell>
          <cell r="G30">
            <v>76</v>
          </cell>
          <cell r="H30">
            <v>3.6</v>
          </cell>
          <cell r="J30">
            <v>14.4</v>
          </cell>
          <cell r="K30">
            <v>0.2</v>
          </cell>
        </row>
        <row r="31">
          <cell r="B31">
            <v>21.529166666666669</v>
          </cell>
          <cell r="C31">
            <v>28.2</v>
          </cell>
          <cell r="D31">
            <v>17.399999999999999</v>
          </cell>
          <cell r="E31">
            <v>83.166666666666671</v>
          </cell>
          <cell r="F31">
            <v>94</v>
          </cell>
          <cell r="G31">
            <v>56</v>
          </cell>
          <cell r="H31">
            <v>5.04</v>
          </cell>
          <cell r="J31">
            <v>15.840000000000002</v>
          </cell>
          <cell r="K31">
            <v>0.4</v>
          </cell>
        </row>
        <row r="32">
          <cell r="B32">
            <v>24.250000000000004</v>
          </cell>
          <cell r="C32">
            <v>32.200000000000003</v>
          </cell>
          <cell r="D32">
            <v>18.7</v>
          </cell>
          <cell r="E32">
            <v>76.083333333333329</v>
          </cell>
          <cell r="F32">
            <v>94</v>
          </cell>
          <cell r="G32">
            <v>42</v>
          </cell>
          <cell r="H32">
            <v>12.96</v>
          </cell>
          <cell r="J32">
            <v>29.880000000000003</v>
          </cell>
          <cell r="K32">
            <v>0</v>
          </cell>
        </row>
        <row r="33">
          <cell r="B33">
            <v>22.141666666666666</v>
          </cell>
          <cell r="C33">
            <v>27.9</v>
          </cell>
          <cell r="D33">
            <v>17.8</v>
          </cell>
          <cell r="E33">
            <v>79.416666666666671</v>
          </cell>
          <cell r="F33">
            <v>93</v>
          </cell>
          <cell r="G33">
            <v>64</v>
          </cell>
          <cell r="H33">
            <v>9.7200000000000006</v>
          </cell>
          <cell r="J33">
            <v>24.12</v>
          </cell>
          <cell r="K33">
            <v>0</v>
          </cell>
        </row>
        <row r="34">
          <cell r="B34">
            <v>14.3375</v>
          </cell>
          <cell r="C34">
            <v>17.8</v>
          </cell>
          <cell r="D34">
            <v>12.7</v>
          </cell>
          <cell r="E34">
            <v>73.875</v>
          </cell>
          <cell r="F34">
            <v>78</v>
          </cell>
          <cell r="G34">
            <v>68</v>
          </cell>
          <cell r="H34">
            <v>13.32</v>
          </cell>
          <cell r="J34">
            <v>27.36</v>
          </cell>
          <cell r="K34">
            <v>0</v>
          </cell>
        </row>
      </sheetData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>
        <row r="5">
          <cell r="B5" t="str">
            <v>*</v>
          </cell>
          <cell r="C5" t="str">
            <v>*</v>
          </cell>
          <cell r="D5" t="str">
            <v>*</v>
          </cell>
          <cell r="E5" t="str">
            <v>*</v>
          </cell>
          <cell r="F5" t="str">
            <v>*</v>
          </cell>
          <cell r="G5" t="str">
            <v>*</v>
          </cell>
          <cell r="H5" t="str">
            <v>*</v>
          </cell>
          <cell r="J5" t="str">
            <v>*</v>
          </cell>
          <cell r="K5" t="str">
            <v>*</v>
          </cell>
        </row>
        <row r="6">
          <cell r="B6" t="str">
            <v>*</v>
          </cell>
          <cell r="C6" t="str">
            <v>*</v>
          </cell>
          <cell r="D6" t="str">
            <v>*</v>
          </cell>
          <cell r="E6" t="str">
            <v>*</v>
          </cell>
          <cell r="F6" t="str">
            <v>*</v>
          </cell>
          <cell r="G6" t="str">
            <v>*</v>
          </cell>
          <cell r="H6" t="str">
            <v>*</v>
          </cell>
          <cell r="J6" t="str">
            <v>*</v>
          </cell>
          <cell r="K6" t="str">
            <v>*</v>
          </cell>
        </row>
        <row r="7">
          <cell r="B7" t="str">
            <v>*</v>
          </cell>
          <cell r="C7" t="str">
            <v>*</v>
          </cell>
          <cell r="D7" t="str">
            <v>*</v>
          </cell>
          <cell r="E7" t="str">
            <v>*</v>
          </cell>
          <cell r="F7" t="str">
            <v>*</v>
          </cell>
          <cell r="G7" t="str">
            <v>*</v>
          </cell>
          <cell r="H7" t="str">
            <v>*</v>
          </cell>
          <cell r="J7" t="str">
            <v>*</v>
          </cell>
          <cell r="K7" t="str">
            <v>*</v>
          </cell>
        </row>
        <row r="8">
          <cell r="B8" t="str">
            <v>*</v>
          </cell>
          <cell r="C8" t="str">
            <v>*</v>
          </cell>
          <cell r="D8" t="str">
            <v>*</v>
          </cell>
          <cell r="E8" t="str">
            <v>*</v>
          </cell>
          <cell r="F8" t="str">
            <v>*</v>
          </cell>
          <cell r="G8" t="str">
            <v>*</v>
          </cell>
          <cell r="H8" t="str">
            <v>*</v>
          </cell>
          <cell r="J8" t="str">
            <v>*</v>
          </cell>
          <cell r="K8" t="str">
            <v>*</v>
          </cell>
        </row>
        <row r="9">
          <cell r="B9" t="str">
            <v>*</v>
          </cell>
          <cell r="C9" t="str">
            <v>*</v>
          </cell>
          <cell r="D9" t="str">
            <v>*</v>
          </cell>
          <cell r="E9" t="str">
            <v>*</v>
          </cell>
          <cell r="F9" t="str">
            <v>*</v>
          </cell>
          <cell r="G9" t="str">
            <v>*</v>
          </cell>
          <cell r="H9" t="str">
            <v>*</v>
          </cell>
          <cell r="J9" t="str">
            <v>*</v>
          </cell>
          <cell r="K9" t="str">
            <v>*</v>
          </cell>
        </row>
        <row r="10">
          <cell r="B10" t="str">
            <v>*</v>
          </cell>
          <cell r="C10" t="str">
            <v>*</v>
          </cell>
          <cell r="D10" t="str">
            <v>*</v>
          </cell>
          <cell r="E10" t="str">
            <v>*</v>
          </cell>
          <cell r="F10" t="str">
            <v>*</v>
          </cell>
          <cell r="G10" t="str">
            <v>*</v>
          </cell>
          <cell r="H10" t="str">
            <v>*</v>
          </cell>
          <cell r="J10" t="str">
            <v>*</v>
          </cell>
          <cell r="K10" t="str">
            <v>*</v>
          </cell>
        </row>
        <row r="11">
          <cell r="B11" t="str">
            <v>*</v>
          </cell>
          <cell r="C11" t="str">
            <v>*</v>
          </cell>
          <cell r="D11" t="str">
            <v>*</v>
          </cell>
          <cell r="E11" t="str">
            <v>*</v>
          </cell>
          <cell r="F11" t="str">
            <v>*</v>
          </cell>
          <cell r="G11" t="str">
            <v>*</v>
          </cell>
          <cell r="H11" t="str">
            <v>*</v>
          </cell>
          <cell r="J11" t="str">
            <v>*</v>
          </cell>
          <cell r="K11" t="str">
            <v>*</v>
          </cell>
        </row>
        <row r="12">
          <cell r="B12" t="str">
            <v>*</v>
          </cell>
          <cell r="C12" t="str">
            <v>*</v>
          </cell>
          <cell r="D12" t="str">
            <v>*</v>
          </cell>
          <cell r="E12" t="str">
            <v>*</v>
          </cell>
          <cell r="F12" t="str">
            <v>*</v>
          </cell>
          <cell r="G12" t="str">
            <v>*</v>
          </cell>
          <cell r="H12" t="str">
            <v>*</v>
          </cell>
          <cell r="J12" t="str">
            <v>*</v>
          </cell>
          <cell r="K12" t="str">
            <v>*</v>
          </cell>
        </row>
        <row r="13">
          <cell r="B13" t="str">
            <v>*</v>
          </cell>
          <cell r="C13" t="str">
            <v>*</v>
          </cell>
          <cell r="D13" t="str">
            <v>*</v>
          </cell>
          <cell r="E13" t="str">
            <v>*</v>
          </cell>
          <cell r="F13" t="str">
            <v>*</v>
          </cell>
          <cell r="G13" t="str">
            <v>*</v>
          </cell>
          <cell r="H13" t="str">
            <v>*</v>
          </cell>
          <cell r="J13" t="str">
            <v>*</v>
          </cell>
          <cell r="K13" t="str">
            <v>*</v>
          </cell>
        </row>
        <row r="14">
          <cell r="B14" t="str">
            <v>*</v>
          </cell>
          <cell r="C14" t="str">
            <v>*</v>
          </cell>
          <cell r="D14" t="str">
            <v>*</v>
          </cell>
          <cell r="E14" t="str">
            <v>*</v>
          </cell>
          <cell r="F14" t="str">
            <v>*</v>
          </cell>
          <cell r="G14" t="str">
            <v>*</v>
          </cell>
          <cell r="H14" t="str">
            <v>*</v>
          </cell>
          <cell r="J14" t="str">
            <v>*</v>
          </cell>
          <cell r="K14" t="str">
            <v>*</v>
          </cell>
        </row>
        <row r="15">
          <cell r="B15" t="str">
            <v>*</v>
          </cell>
          <cell r="C15" t="str">
            <v>*</v>
          </cell>
          <cell r="D15" t="str">
            <v>*</v>
          </cell>
          <cell r="E15" t="str">
            <v>*</v>
          </cell>
          <cell r="F15" t="str">
            <v>*</v>
          </cell>
          <cell r="G15" t="str">
            <v>*</v>
          </cell>
          <cell r="H15" t="str">
            <v>*</v>
          </cell>
          <cell r="J15" t="str">
            <v>*</v>
          </cell>
          <cell r="K15" t="str">
            <v>*</v>
          </cell>
        </row>
        <row r="16">
          <cell r="B16" t="str">
            <v>*</v>
          </cell>
          <cell r="C16" t="str">
            <v>*</v>
          </cell>
          <cell r="D16" t="str">
            <v>*</v>
          </cell>
          <cell r="E16" t="str">
            <v>*</v>
          </cell>
          <cell r="F16" t="str">
            <v>*</v>
          </cell>
          <cell r="G16" t="str">
            <v>*</v>
          </cell>
          <cell r="H16" t="str">
            <v>*</v>
          </cell>
          <cell r="J16" t="str">
            <v>*</v>
          </cell>
          <cell r="K16" t="str">
            <v>*</v>
          </cell>
        </row>
        <row r="17">
          <cell r="B17" t="str">
            <v>*</v>
          </cell>
          <cell r="C17" t="str">
            <v>*</v>
          </cell>
          <cell r="D17" t="str">
            <v>*</v>
          </cell>
          <cell r="E17" t="str">
            <v>*</v>
          </cell>
          <cell r="F17" t="str">
            <v>*</v>
          </cell>
          <cell r="G17" t="str">
            <v>*</v>
          </cell>
          <cell r="H17" t="str">
            <v>*</v>
          </cell>
          <cell r="J17" t="str">
            <v>*</v>
          </cell>
          <cell r="K17" t="str">
            <v>*</v>
          </cell>
        </row>
        <row r="18">
          <cell r="B18" t="str">
            <v>*</v>
          </cell>
          <cell r="C18" t="str">
            <v>*</v>
          </cell>
          <cell r="D18" t="str">
            <v>*</v>
          </cell>
          <cell r="E18" t="str">
            <v>*</v>
          </cell>
          <cell r="F18" t="str">
            <v>*</v>
          </cell>
          <cell r="G18" t="str">
            <v>*</v>
          </cell>
          <cell r="H18" t="str">
            <v>*</v>
          </cell>
          <cell r="J18" t="str">
            <v>*</v>
          </cell>
          <cell r="K18" t="str">
            <v>*</v>
          </cell>
        </row>
        <row r="19">
          <cell r="B19" t="str">
            <v>*</v>
          </cell>
          <cell r="C19" t="str">
            <v>*</v>
          </cell>
          <cell r="D19" t="str">
            <v>*</v>
          </cell>
          <cell r="E19" t="str">
            <v>*</v>
          </cell>
          <cell r="F19" t="str">
            <v>*</v>
          </cell>
          <cell r="G19" t="str">
            <v>*</v>
          </cell>
          <cell r="H19" t="str">
            <v>*</v>
          </cell>
          <cell r="J19" t="str">
            <v>*</v>
          </cell>
          <cell r="K19" t="str">
            <v>*</v>
          </cell>
        </row>
        <row r="20">
          <cell r="B20" t="str">
            <v>*</v>
          </cell>
          <cell r="C20" t="str">
            <v>*</v>
          </cell>
          <cell r="D20" t="str">
            <v>*</v>
          </cell>
          <cell r="E20" t="str">
            <v>*</v>
          </cell>
          <cell r="F20" t="str">
            <v>*</v>
          </cell>
          <cell r="G20" t="str">
            <v>*</v>
          </cell>
          <cell r="H20" t="str">
            <v>*</v>
          </cell>
          <cell r="J20" t="str">
            <v>*</v>
          </cell>
          <cell r="K20" t="str">
            <v>*</v>
          </cell>
        </row>
        <row r="21">
          <cell r="B21" t="str">
            <v>*</v>
          </cell>
          <cell r="C21" t="str">
            <v>*</v>
          </cell>
          <cell r="D21" t="str">
            <v>*</v>
          </cell>
          <cell r="E21" t="str">
            <v>*</v>
          </cell>
          <cell r="F21" t="str">
            <v>*</v>
          </cell>
          <cell r="G21" t="str">
            <v>*</v>
          </cell>
          <cell r="H21" t="str">
            <v>*</v>
          </cell>
          <cell r="J21" t="str">
            <v>*</v>
          </cell>
          <cell r="K21" t="str">
            <v>*</v>
          </cell>
        </row>
        <row r="22">
          <cell r="B22" t="str">
            <v>*</v>
          </cell>
          <cell r="C22" t="str">
            <v>*</v>
          </cell>
          <cell r="D22" t="str">
            <v>*</v>
          </cell>
          <cell r="E22" t="str">
            <v>*</v>
          </cell>
          <cell r="F22" t="str">
            <v>*</v>
          </cell>
          <cell r="G22" t="str">
            <v>*</v>
          </cell>
          <cell r="H22" t="str">
            <v>*</v>
          </cell>
          <cell r="J22" t="str">
            <v>*</v>
          </cell>
          <cell r="K22" t="str">
            <v>*</v>
          </cell>
        </row>
        <row r="23">
          <cell r="B23" t="str">
            <v>*</v>
          </cell>
          <cell r="C23" t="str">
            <v>*</v>
          </cell>
          <cell r="D23" t="str">
            <v>*</v>
          </cell>
          <cell r="E23" t="str">
            <v>*</v>
          </cell>
          <cell r="F23" t="str">
            <v>*</v>
          </cell>
          <cell r="G23" t="str">
            <v>*</v>
          </cell>
          <cell r="H23" t="str">
            <v>*</v>
          </cell>
          <cell r="J23" t="str">
            <v>*</v>
          </cell>
          <cell r="K23" t="str">
            <v>*</v>
          </cell>
        </row>
        <row r="24">
          <cell r="B24" t="str">
            <v>*</v>
          </cell>
          <cell r="C24" t="str">
            <v>*</v>
          </cell>
          <cell r="D24" t="str">
            <v>*</v>
          </cell>
          <cell r="E24" t="str">
            <v>*</v>
          </cell>
          <cell r="F24" t="str">
            <v>*</v>
          </cell>
          <cell r="G24" t="str">
            <v>*</v>
          </cell>
          <cell r="H24" t="str">
            <v>*</v>
          </cell>
          <cell r="J24" t="str">
            <v>*</v>
          </cell>
          <cell r="K24" t="str">
            <v>*</v>
          </cell>
        </row>
        <row r="25">
          <cell r="B25" t="str">
            <v>*</v>
          </cell>
          <cell r="C25" t="str">
            <v>*</v>
          </cell>
          <cell r="D25" t="str">
            <v>*</v>
          </cell>
          <cell r="E25" t="str">
            <v>*</v>
          </cell>
          <cell r="F25" t="str">
            <v>*</v>
          </cell>
          <cell r="G25" t="str">
            <v>*</v>
          </cell>
          <cell r="H25" t="str">
            <v>*</v>
          </cell>
          <cell r="J25" t="str">
            <v>*</v>
          </cell>
          <cell r="K25" t="str">
            <v>*</v>
          </cell>
        </row>
        <row r="26">
          <cell r="B26" t="str">
            <v>*</v>
          </cell>
          <cell r="C26" t="str">
            <v>*</v>
          </cell>
          <cell r="D26" t="str">
            <v>*</v>
          </cell>
          <cell r="E26" t="str">
            <v>*</v>
          </cell>
          <cell r="F26" t="str">
            <v>*</v>
          </cell>
          <cell r="G26" t="str">
            <v>*</v>
          </cell>
          <cell r="H26" t="str">
            <v>*</v>
          </cell>
          <cell r="J26" t="str">
            <v>*</v>
          </cell>
          <cell r="K26" t="str">
            <v>*</v>
          </cell>
        </row>
        <row r="27">
          <cell r="B27">
            <v>16.475000000000001</v>
          </cell>
          <cell r="C27">
            <v>20.9</v>
          </cell>
          <cell r="D27">
            <v>14.7</v>
          </cell>
          <cell r="E27">
            <v>78.083333333333329</v>
          </cell>
          <cell r="F27">
            <v>99</v>
          </cell>
          <cell r="G27">
            <v>58</v>
          </cell>
          <cell r="H27">
            <v>18.36</v>
          </cell>
          <cell r="J27">
            <v>38.159999999999997</v>
          </cell>
          <cell r="K27">
            <v>3.8000000000000003</v>
          </cell>
        </row>
        <row r="28">
          <cell r="B28">
            <v>10.420833333333334</v>
          </cell>
          <cell r="C28">
            <v>18.2</v>
          </cell>
          <cell r="D28">
            <v>2.9</v>
          </cell>
          <cell r="E28">
            <v>58.708333333333336</v>
          </cell>
          <cell r="F28">
            <v>91</v>
          </cell>
          <cell r="G28">
            <v>23</v>
          </cell>
          <cell r="H28">
            <v>14.04</v>
          </cell>
          <cell r="J28">
            <v>30.96</v>
          </cell>
          <cell r="K28">
            <v>0</v>
          </cell>
        </row>
        <row r="29">
          <cell r="B29">
            <v>14.641666666666667</v>
          </cell>
          <cell r="C29">
            <v>25.5</v>
          </cell>
          <cell r="D29">
            <v>5</v>
          </cell>
          <cell r="E29">
            <v>56.625</v>
          </cell>
          <cell r="F29">
            <v>92</v>
          </cell>
          <cell r="G29">
            <v>34</v>
          </cell>
          <cell r="H29">
            <v>13.68</v>
          </cell>
          <cell r="J29">
            <v>32.4</v>
          </cell>
          <cell r="K29">
            <v>0</v>
          </cell>
        </row>
        <row r="30">
          <cell r="B30">
            <v>21.270833333333332</v>
          </cell>
          <cell r="C30">
            <v>25.3</v>
          </cell>
          <cell r="D30">
            <v>17.899999999999999</v>
          </cell>
          <cell r="E30">
            <v>81.875</v>
          </cell>
          <cell r="F30">
            <v>98</v>
          </cell>
          <cell r="G30">
            <v>65</v>
          </cell>
          <cell r="H30">
            <v>8.64</v>
          </cell>
          <cell r="J30">
            <v>21.6</v>
          </cell>
          <cell r="K30">
            <v>1</v>
          </cell>
        </row>
        <row r="31">
          <cell r="B31">
            <v>21.412500000000005</v>
          </cell>
          <cell r="C31">
            <v>28.6</v>
          </cell>
          <cell r="D31">
            <v>16</v>
          </cell>
          <cell r="E31">
            <v>86.5</v>
          </cell>
          <cell r="F31">
            <v>99</v>
          </cell>
          <cell r="G31">
            <v>55</v>
          </cell>
          <cell r="H31">
            <v>10.44</v>
          </cell>
          <cell r="J31">
            <v>18.720000000000002</v>
          </cell>
          <cell r="K31">
            <v>0.4</v>
          </cell>
        </row>
        <row r="32">
          <cell r="B32">
            <v>24.654166666666669</v>
          </cell>
          <cell r="C32">
            <v>32.799999999999997</v>
          </cell>
          <cell r="D32">
            <v>20.5</v>
          </cell>
          <cell r="E32">
            <v>73.166666666666671</v>
          </cell>
          <cell r="F32">
            <v>91</v>
          </cell>
          <cell r="G32">
            <v>44</v>
          </cell>
          <cell r="H32">
            <v>13.68</v>
          </cell>
          <cell r="J32">
            <v>30.96</v>
          </cell>
          <cell r="K32">
            <v>0</v>
          </cell>
        </row>
        <row r="33">
          <cell r="B33">
            <v>19.404166666666665</v>
          </cell>
          <cell r="C33">
            <v>25.2</v>
          </cell>
          <cell r="D33">
            <v>14.9</v>
          </cell>
          <cell r="E33">
            <v>88.083333333333329</v>
          </cell>
          <cell r="F33">
            <v>99</v>
          </cell>
          <cell r="G33">
            <v>69</v>
          </cell>
          <cell r="H33">
            <v>17.64</v>
          </cell>
          <cell r="J33">
            <v>39.24</v>
          </cell>
          <cell r="K33">
            <v>0</v>
          </cell>
        </row>
        <row r="34">
          <cell r="B34">
            <v>13.6875</v>
          </cell>
          <cell r="C34">
            <v>16.399999999999999</v>
          </cell>
          <cell r="D34">
            <v>12</v>
          </cell>
          <cell r="E34">
            <v>83.708333333333329</v>
          </cell>
          <cell r="F34">
            <v>98</v>
          </cell>
          <cell r="G34">
            <v>63</v>
          </cell>
          <cell r="H34">
            <v>15.840000000000002</v>
          </cell>
          <cell r="J34">
            <v>38.519999999999996</v>
          </cell>
          <cell r="K34">
            <v>0.2</v>
          </cell>
        </row>
      </sheetData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>
        <row r="5">
          <cell r="B5">
            <v>20.429166666666671</v>
          </cell>
          <cell r="C5">
            <v>26.4</v>
          </cell>
          <cell r="D5">
            <v>17.100000000000001</v>
          </cell>
          <cell r="E5">
            <v>70.375</v>
          </cell>
          <cell r="F5">
            <v>88</v>
          </cell>
          <cell r="G5">
            <v>44</v>
          </cell>
          <cell r="H5">
            <v>14.04</v>
          </cell>
          <cell r="J5">
            <v>23.759999999999998</v>
          </cell>
          <cell r="K5">
            <v>0</v>
          </cell>
        </row>
        <row r="6">
          <cell r="B6">
            <v>19.445833333333333</v>
          </cell>
          <cell r="C6">
            <v>25.1</v>
          </cell>
          <cell r="D6">
            <v>15.1</v>
          </cell>
          <cell r="E6">
            <v>84.166666666666671</v>
          </cell>
          <cell r="F6">
            <v>95</v>
          </cell>
          <cell r="G6">
            <v>61</v>
          </cell>
          <cell r="H6">
            <v>18</v>
          </cell>
          <cell r="J6">
            <v>30.240000000000002</v>
          </cell>
          <cell r="K6">
            <v>1.6</v>
          </cell>
        </row>
        <row r="7">
          <cell r="B7">
            <v>23.69583333333334</v>
          </cell>
          <cell r="C7">
            <v>31.8</v>
          </cell>
          <cell r="D7">
            <v>18.399999999999999</v>
          </cell>
          <cell r="E7">
            <v>79.416666666666671</v>
          </cell>
          <cell r="F7">
            <v>100</v>
          </cell>
          <cell r="G7">
            <v>48</v>
          </cell>
          <cell r="H7">
            <v>9.7200000000000006</v>
          </cell>
          <cell r="J7">
            <v>18.36</v>
          </cell>
          <cell r="K7">
            <v>0</v>
          </cell>
        </row>
        <row r="8">
          <cell r="B8">
            <v>25.391666666666669</v>
          </cell>
          <cell r="C8">
            <v>32.9</v>
          </cell>
          <cell r="D8">
            <v>20.2</v>
          </cell>
          <cell r="E8">
            <v>79.25</v>
          </cell>
          <cell r="F8">
            <v>96</v>
          </cell>
          <cell r="G8">
            <v>50</v>
          </cell>
          <cell r="H8">
            <v>19.079999999999998</v>
          </cell>
          <cell r="J8">
            <v>32.76</v>
          </cell>
          <cell r="K8">
            <v>0</v>
          </cell>
        </row>
        <row r="9">
          <cell r="B9">
            <v>25.316666666666674</v>
          </cell>
          <cell r="C9">
            <v>32.5</v>
          </cell>
          <cell r="D9">
            <v>19.399999999999999</v>
          </cell>
          <cell r="E9">
            <v>80.291666666666671</v>
          </cell>
          <cell r="F9">
            <v>100</v>
          </cell>
          <cell r="G9">
            <v>49</v>
          </cell>
          <cell r="H9">
            <v>12.24</v>
          </cell>
          <cell r="J9">
            <v>24.48</v>
          </cell>
          <cell r="K9">
            <v>0</v>
          </cell>
        </row>
        <row r="10">
          <cell r="B10">
            <v>24.824999999999999</v>
          </cell>
          <cell r="C10">
            <v>30.1</v>
          </cell>
          <cell r="D10">
            <v>21.1</v>
          </cell>
          <cell r="E10">
            <v>78.75</v>
          </cell>
          <cell r="F10">
            <v>93</v>
          </cell>
          <cell r="G10">
            <v>56</v>
          </cell>
          <cell r="H10">
            <v>12.96</v>
          </cell>
          <cell r="J10">
            <v>29.16</v>
          </cell>
          <cell r="K10">
            <v>0</v>
          </cell>
        </row>
        <row r="11">
          <cell r="B11">
            <v>23.841666666666665</v>
          </cell>
          <cell r="C11">
            <v>31.6</v>
          </cell>
          <cell r="D11">
            <v>18.100000000000001</v>
          </cell>
          <cell r="E11">
            <v>82.041666666666671</v>
          </cell>
          <cell r="F11">
            <v>100</v>
          </cell>
          <cell r="G11">
            <v>51</v>
          </cell>
          <cell r="H11">
            <v>11.16</v>
          </cell>
          <cell r="J11">
            <v>20.16</v>
          </cell>
          <cell r="K11">
            <v>0</v>
          </cell>
        </row>
        <row r="12">
          <cell r="B12">
            <v>22.812500000000004</v>
          </cell>
          <cell r="C12">
            <v>26.3</v>
          </cell>
          <cell r="D12">
            <v>21</v>
          </cell>
          <cell r="E12">
            <v>90.333333333333329</v>
          </cell>
          <cell r="F12">
            <v>95</v>
          </cell>
          <cell r="G12">
            <v>77</v>
          </cell>
          <cell r="H12">
            <v>14.76</v>
          </cell>
          <cell r="J12">
            <v>34.92</v>
          </cell>
          <cell r="K12">
            <v>12.2</v>
          </cell>
        </row>
        <row r="13">
          <cell r="B13">
            <v>20.637499999999999</v>
          </cell>
          <cell r="C13">
            <v>23.5</v>
          </cell>
          <cell r="D13">
            <v>18.8</v>
          </cell>
          <cell r="E13">
            <v>80.666666666666671</v>
          </cell>
          <cell r="F13">
            <v>94</v>
          </cell>
          <cell r="G13">
            <v>49</v>
          </cell>
          <cell r="H13">
            <v>15.120000000000001</v>
          </cell>
          <cell r="J13">
            <v>28.8</v>
          </cell>
          <cell r="K13">
            <v>0.2</v>
          </cell>
        </row>
        <row r="14">
          <cell r="B14">
            <v>18.241666666666664</v>
          </cell>
          <cell r="C14">
            <v>24.9</v>
          </cell>
          <cell r="D14">
            <v>14</v>
          </cell>
          <cell r="E14">
            <v>75.875</v>
          </cell>
          <cell r="F14">
            <v>92</v>
          </cell>
          <cell r="G14">
            <v>47</v>
          </cell>
          <cell r="H14">
            <v>11.879999999999999</v>
          </cell>
          <cell r="J14">
            <v>21.96</v>
          </cell>
          <cell r="K14">
            <v>0</v>
          </cell>
        </row>
        <row r="15">
          <cell r="B15">
            <v>19.554166666666667</v>
          </cell>
          <cell r="C15">
            <v>25.8</v>
          </cell>
          <cell r="D15">
            <v>15.9</v>
          </cell>
          <cell r="E15">
            <v>74.208333333333329</v>
          </cell>
          <cell r="F15">
            <v>90</v>
          </cell>
          <cell r="G15">
            <v>42</v>
          </cell>
          <cell r="H15">
            <v>13.32</v>
          </cell>
          <cell r="J15">
            <v>24.840000000000003</v>
          </cell>
          <cell r="K15">
            <v>0.2</v>
          </cell>
        </row>
        <row r="16">
          <cell r="B16">
            <v>19.362500000000001</v>
          </cell>
          <cell r="C16">
            <v>27.2</v>
          </cell>
          <cell r="D16">
            <v>14.2</v>
          </cell>
          <cell r="E16">
            <v>75.25</v>
          </cell>
          <cell r="F16">
            <v>96</v>
          </cell>
          <cell r="G16">
            <v>42</v>
          </cell>
          <cell r="H16">
            <v>17.28</v>
          </cell>
          <cell r="J16">
            <v>28.08</v>
          </cell>
          <cell r="K16">
            <v>0</v>
          </cell>
        </row>
        <row r="17">
          <cell r="B17">
            <v>21.945833333333336</v>
          </cell>
          <cell r="C17">
            <v>30.1</v>
          </cell>
          <cell r="D17">
            <v>16.899999999999999</v>
          </cell>
          <cell r="E17">
            <v>71.083333333333329</v>
          </cell>
          <cell r="F17">
            <v>89</v>
          </cell>
          <cell r="G17">
            <v>47</v>
          </cell>
          <cell r="H17">
            <v>18.36</v>
          </cell>
          <cell r="J17">
            <v>29.52</v>
          </cell>
          <cell r="K17">
            <v>0</v>
          </cell>
        </row>
        <row r="18">
          <cell r="B18">
            <v>24.770833333333332</v>
          </cell>
          <cell r="C18">
            <v>31.8</v>
          </cell>
          <cell r="D18">
            <v>19.600000000000001</v>
          </cell>
          <cell r="E18">
            <v>68.958333333333329</v>
          </cell>
          <cell r="F18">
            <v>86</v>
          </cell>
          <cell r="G18">
            <v>49</v>
          </cell>
          <cell r="H18">
            <v>16.2</v>
          </cell>
          <cell r="J18">
            <v>28.8</v>
          </cell>
          <cell r="K18">
            <v>0</v>
          </cell>
        </row>
        <row r="19">
          <cell r="B19">
            <v>23.454166666666669</v>
          </cell>
          <cell r="C19">
            <v>28.1</v>
          </cell>
          <cell r="D19">
            <v>19</v>
          </cell>
          <cell r="E19">
            <v>81.375</v>
          </cell>
          <cell r="F19">
            <v>93</v>
          </cell>
          <cell r="G19">
            <v>62</v>
          </cell>
          <cell r="H19">
            <v>17.28</v>
          </cell>
          <cell r="J19">
            <v>30.240000000000002</v>
          </cell>
          <cell r="K19">
            <v>0</v>
          </cell>
        </row>
        <row r="20">
          <cell r="B20">
            <v>25.029166666666665</v>
          </cell>
          <cell r="C20">
            <v>32.299999999999997</v>
          </cell>
          <cell r="D20">
            <v>20.100000000000001</v>
          </cell>
          <cell r="E20">
            <v>77.041666666666671</v>
          </cell>
          <cell r="F20">
            <v>100</v>
          </cell>
          <cell r="G20">
            <v>45</v>
          </cell>
          <cell r="H20">
            <v>22.68</v>
          </cell>
          <cell r="J20">
            <v>41.76</v>
          </cell>
          <cell r="K20">
            <v>0</v>
          </cell>
        </row>
        <row r="21">
          <cell r="B21">
            <v>24.775000000000002</v>
          </cell>
          <cell r="C21">
            <v>32.5</v>
          </cell>
          <cell r="D21">
            <v>19.399999999999999</v>
          </cell>
          <cell r="E21">
            <v>70.666666666666671</v>
          </cell>
          <cell r="F21">
            <v>94</v>
          </cell>
          <cell r="G21">
            <v>36</v>
          </cell>
          <cell r="H21">
            <v>26.28</v>
          </cell>
          <cell r="J21">
            <v>41.04</v>
          </cell>
          <cell r="K21">
            <v>0</v>
          </cell>
        </row>
        <row r="22">
          <cell r="B22">
            <v>23.733333333333331</v>
          </cell>
          <cell r="C22">
            <v>32.5</v>
          </cell>
          <cell r="D22">
            <v>17.399999999999999</v>
          </cell>
          <cell r="E22">
            <v>72.833333333333329</v>
          </cell>
          <cell r="F22">
            <v>95</v>
          </cell>
          <cell r="G22">
            <v>35</v>
          </cell>
          <cell r="H22">
            <v>16.2</v>
          </cell>
          <cell r="J22">
            <v>31.680000000000003</v>
          </cell>
          <cell r="K22">
            <v>0</v>
          </cell>
        </row>
        <row r="23">
          <cell r="B23">
            <v>19.691666666666663</v>
          </cell>
          <cell r="C23">
            <v>24.1</v>
          </cell>
          <cell r="D23">
            <v>17</v>
          </cell>
          <cell r="E23">
            <v>83.791666666666671</v>
          </cell>
          <cell r="F23">
            <v>98</v>
          </cell>
          <cell r="G23">
            <v>62</v>
          </cell>
          <cell r="H23">
            <v>16.920000000000002</v>
          </cell>
          <cell r="J23">
            <v>30.96</v>
          </cell>
          <cell r="K23">
            <v>0</v>
          </cell>
        </row>
        <row r="24">
          <cell r="B24">
            <v>17.591666666666669</v>
          </cell>
          <cell r="C24">
            <v>22.1</v>
          </cell>
          <cell r="D24">
            <v>15.4</v>
          </cell>
          <cell r="E24">
            <v>83.666666666666671</v>
          </cell>
          <cell r="F24">
            <v>95</v>
          </cell>
          <cell r="G24">
            <v>66</v>
          </cell>
          <cell r="H24">
            <v>15.48</v>
          </cell>
          <cell r="J24">
            <v>28.44</v>
          </cell>
          <cell r="K24">
            <v>0</v>
          </cell>
        </row>
        <row r="25">
          <cell r="B25">
            <v>17.904166666666669</v>
          </cell>
          <cell r="C25">
            <v>26.6</v>
          </cell>
          <cell r="D25">
            <v>12.1</v>
          </cell>
          <cell r="E25">
            <v>86.208333333333329</v>
          </cell>
          <cell r="F25">
            <v>100</v>
          </cell>
          <cell r="G25">
            <v>58</v>
          </cell>
          <cell r="H25">
            <v>10.8</v>
          </cell>
          <cell r="J25">
            <v>19.079999999999998</v>
          </cell>
          <cell r="K25">
            <v>0</v>
          </cell>
        </row>
        <row r="26">
          <cell r="B26">
            <v>22.241666666666671</v>
          </cell>
          <cell r="C26">
            <v>31.2</v>
          </cell>
          <cell r="D26">
            <v>16.399999999999999</v>
          </cell>
          <cell r="E26">
            <v>80</v>
          </cell>
          <cell r="F26">
            <v>100</v>
          </cell>
          <cell r="G26">
            <v>46</v>
          </cell>
          <cell r="H26">
            <v>24.12</v>
          </cell>
          <cell r="J26">
            <v>43.92</v>
          </cell>
          <cell r="K26">
            <v>0</v>
          </cell>
        </row>
        <row r="27">
          <cell r="B27">
            <v>21.262499999999999</v>
          </cell>
          <cell r="C27">
            <v>25.9</v>
          </cell>
          <cell r="D27">
            <v>15.8</v>
          </cell>
          <cell r="E27">
            <v>81.5</v>
          </cell>
          <cell r="F27">
            <v>92</v>
          </cell>
          <cell r="G27">
            <v>65</v>
          </cell>
          <cell r="H27">
            <v>21.96</v>
          </cell>
          <cell r="J27">
            <v>41.76</v>
          </cell>
          <cell r="K27">
            <v>9.6</v>
          </cell>
        </row>
        <row r="28">
          <cell r="B28">
            <v>14.283333333333333</v>
          </cell>
          <cell r="C28">
            <v>19.8</v>
          </cell>
          <cell r="D28">
            <v>7.5</v>
          </cell>
          <cell r="E28">
            <v>61.75</v>
          </cell>
          <cell r="F28">
            <v>88</v>
          </cell>
          <cell r="G28">
            <v>32</v>
          </cell>
          <cell r="H28">
            <v>18</v>
          </cell>
          <cell r="J28">
            <v>33.119999999999997</v>
          </cell>
          <cell r="K28">
            <v>0.2</v>
          </cell>
        </row>
        <row r="29">
          <cell r="B29">
            <v>16.266666666666666</v>
          </cell>
          <cell r="C29">
            <v>26.7</v>
          </cell>
          <cell r="D29">
            <v>9</v>
          </cell>
          <cell r="E29">
            <v>76.333333333333329</v>
          </cell>
          <cell r="F29">
            <v>94</v>
          </cell>
          <cell r="G29">
            <v>54</v>
          </cell>
          <cell r="H29">
            <v>20.16</v>
          </cell>
          <cell r="J29">
            <v>35.28</v>
          </cell>
          <cell r="K29">
            <v>0</v>
          </cell>
        </row>
        <row r="30">
          <cell r="B30">
            <v>22.349999999999998</v>
          </cell>
          <cell r="C30">
            <v>29.8</v>
          </cell>
          <cell r="D30">
            <v>17.3</v>
          </cell>
          <cell r="E30">
            <v>82.625</v>
          </cell>
          <cell r="F30">
            <v>95</v>
          </cell>
          <cell r="G30">
            <v>58</v>
          </cell>
          <cell r="H30">
            <v>18</v>
          </cell>
          <cell r="J30">
            <v>30.240000000000002</v>
          </cell>
          <cell r="K30">
            <v>0</v>
          </cell>
        </row>
        <row r="31">
          <cell r="B31">
            <v>22.508333333333329</v>
          </cell>
          <cell r="C31">
            <v>30.3</v>
          </cell>
          <cell r="D31">
            <v>17.8</v>
          </cell>
          <cell r="E31">
            <v>81.166666666666671</v>
          </cell>
          <cell r="F31">
            <v>94</v>
          </cell>
          <cell r="G31">
            <v>55</v>
          </cell>
          <cell r="H31">
            <v>9</v>
          </cell>
          <cell r="J31">
            <v>19.079999999999998</v>
          </cell>
          <cell r="K31">
            <v>0</v>
          </cell>
        </row>
        <row r="32">
          <cell r="B32">
            <v>24.166666666666668</v>
          </cell>
          <cell r="C32">
            <v>33.4</v>
          </cell>
          <cell r="D32">
            <v>17.8</v>
          </cell>
          <cell r="E32">
            <v>79.041666666666671</v>
          </cell>
          <cell r="F32">
            <v>100</v>
          </cell>
          <cell r="G32">
            <v>43</v>
          </cell>
          <cell r="H32">
            <v>21.96</v>
          </cell>
          <cell r="J32">
            <v>34.92</v>
          </cell>
          <cell r="K32">
            <v>0</v>
          </cell>
        </row>
        <row r="33">
          <cell r="B33">
            <v>21.179166666666664</v>
          </cell>
          <cell r="C33">
            <v>28.3</v>
          </cell>
          <cell r="D33">
            <v>17.899999999999999</v>
          </cell>
          <cell r="E33">
            <v>84.666666666666671</v>
          </cell>
          <cell r="F33">
            <v>100</v>
          </cell>
          <cell r="G33">
            <v>64</v>
          </cell>
          <cell r="H33">
            <v>21.96</v>
          </cell>
          <cell r="J33">
            <v>39.24</v>
          </cell>
          <cell r="K33">
            <v>0</v>
          </cell>
        </row>
        <row r="34">
          <cell r="B34">
            <v>15.124999999999998</v>
          </cell>
          <cell r="C34">
            <v>18.100000000000001</v>
          </cell>
          <cell r="D34">
            <v>13.8</v>
          </cell>
          <cell r="E34">
            <v>78.541666666666671</v>
          </cell>
          <cell r="F34">
            <v>91</v>
          </cell>
          <cell r="G34">
            <v>70</v>
          </cell>
          <cell r="H34">
            <v>21.240000000000002</v>
          </cell>
          <cell r="J34">
            <v>39.6</v>
          </cell>
          <cell r="K34">
            <v>0</v>
          </cell>
        </row>
      </sheetData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>
        <row r="5">
          <cell r="B5">
            <v>17.912499999999998</v>
          </cell>
          <cell r="C5">
            <v>25.1</v>
          </cell>
          <cell r="D5">
            <v>13.5</v>
          </cell>
          <cell r="E5">
            <v>77.916666666666671</v>
          </cell>
          <cell r="F5">
            <v>95</v>
          </cell>
          <cell r="G5">
            <v>46</v>
          </cell>
          <cell r="H5">
            <v>9.7200000000000006</v>
          </cell>
          <cell r="J5">
            <v>20.52</v>
          </cell>
          <cell r="K5">
            <v>0</v>
          </cell>
        </row>
        <row r="6">
          <cell r="B6">
            <v>18.7</v>
          </cell>
          <cell r="C6">
            <v>28.4</v>
          </cell>
          <cell r="D6">
            <v>11.6</v>
          </cell>
          <cell r="E6">
            <v>77.916666666666671</v>
          </cell>
          <cell r="F6">
            <v>98</v>
          </cell>
          <cell r="G6">
            <v>40</v>
          </cell>
          <cell r="H6">
            <v>10.44</v>
          </cell>
          <cell r="J6">
            <v>25.2</v>
          </cell>
          <cell r="K6">
            <v>0</v>
          </cell>
        </row>
        <row r="7">
          <cell r="B7">
            <v>21.941666666666663</v>
          </cell>
          <cell r="C7">
            <v>29.9</v>
          </cell>
          <cell r="D7">
            <v>15.3</v>
          </cell>
          <cell r="E7">
            <v>76.791666666666671</v>
          </cell>
          <cell r="F7">
            <v>97</v>
          </cell>
          <cell r="G7">
            <v>51</v>
          </cell>
          <cell r="H7">
            <v>12.96</v>
          </cell>
          <cell r="J7">
            <v>29.16</v>
          </cell>
          <cell r="K7">
            <v>0.2</v>
          </cell>
        </row>
        <row r="8">
          <cell r="B8">
            <v>23.300000000000008</v>
          </cell>
          <cell r="C8">
            <v>31.6</v>
          </cell>
          <cell r="D8">
            <v>19.5</v>
          </cell>
          <cell r="E8">
            <v>77.916666666666671</v>
          </cell>
          <cell r="F8">
            <v>94</v>
          </cell>
          <cell r="G8">
            <v>51</v>
          </cell>
          <cell r="H8">
            <v>15.48</v>
          </cell>
          <cell r="J8">
            <v>30.6</v>
          </cell>
          <cell r="K8">
            <v>0.2</v>
          </cell>
        </row>
        <row r="9">
          <cell r="B9">
            <v>24.166666666666668</v>
          </cell>
          <cell r="C9">
            <v>32</v>
          </cell>
          <cell r="D9">
            <v>18.7</v>
          </cell>
          <cell r="E9">
            <v>75.458333333333329</v>
          </cell>
          <cell r="F9">
            <v>96</v>
          </cell>
          <cell r="G9">
            <v>47</v>
          </cell>
          <cell r="H9">
            <v>13.68</v>
          </cell>
          <cell r="J9">
            <v>36.36</v>
          </cell>
          <cell r="K9">
            <v>0</v>
          </cell>
        </row>
        <row r="10">
          <cell r="B10">
            <v>23.058333333333334</v>
          </cell>
          <cell r="C10">
            <v>30.9</v>
          </cell>
          <cell r="D10">
            <v>18.5</v>
          </cell>
          <cell r="E10">
            <v>81.833333333333329</v>
          </cell>
          <cell r="F10">
            <v>97</v>
          </cell>
          <cell r="G10">
            <v>52</v>
          </cell>
          <cell r="H10">
            <v>14.04</v>
          </cell>
          <cell r="J10">
            <v>29.880000000000003</v>
          </cell>
          <cell r="K10">
            <v>0</v>
          </cell>
        </row>
        <row r="11">
          <cell r="B11">
            <v>22</v>
          </cell>
          <cell r="C11">
            <v>30.8</v>
          </cell>
          <cell r="D11">
            <v>15.6</v>
          </cell>
          <cell r="E11">
            <v>82.083333333333329</v>
          </cell>
          <cell r="F11">
            <v>99</v>
          </cell>
          <cell r="G11">
            <v>47</v>
          </cell>
          <cell r="H11">
            <v>12.96</v>
          </cell>
          <cell r="J11">
            <v>27.720000000000002</v>
          </cell>
          <cell r="K11">
            <v>0</v>
          </cell>
        </row>
        <row r="12">
          <cell r="B12">
            <v>19.766666666666669</v>
          </cell>
          <cell r="C12">
            <v>23.4</v>
          </cell>
          <cell r="D12">
            <v>17.5</v>
          </cell>
          <cell r="E12">
            <v>92.708333333333329</v>
          </cell>
          <cell r="F12">
            <v>98</v>
          </cell>
          <cell r="G12">
            <v>80</v>
          </cell>
          <cell r="H12">
            <v>8.2799999999999994</v>
          </cell>
          <cell r="J12">
            <v>16.2</v>
          </cell>
          <cell r="K12">
            <v>1.2</v>
          </cell>
        </row>
        <row r="13">
          <cell r="B13">
            <v>18.345833333333335</v>
          </cell>
          <cell r="C13">
            <v>22.8</v>
          </cell>
          <cell r="D13">
            <v>13</v>
          </cell>
          <cell r="E13">
            <v>82.875</v>
          </cell>
          <cell r="F13">
            <v>98</v>
          </cell>
          <cell r="G13">
            <v>41</v>
          </cell>
          <cell r="H13">
            <v>10.44</v>
          </cell>
          <cell r="J13">
            <v>24.840000000000003</v>
          </cell>
          <cell r="K13">
            <v>3.6000000000000005</v>
          </cell>
        </row>
        <row r="14">
          <cell r="B14">
            <v>13.045833333333333</v>
          </cell>
          <cell r="C14">
            <v>22.3</v>
          </cell>
          <cell r="D14">
            <v>6.2</v>
          </cell>
          <cell r="E14">
            <v>81.75</v>
          </cell>
          <cell r="F14">
            <v>99</v>
          </cell>
          <cell r="G14">
            <v>36</v>
          </cell>
          <cell r="H14">
            <v>8.2799999999999994</v>
          </cell>
          <cell r="J14">
            <v>18.720000000000002</v>
          </cell>
          <cell r="K14">
            <v>0</v>
          </cell>
        </row>
        <row r="15">
          <cell r="B15">
            <v>13.916666666666666</v>
          </cell>
          <cell r="C15">
            <v>23.6</v>
          </cell>
          <cell r="D15">
            <v>6.5</v>
          </cell>
          <cell r="E15">
            <v>78.166666666666671</v>
          </cell>
          <cell r="F15">
            <v>99</v>
          </cell>
          <cell r="G15">
            <v>39</v>
          </cell>
          <cell r="H15">
            <v>13.32</v>
          </cell>
          <cell r="J15">
            <v>24.48</v>
          </cell>
          <cell r="K15">
            <v>0.2</v>
          </cell>
        </row>
        <row r="16">
          <cell r="B16">
            <v>15.15833333333333</v>
          </cell>
          <cell r="C16">
            <v>22</v>
          </cell>
          <cell r="D16">
            <v>8.1</v>
          </cell>
          <cell r="E16">
            <v>69.208333333333329</v>
          </cell>
          <cell r="F16">
            <v>97</v>
          </cell>
          <cell r="G16">
            <v>41</v>
          </cell>
          <cell r="H16">
            <v>20.16</v>
          </cell>
          <cell r="J16">
            <v>46.800000000000004</v>
          </cell>
          <cell r="K16">
            <v>0</v>
          </cell>
        </row>
        <row r="17">
          <cell r="B17">
            <v>15.854166666666664</v>
          </cell>
          <cell r="C17">
            <v>23.8</v>
          </cell>
          <cell r="D17">
            <v>10.4</v>
          </cell>
          <cell r="E17">
            <v>74.833333333333329</v>
          </cell>
          <cell r="F17">
            <v>92</v>
          </cell>
          <cell r="G17">
            <v>53</v>
          </cell>
          <cell r="H17">
            <v>13.32</v>
          </cell>
          <cell r="J17">
            <v>32.4</v>
          </cell>
          <cell r="K17">
            <v>0</v>
          </cell>
        </row>
        <row r="18">
          <cell r="B18">
            <v>20.970833333333331</v>
          </cell>
          <cell r="C18">
            <v>29.7</v>
          </cell>
          <cell r="D18">
            <v>16.100000000000001</v>
          </cell>
          <cell r="E18">
            <v>70.375</v>
          </cell>
          <cell r="F18">
            <v>86</v>
          </cell>
          <cell r="G18">
            <v>46</v>
          </cell>
          <cell r="H18">
            <v>16.2</v>
          </cell>
          <cell r="J18">
            <v>35.28</v>
          </cell>
          <cell r="K18">
            <v>0</v>
          </cell>
        </row>
        <row r="19">
          <cell r="B19">
            <v>20.395833333333336</v>
          </cell>
          <cell r="C19">
            <v>25.8</v>
          </cell>
          <cell r="E19">
            <v>82.708333333333329</v>
          </cell>
          <cell r="F19">
            <v>98</v>
          </cell>
          <cell r="G19">
            <v>64</v>
          </cell>
          <cell r="H19">
            <v>11.520000000000001</v>
          </cell>
          <cell r="J19">
            <v>45.36</v>
          </cell>
          <cell r="K19">
            <v>29.6</v>
          </cell>
        </row>
        <row r="20">
          <cell r="B20">
            <v>23.183333333333334</v>
          </cell>
          <cell r="C20">
            <v>30.3</v>
          </cell>
          <cell r="D20">
            <v>19.100000000000001</v>
          </cell>
          <cell r="E20">
            <v>80.458333333333329</v>
          </cell>
          <cell r="F20">
            <v>96</v>
          </cell>
          <cell r="G20">
            <v>53</v>
          </cell>
          <cell r="H20">
            <v>15.48</v>
          </cell>
          <cell r="J20">
            <v>31.680000000000003</v>
          </cell>
          <cell r="K20">
            <v>0</v>
          </cell>
        </row>
        <row r="21">
          <cell r="B21">
            <v>22.6875</v>
          </cell>
          <cell r="C21">
            <v>30.2</v>
          </cell>
          <cell r="D21">
            <v>17.3</v>
          </cell>
          <cell r="E21">
            <v>72.291666666666671</v>
          </cell>
          <cell r="F21">
            <v>93</v>
          </cell>
          <cell r="G21">
            <v>37</v>
          </cell>
          <cell r="H21">
            <v>14.04</v>
          </cell>
          <cell r="J21">
            <v>33.119999999999997</v>
          </cell>
          <cell r="K21">
            <v>0</v>
          </cell>
        </row>
        <row r="22">
          <cell r="B22">
            <v>21.945833333333336</v>
          </cell>
          <cell r="C22">
            <v>30.1</v>
          </cell>
          <cell r="D22">
            <v>15.7</v>
          </cell>
          <cell r="E22">
            <v>65.208333333333329</v>
          </cell>
          <cell r="F22">
            <v>87</v>
          </cell>
          <cell r="G22">
            <v>37</v>
          </cell>
          <cell r="H22">
            <v>13.32</v>
          </cell>
          <cell r="J22">
            <v>31.680000000000003</v>
          </cell>
          <cell r="K22">
            <v>0</v>
          </cell>
        </row>
        <row r="23">
          <cell r="B23">
            <v>21.950000000000003</v>
          </cell>
          <cell r="C23">
            <v>31</v>
          </cell>
          <cell r="D23">
            <v>15.7</v>
          </cell>
          <cell r="E23">
            <v>70.125</v>
          </cell>
          <cell r="F23">
            <v>92</v>
          </cell>
          <cell r="G23">
            <v>38</v>
          </cell>
          <cell r="H23">
            <v>10.44</v>
          </cell>
          <cell r="J23">
            <v>21.6</v>
          </cell>
          <cell r="K23">
            <v>0</v>
          </cell>
        </row>
        <row r="24">
          <cell r="B24">
            <v>18.533333333333331</v>
          </cell>
          <cell r="C24">
            <v>23.8</v>
          </cell>
          <cell r="D24">
            <v>14.6</v>
          </cell>
          <cell r="E24">
            <v>90.291666666666671</v>
          </cell>
          <cell r="F24">
            <v>99</v>
          </cell>
          <cell r="G24">
            <v>68</v>
          </cell>
          <cell r="H24">
            <v>6.84</v>
          </cell>
          <cell r="J24">
            <v>15.840000000000002</v>
          </cell>
          <cell r="K24">
            <v>0.2</v>
          </cell>
        </row>
        <row r="25">
          <cell r="B25">
            <v>18.179166666666667</v>
          </cell>
          <cell r="C25">
            <v>24.5</v>
          </cell>
          <cell r="D25">
            <v>14.1</v>
          </cell>
          <cell r="E25">
            <v>89.541666666666671</v>
          </cell>
          <cell r="F25">
            <v>98</v>
          </cell>
          <cell r="G25">
            <v>66</v>
          </cell>
          <cell r="H25">
            <v>8.64</v>
          </cell>
          <cell r="J25">
            <v>16.559999999999999</v>
          </cell>
          <cell r="K25">
            <v>0</v>
          </cell>
        </row>
        <row r="26">
          <cell r="B26">
            <v>21.766666666666662</v>
          </cell>
          <cell r="C26">
            <v>29.3</v>
          </cell>
          <cell r="D26">
            <v>16.899999999999999</v>
          </cell>
          <cell r="E26">
            <v>77.5</v>
          </cell>
          <cell r="F26">
            <v>98</v>
          </cell>
          <cell r="G26">
            <v>43</v>
          </cell>
          <cell r="H26">
            <v>22.32</v>
          </cell>
          <cell r="J26">
            <v>47.16</v>
          </cell>
          <cell r="K26">
            <v>0</v>
          </cell>
        </row>
        <row r="27">
          <cell r="B27">
            <v>18</v>
          </cell>
          <cell r="C27">
            <v>22.6</v>
          </cell>
          <cell r="D27">
            <v>13.7</v>
          </cell>
          <cell r="E27">
            <v>84.458333333333329</v>
          </cell>
          <cell r="F27">
            <v>96</v>
          </cell>
          <cell r="G27">
            <v>69</v>
          </cell>
          <cell r="H27">
            <v>17.64</v>
          </cell>
          <cell r="J27">
            <v>39.96</v>
          </cell>
          <cell r="K27">
            <v>6.2</v>
          </cell>
        </row>
        <row r="28">
          <cell r="B28">
            <v>8.3291666666666675</v>
          </cell>
          <cell r="C28">
            <v>15.3</v>
          </cell>
          <cell r="D28">
            <v>1.3</v>
          </cell>
          <cell r="E28">
            <v>70.583333333333329</v>
          </cell>
          <cell r="F28">
            <v>98</v>
          </cell>
          <cell r="G28">
            <v>32</v>
          </cell>
          <cell r="H28">
            <v>10.8</v>
          </cell>
          <cell r="J28">
            <v>24.48</v>
          </cell>
          <cell r="K28">
            <v>0.2</v>
          </cell>
        </row>
        <row r="29">
          <cell r="B29">
            <v>11.579166666666667</v>
          </cell>
          <cell r="C29">
            <v>24.5</v>
          </cell>
          <cell r="D29">
            <v>1.4</v>
          </cell>
          <cell r="E29">
            <v>64.458333333333329</v>
          </cell>
          <cell r="F29">
            <v>94</v>
          </cell>
          <cell r="G29">
            <v>34</v>
          </cell>
          <cell r="H29">
            <v>17.28</v>
          </cell>
          <cell r="J29">
            <v>43.2</v>
          </cell>
          <cell r="K29">
            <v>0</v>
          </cell>
        </row>
        <row r="30">
          <cell r="B30">
            <v>20.962499999999999</v>
          </cell>
          <cell r="C30">
            <v>28.6</v>
          </cell>
          <cell r="D30">
            <v>16.2</v>
          </cell>
          <cell r="E30">
            <v>71.541666666666671</v>
          </cell>
          <cell r="F30">
            <v>92</v>
          </cell>
          <cell r="G30">
            <v>56</v>
          </cell>
          <cell r="H30">
            <v>15.48</v>
          </cell>
          <cell r="J30">
            <v>39.96</v>
          </cell>
          <cell r="K30">
            <v>0</v>
          </cell>
        </row>
        <row r="31">
          <cell r="B31">
            <v>19.945833333333329</v>
          </cell>
          <cell r="C31">
            <v>24.6</v>
          </cell>
          <cell r="D31">
            <v>17.3</v>
          </cell>
          <cell r="E31">
            <v>91.208333333333329</v>
          </cell>
          <cell r="F31">
            <v>98</v>
          </cell>
          <cell r="G31">
            <v>72</v>
          </cell>
          <cell r="H31">
            <v>8.64</v>
          </cell>
          <cell r="J31">
            <v>18.720000000000002</v>
          </cell>
          <cell r="K31">
            <v>0.2</v>
          </cell>
        </row>
        <row r="32">
          <cell r="B32">
            <v>22.791666666666668</v>
          </cell>
          <cell r="C32">
            <v>31.6</v>
          </cell>
          <cell r="D32">
            <v>16.100000000000001</v>
          </cell>
          <cell r="E32">
            <v>77.833333333333329</v>
          </cell>
          <cell r="F32">
            <v>99</v>
          </cell>
          <cell r="G32">
            <v>44</v>
          </cell>
          <cell r="H32">
            <v>17.64</v>
          </cell>
          <cell r="J32">
            <v>35.64</v>
          </cell>
          <cell r="K32">
            <v>0</v>
          </cell>
        </row>
        <row r="33">
          <cell r="B33">
            <v>22.45</v>
          </cell>
          <cell r="C33">
            <v>29.6</v>
          </cell>
          <cell r="D33">
            <v>18.3</v>
          </cell>
          <cell r="E33">
            <v>76.875</v>
          </cell>
          <cell r="F33">
            <v>89</v>
          </cell>
          <cell r="G33">
            <v>55</v>
          </cell>
          <cell r="H33">
            <v>12.96</v>
          </cell>
          <cell r="J33">
            <v>32.4</v>
          </cell>
          <cell r="K33">
            <v>0.2</v>
          </cell>
        </row>
        <row r="34">
          <cell r="B34">
            <v>13.916666666666664</v>
          </cell>
          <cell r="C34">
            <v>18.899999999999999</v>
          </cell>
          <cell r="D34">
            <v>11.9</v>
          </cell>
          <cell r="E34">
            <v>83.5</v>
          </cell>
          <cell r="F34">
            <v>96</v>
          </cell>
          <cell r="G34">
            <v>68</v>
          </cell>
          <cell r="H34">
            <v>14.04</v>
          </cell>
          <cell r="J34">
            <v>33.480000000000004</v>
          </cell>
          <cell r="K34">
            <v>0</v>
          </cell>
        </row>
      </sheetData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>
        <row r="5">
          <cell r="B5">
            <v>18.333333333333332</v>
          </cell>
          <cell r="C5">
            <v>26.4</v>
          </cell>
          <cell r="D5">
            <v>13</v>
          </cell>
          <cell r="E5">
            <v>70.291666666666671</v>
          </cell>
          <cell r="F5">
            <v>100</v>
          </cell>
          <cell r="G5">
            <v>40</v>
          </cell>
          <cell r="H5">
            <v>10.8</v>
          </cell>
          <cell r="J5">
            <v>31.319999999999997</v>
          </cell>
          <cell r="K5">
            <v>0</v>
          </cell>
        </row>
        <row r="6">
          <cell r="B6">
            <v>19.554166666666664</v>
          </cell>
          <cell r="C6">
            <v>29.1</v>
          </cell>
          <cell r="D6">
            <v>13.2</v>
          </cell>
          <cell r="E6">
            <v>72.833333333333329</v>
          </cell>
          <cell r="F6">
            <v>100</v>
          </cell>
          <cell r="G6">
            <v>37</v>
          </cell>
          <cell r="H6">
            <v>18</v>
          </cell>
          <cell r="J6">
            <v>34.92</v>
          </cell>
          <cell r="K6">
            <v>0.2</v>
          </cell>
        </row>
        <row r="7">
          <cell r="B7">
            <v>22.337499999999995</v>
          </cell>
          <cell r="C7">
            <v>28.6</v>
          </cell>
          <cell r="D7">
            <v>17.899999999999999</v>
          </cell>
          <cell r="E7">
            <v>77.916666666666671</v>
          </cell>
          <cell r="F7">
            <v>100</v>
          </cell>
          <cell r="G7">
            <v>46</v>
          </cell>
          <cell r="H7">
            <v>16.559999999999999</v>
          </cell>
          <cell r="J7">
            <v>31.680000000000003</v>
          </cell>
          <cell r="K7">
            <v>1.2</v>
          </cell>
        </row>
        <row r="8">
          <cell r="B8">
            <v>24.166666666666668</v>
          </cell>
          <cell r="C8">
            <v>31.9</v>
          </cell>
          <cell r="D8">
            <v>19.5</v>
          </cell>
          <cell r="E8">
            <v>78.666666666666671</v>
          </cell>
          <cell r="F8">
            <v>99</v>
          </cell>
          <cell r="G8">
            <v>47</v>
          </cell>
          <cell r="H8">
            <v>24.840000000000003</v>
          </cell>
          <cell r="J8">
            <v>35.64</v>
          </cell>
          <cell r="K8">
            <v>0</v>
          </cell>
        </row>
        <row r="9">
          <cell r="B9">
            <v>24.345833333333331</v>
          </cell>
          <cell r="C9">
            <v>31.5</v>
          </cell>
          <cell r="D9">
            <v>20.2</v>
          </cell>
          <cell r="E9">
            <v>81.166666666666671</v>
          </cell>
          <cell r="F9">
            <v>100</v>
          </cell>
          <cell r="G9">
            <v>48</v>
          </cell>
          <cell r="H9">
            <v>23.040000000000003</v>
          </cell>
          <cell r="J9">
            <v>37.440000000000005</v>
          </cell>
          <cell r="K9">
            <v>0</v>
          </cell>
        </row>
        <row r="10">
          <cell r="B10">
            <v>21.912500000000005</v>
          </cell>
          <cell r="C10">
            <v>30.5</v>
          </cell>
          <cell r="D10">
            <v>17.600000000000001</v>
          </cell>
          <cell r="E10">
            <v>89.291666666666671</v>
          </cell>
          <cell r="F10">
            <v>100</v>
          </cell>
          <cell r="G10">
            <v>54</v>
          </cell>
          <cell r="H10">
            <v>16.920000000000002</v>
          </cell>
          <cell r="J10">
            <v>39.6</v>
          </cell>
          <cell r="K10">
            <v>13.4</v>
          </cell>
        </row>
        <row r="11">
          <cell r="B11">
            <v>22.9375</v>
          </cell>
          <cell r="C11">
            <v>30</v>
          </cell>
          <cell r="D11">
            <v>17.8</v>
          </cell>
          <cell r="E11">
            <v>85.916666666666671</v>
          </cell>
          <cell r="F11">
            <v>100</v>
          </cell>
          <cell r="G11">
            <v>53</v>
          </cell>
          <cell r="H11">
            <v>19.079999999999998</v>
          </cell>
          <cell r="J11">
            <v>30.96</v>
          </cell>
          <cell r="K11">
            <v>0.4</v>
          </cell>
        </row>
        <row r="12">
          <cell r="B12">
            <v>20.233333333333331</v>
          </cell>
          <cell r="C12">
            <v>24.4</v>
          </cell>
          <cell r="D12">
            <v>18.8</v>
          </cell>
          <cell r="E12">
            <v>96.791666666666671</v>
          </cell>
          <cell r="F12">
            <v>100</v>
          </cell>
          <cell r="G12">
            <v>76</v>
          </cell>
          <cell r="H12">
            <v>15.120000000000001</v>
          </cell>
          <cell r="J12">
            <v>33.840000000000003</v>
          </cell>
          <cell r="K12">
            <v>19.8</v>
          </cell>
        </row>
        <row r="13">
          <cell r="B13">
            <v>17.825000000000003</v>
          </cell>
          <cell r="C13">
            <v>22.8</v>
          </cell>
          <cell r="D13">
            <v>14.1</v>
          </cell>
          <cell r="E13">
            <v>85.958333333333329</v>
          </cell>
          <cell r="F13">
            <v>100</v>
          </cell>
          <cell r="G13">
            <v>42</v>
          </cell>
          <cell r="H13">
            <v>15.120000000000001</v>
          </cell>
          <cell r="J13">
            <v>28.08</v>
          </cell>
          <cell r="K13">
            <v>0.4</v>
          </cell>
        </row>
        <row r="14">
          <cell r="B14">
            <v>13.445833333333333</v>
          </cell>
          <cell r="C14">
            <v>20.7</v>
          </cell>
          <cell r="D14">
            <v>8.8000000000000007</v>
          </cell>
          <cell r="E14">
            <v>92.041666666666671</v>
          </cell>
          <cell r="F14">
            <v>100</v>
          </cell>
          <cell r="G14">
            <v>62</v>
          </cell>
          <cell r="H14">
            <v>8.64</v>
          </cell>
          <cell r="J14">
            <v>22.68</v>
          </cell>
          <cell r="K14">
            <v>0.2</v>
          </cell>
        </row>
        <row r="15">
          <cell r="B15">
            <v>15.274999999999999</v>
          </cell>
          <cell r="C15">
            <v>22.6</v>
          </cell>
          <cell r="D15">
            <v>11</v>
          </cell>
          <cell r="E15">
            <v>83.666666666666671</v>
          </cell>
          <cell r="F15">
            <v>100</v>
          </cell>
          <cell r="G15">
            <v>46</v>
          </cell>
          <cell r="H15">
            <v>10.08</v>
          </cell>
          <cell r="J15">
            <v>26.64</v>
          </cell>
          <cell r="K15">
            <v>0.4</v>
          </cell>
        </row>
        <row r="16">
          <cell r="B16">
            <v>14.85416666666667</v>
          </cell>
          <cell r="C16">
            <v>21.2</v>
          </cell>
          <cell r="D16">
            <v>10.9</v>
          </cell>
          <cell r="E16">
            <v>74.125</v>
          </cell>
          <cell r="F16">
            <v>96</v>
          </cell>
          <cell r="G16">
            <v>42</v>
          </cell>
          <cell r="H16">
            <v>16.920000000000002</v>
          </cell>
          <cell r="J16">
            <v>43.92</v>
          </cell>
          <cell r="K16">
            <v>0</v>
          </cell>
        </row>
        <row r="17">
          <cell r="B17">
            <v>16.145833333333336</v>
          </cell>
          <cell r="C17">
            <v>22.4</v>
          </cell>
          <cell r="D17">
            <v>11.6</v>
          </cell>
          <cell r="E17">
            <v>77.25</v>
          </cell>
          <cell r="F17">
            <v>97</v>
          </cell>
          <cell r="G17">
            <v>54</v>
          </cell>
          <cell r="H17">
            <v>16.920000000000002</v>
          </cell>
          <cell r="J17">
            <v>35.28</v>
          </cell>
          <cell r="K17">
            <v>0</v>
          </cell>
        </row>
        <row r="18">
          <cell r="B18">
            <v>20.791666666666668</v>
          </cell>
          <cell r="C18">
            <v>27.5</v>
          </cell>
          <cell r="D18">
            <v>16.3</v>
          </cell>
          <cell r="E18">
            <v>67.958333333333329</v>
          </cell>
          <cell r="F18">
            <v>79</v>
          </cell>
          <cell r="G18">
            <v>51</v>
          </cell>
          <cell r="H18">
            <v>22.32</v>
          </cell>
          <cell r="J18">
            <v>42.12</v>
          </cell>
          <cell r="K18">
            <v>0.2</v>
          </cell>
        </row>
        <row r="19">
          <cell r="B19">
            <v>20.350000000000001</v>
          </cell>
          <cell r="C19">
            <v>26</v>
          </cell>
          <cell r="D19">
            <v>15</v>
          </cell>
          <cell r="E19">
            <v>85.75</v>
          </cell>
          <cell r="F19">
            <v>100</v>
          </cell>
          <cell r="G19">
            <v>61</v>
          </cell>
          <cell r="H19">
            <v>22.68</v>
          </cell>
          <cell r="J19">
            <v>55.440000000000005</v>
          </cell>
          <cell r="K19">
            <v>21.999999999999996</v>
          </cell>
        </row>
        <row r="20">
          <cell r="B20">
            <v>23.254166666666666</v>
          </cell>
          <cell r="C20">
            <v>30</v>
          </cell>
          <cell r="D20">
            <v>19</v>
          </cell>
          <cell r="E20">
            <v>81</v>
          </cell>
          <cell r="F20">
            <v>100</v>
          </cell>
          <cell r="G20">
            <v>49</v>
          </cell>
          <cell r="H20">
            <v>23.400000000000002</v>
          </cell>
          <cell r="J20">
            <v>36.36</v>
          </cell>
          <cell r="K20">
            <v>0</v>
          </cell>
        </row>
        <row r="21">
          <cell r="B21">
            <v>23.637500000000003</v>
          </cell>
          <cell r="C21">
            <v>30</v>
          </cell>
          <cell r="D21">
            <v>18.899999999999999</v>
          </cell>
          <cell r="E21">
            <v>66.5</v>
          </cell>
          <cell r="F21">
            <v>86</v>
          </cell>
          <cell r="G21">
            <v>39</v>
          </cell>
          <cell r="H21">
            <v>22.68</v>
          </cell>
          <cell r="J21">
            <v>37.080000000000005</v>
          </cell>
          <cell r="K21">
            <v>0</v>
          </cell>
        </row>
        <row r="22">
          <cell r="B22">
            <v>22.787499999999998</v>
          </cell>
          <cell r="C22">
            <v>29.2</v>
          </cell>
          <cell r="D22">
            <v>18.100000000000001</v>
          </cell>
          <cell r="E22">
            <v>56.708333333333336</v>
          </cell>
          <cell r="F22">
            <v>72</v>
          </cell>
          <cell r="G22">
            <v>35</v>
          </cell>
          <cell r="H22">
            <v>25.92</v>
          </cell>
          <cell r="J22">
            <v>45</v>
          </cell>
          <cell r="K22">
            <v>0</v>
          </cell>
        </row>
        <row r="23">
          <cell r="B23">
            <v>23.174999999999997</v>
          </cell>
          <cell r="C23">
            <v>30.9</v>
          </cell>
          <cell r="D23">
            <v>16.3</v>
          </cell>
          <cell r="E23">
            <v>61.416666666666664</v>
          </cell>
          <cell r="F23">
            <v>93</v>
          </cell>
          <cell r="G23">
            <v>34</v>
          </cell>
          <cell r="H23">
            <v>16.2</v>
          </cell>
          <cell r="J23">
            <v>29.880000000000003</v>
          </cell>
          <cell r="K23">
            <v>0</v>
          </cell>
        </row>
        <row r="24">
          <cell r="B24">
            <v>19.6875</v>
          </cell>
          <cell r="C24">
            <v>25.3</v>
          </cell>
          <cell r="D24">
            <v>16.5</v>
          </cell>
          <cell r="E24">
            <v>86.208333333333329</v>
          </cell>
          <cell r="F24">
            <v>100</v>
          </cell>
          <cell r="G24">
            <v>61</v>
          </cell>
          <cell r="H24">
            <v>10.8</v>
          </cell>
          <cell r="J24">
            <v>22.32</v>
          </cell>
          <cell r="K24">
            <v>0</v>
          </cell>
        </row>
        <row r="25">
          <cell r="B25">
            <v>18.12916666666667</v>
          </cell>
          <cell r="C25">
            <v>23.3</v>
          </cell>
          <cell r="D25">
            <v>14.8</v>
          </cell>
          <cell r="E25">
            <v>89.666666666666671</v>
          </cell>
          <cell r="F25">
            <v>100</v>
          </cell>
          <cell r="G25">
            <v>66</v>
          </cell>
          <cell r="H25">
            <v>11.16</v>
          </cell>
          <cell r="J25">
            <v>21.96</v>
          </cell>
          <cell r="K25">
            <v>0</v>
          </cell>
        </row>
        <row r="26">
          <cell r="B26">
            <v>22.154166666666669</v>
          </cell>
          <cell r="C26">
            <v>29.6</v>
          </cell>
          <cell r="D26">
            <v>17.899999999999999</v>
          </cell>
          <cell r="E26">
            <v>79.041666666666671</v>
          </cell>
          <cell r="F26">
            <v>100</v>
          </cell>
          <cell r="G26">
            <v>45</v>
          </cell>
          <cell r="H26">
            <v>23.040000000000003</v>
          </cell>
          <cell r="J26">
            <v>36.36</v>
          </cell>
          <cell r="K26">
            <v>0</v>
          </cell>
        </row>
        <row r="27">
          <cell r="B27">
            <v>18.541666666666668</v>
          </cell>
          <cell r="C27">
            <v>24.1</v>
          </cell>
          <cell r="D27">
            <v>12.7</v>
          </cell>
          <cell r="E27">
            <v>83.125</v>
          </cell>
          <cell r="F27">
            <v>100</v>
          </cell>
          <cell r="G27">
            <v>65</v>
          </cell>
          <cell r="H27">
            <v>26.64</v>
          </cell>
          <cell r="J27">
            <v>44.64</v>
          </cell>
          <cell r="K27">
            <v>1.5999999999999999</v>
          </cell>
        </row>
        <row r="28">
          <cell r="B28">
            <v>8.2541666666666682</v>
          </cell>
          <cell r="C28">
            <v>14.8</v>
          </cell>
          <cell r="D28">
            <v>1.8</v>
          </cell>
          <cell r="E28">
            <v>66.666666666666671</v>
          </cell>
          <cell r="F28">
            <v>97</v>
          </cell>
          <cell r="G28">
            <v>24</v>
          </cell>
          <cell r="H28">
            <v>12.24</v>
          </cell>
          <cell r="J28">
            <v>28.8</v>
          </cell>
          <cell r="K28">
            <v>0</v>
          </cell>
        </row>
        <row r="29">
          <cell r="B29">
            <v>12.566666666666665</v>
          </cell>
          <cell r="C29">
            <v>23.3</v>
          </cell>
          <cell r="D29">
            <v>3.9</v>
          </cell>
          <cell r="E29">
            <v>50.291666666666664</v>
          </cell>
          <cell r="F29">
            <v>80</v>
          </cell>
          <cell r="G29">
            <v>26</v>
          </cell>
          <cell r="H29">
            <v>22.68</v>
          </cell>
          <cell r="J29">
            <v>43.2</v>
          </cell>
          <cell r="K29">
            <v>0</v>
          </cell>
        </row>
        <row r="30">
          <cell r="B30">
            <v>21.020833333333332</v>
          </cell>
          <cell r="C30">
            <v>29.2</v>
          </cell>
          <cell r="D30">
            <v>16</v>
          </cell>
          <cell r="E30">
            <v>62.875</v>
          </cell>
          <cell r="F30">
            <v>92</v>
          </cell>
          <cell r="G30">
            <v>48</v>
          </cell>
          <cell r="H30">
            <v>24.12</v>
          </cell>
          <cell r="J30">
            <v>36.72</v>
          </cell>
          <cell r="K30">
            <v>0</v>
          </cell>
        </row>
        <row r="31">
          <cell r="B31">
            <v>19.74583333333333</v>
          </cell>
          <cell r="C31">
            <v>23.6</v>
          </cell>
          <cell r="D31">
            <v>16.5</v>
          </cell>
          <cell r="E31">
            <v>93.083333333333329</v>
          </cell>
          <cell r="F31">
            <v>100</v>
          </cell>
          <cell r="G31">
            <v>72</v>
          </cell>
          <cell r="H31">
            <v>13.68</v>
          </cell>
          <cell r="J31">
            <v>21.96</v>
          </cell>
          <cell r="K31">
            <v>0.2</v>
          </cell>
        </row>
        <row r="32">
          <cell r="B32">
            <v>24.308333333333337</v>
          </cell>
          <cell r="C32">
            <v>32.299999999999997</v>
          </cell>
          <cell r="D32">
            <v>19.3</v>
          </cell>
          <cell r="E32">
            <v>72.875</v>
          </cell>
          <cell r="F32">
            <v>99</v>
          </cell>
          <cell r="G32">
            <v>40</v>
          </cell>
          <cell r="H32">
            <v>27</v>
          </cell>
          <cell r="J32">
            <v>47.88</v>
          </cell>
          <cell r="K32">
            <v>0</v>
          </cell>
        </row>
        <row r="33">
          <cell r="B33">
            <v>22.704166666666666</v>
          </cell>
          <cell r="C33">
            <v>28.4</v>
          </cell>
          <cell r="D33">
            <v>17.399999999999999</v>
          </cell>
          <cell r="E33">
            <v>73.541666666666671</v>
          </cell>
          <cell r="F33">
            <v>96</v>
          </cell>
          <cell r="G33">
            <v>57</v>
          </cell>
          <cell r="H33">
            <v>18.720000000000002</v>
          </cell>
          <cell r="J33">
            <v>36</v>
          </cell>
          <cell r="K33">
            <v>0</v>
          </cell>
        </row>
        <row r="34">
          <cell r="B34">
            <v>14.162500000000001</v>
          </cell>
          <cell r="C34">
            <v>18.7</v>
          </cell>
          <cell r="D34">
            <v>12.2</v>
          </cell>
          <cell r="E34">
            <v>86.875</v>
          </cell>
          <cell r="F34">
            <v>100</v>
          </cell>
          <cell r="G34">
            <v>70</v>
          </cell>
          <cell r="H34">
            <v>18</v>
          </cell>
          <cell r="J34">
            <v>34.92</v>
          </cell>
          <cell r="K34">
            <v>0</v>
          </cell>
        </row>
      </sheetData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>
        <row r="5">
          <cell r="B5" t="str">
            <v>*</v>
          </cell>
          <cell r="C5" t="str">
            <v>*</v>
          </cell>
          <cell r="D5" t="str">
            <v>*</v>
          </cell>
          <cell r="E5" t="str">
            <v>*</v>
          </cell>
          <cell r="F5" t="str">
            <v>*</v>
          </cell>
          <cell r="G5" t="str">
            <v>*</v>
          </cell>
          <cell r="H5" t="str">
            <v>*</v>
          </cell>
          <cell r="J5" t="str">
            <v>*</v>
          </cell>
          <cell r="K5" t="str">
            <v>*</v>
          </cell>
        </row>
        <row r="6">
          <cell r="B6" t="str">
            <v>*</v>
          </cell>
          <cell r="C6" t="str">
            <v>*</v>
          </cell>
          <cell r="D6" t="str">
            <v>*</v>
          </cell>
          <cell r="E6" t="str">
            <v>*</v>
          </cell>
          <cell r="F6" t="str">
            <v>*</v>
          </cell>
          <cell r="G6" t="str">
            <v>*</v>
          </cell>
          <cell r="H6" t="str">
            <v>*</v>
          </cell>
          <cell r="J6" t="str">
            <v>*</v>
          </cell>
          <cell r="K6" t="str">
            <v>*</v>
          </cell>
        </row>
        <row r="7">
          <cell r="B7" t="str">
            <v>*</v>
          </cell>
          <cell r="C7" t="str">
            <v>*</v>
          </cell>
          <cell r="D7" t="str">
            <v>*</v>
          </cell>
          <cell r="E7" t="str">
            <v>*</v>
          </cell>
          <cell r="F7" t="str">
            <v>*</v>
          </cell>
          <cell r="G7" t="str">
            <v>*</v>
          </cell>
          <cell r="H7" t="str">
            <v>*</v>
          </cell>
          <cell r="J7" t="str">
            <v>*</v>
          </cell>
          <cell r="K7" t="str">
            <v>*</v>
          </cell>
        </row>
        <row r="8">
          <cell r="B8" t="str">
            <v>*</v>
          </cell>
          <cell r="C8" t="str">
            <v>*</v>
          </cell>
          <cell r="D8" t="str">
            <v>*</v>
          </cell>
          <cell r="E8" t="str">
            <v>*</v>
          </cell>
          <cell r="F8" t="str">
            <v>*</v>
          </cell>
          <cell r="G8" t="str">
            <v>*</v>
          </cell>
          <cell r="H8" t="str">
            <v>*</v>
          </cell>
          <cell r="J8" t="str">
            <v>*</v>
          </cell>
          <cell r="K8" t="str">
            <v>*</v>
          </cell>
        </row>
        <row r="9">
          <cell r="B9" t="str">
            <v>*</v>
          </cell>
          <cell r="C9" t="str">
            <v>*</v>
          </cell>
          <cell r="D9" t="str">
            <v>*</v>
          </cell>
          <cell r="E9" t="str">
            <v>*</v>
          </cell>
          <cell r="F9" t="str">
            <v>*</v>
          </cell>
          <cell r="G9" t="str">
            <v>*</v>
          </cell>
          <cell r="H9" t="str">
            <v>*</v>
          </cell>
          <cell r="J9" t="str">
            <v>*</v>
          </cell>
          <cell r="K9" t="str">
            <v>*</v>
          </cell>
        </row>
        <row r="10">
          <cell r="B10" t="str">
            <v>*</v>
          </cell>
          <cell r="C10" t="str">
            <v>*</v>
          </cell>
          <cell r="D10" t="str">
            <v>*</v>
          </cell>
          <cell r="E10" t="str">
            <v>*</v>
          </cell>
          <cell r="F10" t="str">
            <v>*</v>
          </cell>
          <cell r="G10" t="str">
            <v>*</v>
          </cell>
          <cell r="H10" t="str">
            <v>*</v>
          </cell>
          <cell r="J10" t="str">
            <v>*</v>
          </cell>
          <cell r="K10" t="str">
            <v>*</v>
          </cell>
        </row>
        <row r="11">
          <cell r="B11" t="str">
            <v>*</v>
          </cell>
          <cell r="C11" t="str">
            <v>*</v>
          </cell>
          <cell r="D11" t="str">
            <v>*</v>
          </cell>
          <cell r="E11" t="str">
            <v>*</v>
          </cell>
          <cell r="F11" t="str">
            <v>*</v>
          </cell>
          <cell r="G11" t="str">
            <v>*</v>
          </cell>
          <cell r="H11" t="str">
            <v>*</v>
          </cell>
          <cell r="J11" t="str">
            <v>*</v>
          </cell>
          <cell r="K11" t="str">
            <v>*</v>
          </cell>
        </row>
        <row r="12">
          <cell r="B12" t="str">
            <v>*</v>
          </cell>
          <cell r="C12" t="str">
            <v>*</v>
          </cell>
          <cell r="D12" t="str">
            <v>*</v>
          </cell>
          <cell r="E12" t="str">
            <v>*</v>
          </cell>
          <cell r="F12" t="str">
            <v>*</v>
          </cell>
          <cell r="G12" t="str">
            <v>*</v>
          </cell>
          <cell r="H12" t="str">
            <v>*</v>
          </cell>
          <cell r="J12" t="str">
            <v>*</v>
          </cell>
          <cell r="K12" t="str">
            <v>*</v>
          </cell>
        </row>
        <row r="13">
          <cell r="B13" t="str">
            <v>*</v>
          </cell>
          <cell r="C13" t="str">
            <v>*</v>
          </cell>
          <cell r="D13" t="str">
            <v>*</v>
          </cell>
          <cell r="E13" t="str">
            <v>*</v>
          </cell>
          <cell r="F13" t="str">
            <v>*</v>
          </cell>
          <cell r="G13" t="str">
            <v>*</v>
          </cell>
          <cell r="H13" t="str">
            <v>*</v>
          </cell>
          <cell r="J13" t="str">
            <v>*</v>
          </cell>
          <cell r="K13" t="str">
            <v>*</v>
          </cell>
        </row>
        <row r="14">
          <cell r="B14" t="str">
            <v>*</v>
          </cell>
          <cell r="C14" t="str">
            <v>*</v>
          </cell>
          <cell r="D14" t="str">
            <v>*</v>
          </cell>
          <cell r="E14" t="str">
            <v>*</v>
          </cell>
          <cell r="F14" t="str">
            <v>*</v>
          </cell>
          <cell r="G14" t="str">
            <v>*</v>
          </cell>
          <cell r="H14" t="str">
            <v>*</v>
          </cell>
          <cell r="J14" t="str">
            <v>*</v>
          </cell>
          <cell r="K14" t="str">
            <v>*</v>
          </cell>
        </row>
        <row r="15">
          <cell r="B15" t="str">
            <v>*</v>
          </cell>
          <cell r="C15" t="str">
            <v>*</v>
          </cell>
          <cell r="D15" t="str">
            <v>*</v>
          </cell>
          <cell r="E15" t="str">
            <v>*</v>
          </cell>
          <cell r="F15" t="str">
            <v>*</v>
          </cell>
          <cell r="G15" t="str">
            <v>*</v>
          </cell>
          <cell r="H15" t="str">
            <v>*</v>
          </cell>
          <cell r="J15" t="str">
            <v>*</v>
          </cell>
          <cell r="K15" t="str">
            <v>*</v>
          </cell>
        </row>
        <row r="16">
          <cell r="B16" t="str">
            <v>*</v>
          </cell>
          <cell r="C16" t="str">
            <v>*</v>
          </cell>
          <cell r="D16" t="str">
            <v>*</v>
          </cell>
          <cell r="E16" t="str">
            <v>*</v>
          </cell>
          <cell r="F16" t="str">
            <v>*</v>
          </cell>
          <cell r="G16" t="str">
            <v>*</v>
          </cell>
          <cell r="H16" t="str">
            <v>*</v>
          </cell>
          <cell r="J16" t="str">
            <v>*</v>
          </cell>
          <cell r="K16" t="str">
            <v>*</v>
          </cell>
        </row>
        <row r="17">
          <cell r="B17" t="str">
            <v>*</v>
          </cell>
          <cell r="C17" t="str">
            <v>*</v>
          </cell>
          <cell r="D17" t="str">
            <v>*</v>
          </cell>
          <cell r="E17" t="str">
            <v>*</v>
          </cell>
          <cell r="F17" t="str">
            <v>*</v>
          </cell>
          <cell r="G17" t="str">
            <v>*</v>
          </cell>
          <cell r="H17" t="str">
            <v>*</v>
          </cell>
          <cell r="J17" t="str">
            <v>*</v>
          </cell>
          <cell r="K17" t="str">
            <v>*</v>
          </cell>
        </row>
        <row r="18">
          <cell r="B18" t="str">
            <v>*</v>
          </cell>
          <cell r="C18" t="str">
            <v>*</v>
          </cell>
          <cell r="D18" t="str">
            <v>*</v>
          </cell>
          <cell r="E18" t="str">
            <v>*</v>
          </cell>
          <cell r="F18" t="str">
            <v>*</v>
          </cell>
          <cell r="G18" t="str">
            <v>*</v>
          </cell>
          <cell r="H18" t="str">
            <v>*</v>
          </cell>
          <cell r="J18" t="str">
            <v>*</v>
          </cell>
          <cell r="K18" t="str">
            <v>*</v>
          </cell>
        </row>
        <row r="19">
          <cell r="B19" t="str">
            <v>*</v>
          </cell>
          <cell r="C19" t="str">
            <v>*</v>
          </cell>
          <cell r="D19" t="str">
            <v>*</v>
          </cell>
          <cell r="E19" t="str">
            <v>*</v>
          </cell>
          <cell r="F19" t="str">
            <v>*</v>
          </cell>
          <cell r="G19" t="str">
            <v>*</v>
          </cell>
          <cell r="H19" t="str">
            <v>*</v>
          </cell>
          <cell r="J19" t="str">
            <v>*</v>
          </cell>
          <cell r="K19" t="str">
            <v>*</v>
          </cell>
        </row>
        <row r="20">
          <cell r="B20" t="str">
            <v>*</v>
          </cell>
          <cell r="C20" t="str">
            <v>*</v>
          </cell>
          <cell r="D20" t="str">
            <v>*</v>
          </cell>
          <cell r="E20" t="str">
            <v>*</v>
          </cell>
          <cell r="F20" t="str">
            <v>*</v>
          </cell>
          <cell r="G20" t="str">
            <v>*</v>
          </cell>
          <cell r="H20" t="str">
            <v>*</v>
          </cell>
          <cell r="J20" t="str">
            <v>*</v>
          </cell>
          <cell r="K20" t="str">
            <v>*</v>
          </cell>
        </row>
        <row r="21">
          <cell r="B21" t="str">
            <v>*</v>
          </cell>
          <cell r="C21" t="str">
            <v>*</v>
          </cell>
          <cell r="D21" t="str">
            <v>*</v>
          </cell>
          <cell r="E21" t="str">
            <v>*</v>
          </cell>
          <cell r="F21" t="str">
            <v>*</v>
          </cell>
          <cell r="G21" t="str">
            <v>*</v>
          </cell>
          <cell r="H21" t="str">
            <v>*</v>
          </cell>
          <cell r="J21" t="str">
            <v>*</v>
          </cell>
          <cell r="K21" t="str">
            <v>*</v>
          </cell>
        </row>
        <row r="22">
          <cell r="B22">
            <v>25.637500000000003</v>
          </cell>
          <cell r="C22">
            <v>30</v>
          </cell>
          <cell r="D22">
            <v>17</v>
          </cell>
          <cell r="E22">
            <v>48.125</v>
          </cell>
          <cell r="F22">
            <v>84</v>
          </cell>
          <cell r="G22">
            <v>30</v>
          </cell>
          <cell r="H22">
            <v>12.6</v>
          </cell>
          <cell r="J22">
            <v>29.52</v>
          </cell>
          <cell r="K22">
            <v>0</v>
          </cell>
        </row>
        <row r="23">
          <cell r="B23">
            <v>20.620833333333334</v>
          </cell>
          <cell r="C23">
            <v>30.6</v>
          </cell>
          <cell r="D23">
            <v>13.7</v>
          </cell>
          <cell r="E23">
            <v>68.458333333333329</v>
          </cell>
          <cell r="F23">
            <v>95</v>
          </cell>
          <cell r="G23">
            <v>32</v>
          </cell>
          <cell r="H23">
            <v>16.2</v>
          </cell>
          <cell r="J23">
            <v>25.2</v>
          </cell>
          <cell r="K23">
            <v>0</v>
          </cell>
        </row>
        <row r="24">
          <cell r="B24">
            <v>20.133333333333336</v>
          </cell>
          <cell r="C24">
            <v>29.8</v>
          </cell>
          <cell r="D24">
            <v>12.9</v>
          </cell>
          <cell r="E24">
            <v>73.083333333333329</v>
          </cell>
          <cell r="F24">
            <v>99</v>
          </cell>
          <cell r="G24">
            <v>33</v>
          </cell>
          <cell r="H24">
            <v>11.16</v>
          </cell>
          <cell r="J24">
            <v>28.8</v>
          </cell>
          <cell r="K24">
            <v>0</v>
          </cell>
        </row>
        <row r="25">
          <cell r="B25">
            <v>18.787500000000005</v>
          </cell>
          <cell r="C25">
            <v>28.2</v>
          </cell>
          <cell r="D25">
            <v>12.6</v>
          </cell>
          <cell r="E25">
            <v>85.083333333333329</v>
          </cell>
          <cell r="F25">
            <v>100</v>
          </cell>
          <cell r="G25">
            <v>47</v>
          </cell>
          <cell r="H25">
            <v>11.16</v>
          </cell>
          <cell r="J25">
            <v>21.240000000000002</v>
          </cell>
          <cell r="K25">
            <v>0.2</v>
          </cell>
        </row>
        <row r="26">
          <cell r="B26">
            <v>21.237500000000001</v>
          </cell>
          <cell r="C26">
            <v>29</v>
          </cell>
          <cell r="D26">
            <v>15.8</v>
          </cell>
          <cell r="E26">
            <v>75.708333333333329</v>
          </cell>
          <cell r="F26">
            <v>98</v>
          </cell>
          <cell r="G26">
            <v>39</v>
          </cell>
          <cell r="H26">
            <v>28.44</v>
          </cell>
          <cell r="J26">
            <v>45.36</v>
          </cell>
          <cell r="K26">
            <v>0</v>
          </cell>
        </row>
        <row r="27">
          <cell r="B27">
            <v>19.587499999999999</v>
          </cell>
          <cell r="C27">
            <v>22.8</v>
          </cell>
          <cell r="D27">
            <v>14.6</v>
          </cell>
          <cell r="E27">
            <v>82.833333333333329</v>
          </cell>
          <cell r="F27">
            <v>96</v>
          </cell>
          <cell r="G27">
            <v>67</v>
          </cell>
          <cell r="H27">
            <v>25.92</v>
          </cell>
          <cell r="J27">
            <v>47.88</v>
          </cell>
          <cell r="K27">
            <v>15.600000000000003</v>
          </cell>
        </row>
        <row r="28">
          <cell r="B28">
            <v>12.333333333333334</v>
          </cell>
          <cell r="C28">
            <v>17.5</v>
          </cell>
          <cell r="D28">
            <v>6.9</v>
          </cell>
          <cell r="E28">
            <v>73.75</v>
          </cell>
          <cell r="F28">
            <v>96</v>
          </cell>
          <cell r="G28">
            <v>41</v>
          </cell>
          <cell r="H28">
            <v>23.040000000000003</v>
          </cell>
          <cell r="J28">
            <v>37.800000000000004</v>
          </cell>
          <cell r="K28">
            <v>2.8</v>
          </cell>
        </row>
        <row r="29">
          <cell r="B29">
            <v>15.408333333333337</v>
          </cell>
          <cell r="C29">
            <v>27.3</v>
          </cell>
          <cell r="D29">
            <v>6.4</v>
          </cell>
          <cell r="E29">
            <v>68.333333333333329</v>
          </cell>
          <cell r="F29">
            <v>93</v>
          </cell>
          <cell r="G29">
            <v>46</v>
          </cell>
          <cell r="H29">
            <v>27.36</v>
          </cell>
          <cell r="J29">
            <v>41.04</v>
          </cell>
          <cell r="K29">
            <v>0</v>
          </cell>
        </row>
        <row r="30">
          <cell r="B30">
            <v>21.375000000000004</v>
          </cell>
          <cell r="C30">
            <v>30.5</v>
          </cell>
          <cell r="D30">
            <v>15.2</v>
          </cell>
          <cell r="E30">
            <v>75.666666666666671</v>
          </cell>
          <cell r="F30">
            <v>97</v>
          </cell>
          <cell r="G30">
            <v>43</v>
          </cell>
          <cell r="H30">
            <v>19.079999999999998</v>
          </cell>
          <cell r="J30">
            <v>36.72</v>
          </cell>
          <cell r="K30">
            <v>0</v>
          </cell>
        </row>
        <row r="31">
          <cell r="B31">
            <v>22.495833333333334</v>
          </cell>
          <cell r="C31">
            <v>29.3</v>
          </cell>
          <cell r="D31">
            <v>17.100000000000001</v>
          </cell>
          <cell r="E31">
            <v>79.916666666666671</v>
          </cell>
          <cell r="F31">
            <v>99</v>
          </cell>
          <cell r="G31">
            <v>52</v>
          </cell>
          <cell r="H31">
            <v>14.04</v>
          </cell>
          <cell r="J31">
            <v>23.400000000000002</v>
          </cell>
          <cell r="K31">
            <v>0</v>
          </cell>
        </row>
        <row r="32">
          <cell r="B32">
            <v>23.712500000000002</v>
          </cell>
          <cell r="C32">
            <v>30.6</v>
          </cell>
          <cell r="D32">
            <v>18.600000000000001</v>
          </cell>
          <cell r="E32">
            <v>68.5</v>
          </cell>
          <cell r="F32">
            <v>91</v>
          </cell>
          <cell r="G32">
            <v>37</v>
          </cell>
          <cell r="H32">
            <v>22.32</v>
          </cell>
          <cell r="J32">
            <v>37.080000000000005</v>
          </cell>
          <cell r="K32">
            <v>0</v>
          </cell>
        </row>
        <row r="33">
          <cell r="B33">
            <v>21.700000000000003</v>
          </cell>
          <cell r="C33">
            <v>30.3</v>
          </cell>
          <cell r="D33">
            <v>14.5</v>
          </cell>
          <cell r="E33">
            <v>72.041666666666671</v>
          </cell>
          <cell r="F33">
            <v>96</v>
          </cell>
          <cell r="G33">
            <v>40</v>
          </cell>
          <cell r="H33">
            <v>18</v>
          </cell>
          <cell r="J33">
            <v>35.28</v>
          </cell>
          <cell r="K33">
            <v>0</v>
          </cell>
        </row>
        <row r="34">
          <cell r="B34">
            <v>16.37083333333333</v>
          </cell>
          <cell r="C34">
            <v>19.899999999999999</v>
          </cell>
          <cell r="D34">
            <v>13.4</v>
          </cell>
          <cell r="E34">
            <v>93.583333333333329</v>
          </cell>
          <cell r="F34">
            <v>99</v>
          </cell>
          <cell r="G34">
            <v>83</v>
          </cell>
          <cell r="H34">
            <v>19.8</v>
          </cell>
          <cell r="J34">
            <v>27.36</v>
          </cell>
          <cell r="K34">
            <v>0</v>
          </cell>
        </row>
      </sheetData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>
        <row r="5">
          <cell r="B5">
            <v>18.362500000000001</v>
          </cell>
          <cell r="C5">
            <v>29.4</v>
          </cell>
          <cell r="D5">
            <v>10</v>
          </cell>
          <cell r="E5">
            <v>68.083333333333329</v>
          </cell>
          <cell r="F5">
            <v>95</v>
          </cell>
          <cell r="G5">
            <v>24</v>
          </cell>
          <cell r="H5">
            <v>10.44</v>
          </cell>
          <cell r="J5">
            <v>15.840000000000002</v>
          </cell>
          <cell r="K5">
            <v>0</v>
          </cell>
        </row>
        <row r="6">
          <cell r="B6">
            <v>20.308695652173917</v>
          </cell>
          <cell r="C6">
            <v>32.1</v>
          </cell>
          <cell r="D6">
            <v>11.4</v>
          </cell>
          <cell r="E6">
            <v>68.826086956521735</v>
          </cell>
          <cell r="F6">
            <v>93</v>
          </cell>
          <cell r="G6">
            <v>37</v>
          </cell>
          <cell r="H6">
            <v>9</v>
          </cell>
          <cell r="J6">
            <v>18.36</v>
          </cell>
          <cell r="K6">
            <v>0</v>
          </cell>
        </row>
        <row r="7">
          <cell r="B7">
            <v>23.429166666666671</v>
          </cell>
          <cell r="C7">
            <v>30.8</v>
          </cell>
          <cell r="D7">
            <v>19.2</v>
          </cell>
          <cell r="E7">
            <v>75.583333333333329</v>
          </cell>
          <cell r="F7">
            <v>93</v>
          </cell>
          <cell r="G7">
            <v>49</v>
          </cell>
          <cell r="H7">
            <v>12.6</v>
          </cell>
          <cell r="J7">
            <v>48.24</v>
          </cell>
          <cell r="K7">
            <v>1</v>
          </cell>
        </row>
        <row r="8">
          <cell r="B8">
            <v>25.099999999999998</v>
          </cell>
          <cell r="C8">
            <v>32.6</v>
          </cell>
          <cell r="D8">
            <v>19.2</v>
          </cell>
          <cell r="E8">
            <v>68.208333333333329</v>
          </cell>
          <cell r="F8">
            <v>90</v>
          </cell>
          <cell r="G8">
            <v>40</v>
          </cell>
          <cell r="H8">
            <v>12.6</v>
          </cell>
          <cell r="J8">
            <v>26.64</v>
          </cell>
          <cell r="K8">
            <v>0</v>
          </cell>
        </row>
        <row r="9">
          <cell r="B9">
            <v>24.787499999999998</v>
          </cell>
          <cell r="C9">
            <v>32.799999999999997</v>
          </cell>
          <cell r="D9">
            <v>18.2</v>
          </cell>
          <cell r="E9">
            <v>68.791666666666671</v>
          </cell>
          <cell r="F9">
            <v>93</v>
          </cell>
          <cell r="G9">
            <v>34</v>
          </cell>
          <cell r="H9">
            <v>13.32</v>
          </cell>
          <cell r="J9">
            <v>31.319999999999997</v>
          </cell>
          <cell r="K9">
            <v>0</v>
          </cell>
        </row>
        <row r="10">
          <cell r="B10">
            <v>24.526086956521734</v>
          </cell>
          <cell r="C10">
            <v>32.6</v>
          </cell>
          <cell r="D10">
            <v>18.5</v>
          </cell>
          <cell r="E10">
            <v>69.043478260869563</v>
          </cell>
          <cell r="F10">
            <v>91</v>
          </cell>
          <cell r="G10">
            <v>33</v>
          </cell>
          <cell r="H10">
            <v>12.24</v>
          </cell>
          <cell r="J10">
            <v>26.28</v>
          </cell>
          <cell r="K10">
            <v>0</v>
          </cell>
        </row>
        <row r="11">
          <cell r="B11">
            <v>23.479166666666661</v>
          </cell>
          <cell r="C11">
            <v>33.299999999999997</v>
          </cell>
          <cell r="D11">
            <v>16.600000000000001</v>
          </cell>
          <cell r="E11">
            <v>71.333333333333329</v>
          </cell>
          <cell r="F11">
            <v>94</v>
          </cell>
          <cell r="G11">
            <v>34</v>
          </cell>
          <cell r="H11">
            <v>9.3600000000000012</v>
          </cell>
          <cell r="J11">
            <v>18.36</v>
          </cell>
          <cell r="K11">
            <v>0</v>
          </cell>
        </row>
        <row r="12">
          <cell r="B12">
            <v>22.891304347826086</v>
          </cell>
          <cell r="C12">
            <v>32.9</v>
          </cell>
          <cell r="D12">
            <v>16.2</v>
          </cell>
          <cell r="E12">
            <v>70.130434782608702</v>
          </cell>
          <cell r="F12">
            <v>93</v>
          </cell>
          <cell r="G12">
            <v>26</v>
          </cell>
          <cell r="H12">
            <v>16.559999999999999</v>
          </cell>
          <cell r="J12">
            <v>39.96</v>
          </cell>
          <cell r="K12">
            <v>0</v>
          </cell>
        </row>
        <row r="13">
          <cell r="B13">
            <v>21.474999999999998</v>
          </cell>
          <cell r="C13">
            <v>26.2</v>
          </cell>
          <cell r="D13">
            <v>19.5</v>
          </cell>
          <cell r="E13">
            <v>83.125</v>
          </cell>
          <cell r="F13">
            <v>93</v>
          </cell>
          <cell r="G13">
            <v>55</v>
          </cell>
          <cell r="H13">
            <v>12.6</v>
          </cell>
          <cell r="J13">
            <v>22.32</v>
          </cell>
          <cell r="K13">
            <v>5</v>
          </cell>
        </row>
        <row r="14">
          <cell r="B14">
            <v>19.612500000000001</v>
          </cell>
          <cell r="C14">
            <v>25.4</v>
          </cell>
          <cell r="D14">
            <v>14.7</v>
          </cell>
          <cell r="E14">
            <v>74.458333333333329</v>
          </cell>
          <cell r="F14">
            <v>92</v>
          </cell>
          <cell r="G14">
            <v>43</v>
          </cell>
          <cell r="H14">
            <v>12.6</v>
          </cell>
          <cell r="J14">
            <v>19.440000000000001</v>
          </cell>
          <cell r="K14">
            <v>0</v>
          </cell>
        </row>
        <row r="15">
          <cell r="B15">
            <v>17.347826086956523</v>
          </cell>
          <cell r="C15">
            <v>24.5</v>
          </cell>
          <cell r="D15">
            <v>11.2</v>
          </cell>
          <cell r="E15">
            <v>70.304347826086953</v>
          </cell>
          <cell r="F15">
            <v>94</v>
          </cell>
          <cell r="G15">
            <v>37</v>
          </cell>
          <cell r="H15">
            <v>15.48</v>
          </cell>
          <cell r="J15">
            <v>30.6</v>
          </cell>
          <cell r="K15">
            <v>0</v>
          </cell>
        </row>
        <row r="16">
          <cell r="B16">
            <v>16.4375</v>
          </cell>
          <cell r="C16">
            <v>23.7</v>
          </cell>
          <cell r="D16">
            <v>11.1</v>
          </cell>
          <cell r="E16">
            <v>65.666666666666671</v>
          </cell>
          <cell r="F16">
            <v>89</v>
          </cell>
          <cell r="G16">
            <v>38</v>
          </cell>
          <cell r="H16">
            <v>20.52</v>
          </cell>
          <cell r="J16">
            <v>31.680000000000003</v>
          </cell>
          <cell r="K16">
            <v>0</v>
          </cell>
        </row>
        <row r="17">
          <cell r="B17">
            <v>17.07826086956522</v>
          </cell>
          <cell r="C17">
            <v>28.1</v>
          </cell>
          <cell r="D17">
            <v>8.5</v>
          </cell>
          <cell r="E17">
            <v>71.173913043478265</v>
          </cell>
          <cell r="F17">
            <v>93</v>
          </cell>
          <cell r="G17">
            <v>39</v>
          </cell>
          <cell r="H17">
            <v>13.32</v>
          </cell>
          <cell r="J17">
            <v>24.48</v>
          </cell>
          <cell r="K17">
            <v>0</v>
          </cell>
        </row>
        <row r="18">
          <cell r="B18">
            <v>21.845833333333331</v>
          </cell>
          <cell r="C18">
            <v>30.5</v>
          </cell>
          <cell r="D18">
            <v>15.2</v>
          </cell>
          <cell r="E18">
            <v>62.708333333333336</v>
          </cell>
          <cell r="F18">
            <v>85</v>
          </cell>
          <cell r="G18">
            <v>35</v>
          </cell>
          <cell r="H18">
            <v>18.720000000000002</v>
          </cell>
          <cell r="J18">
            <v>36.72</v>
          </cell>
          <cell r="K18">
            <v>0</v>
          </cell>
        </row>
        <row r="19">
          <cell r="B19">
            <v>20.245833333333334</v>
          </cell>
          <cell r="C19">
            <v>23.1</v>
          </cell>
          <cell r="D19">
            <v>18.100000000000001</v>
          </cell>
          <cell r="E19">
            <v>74.916666666666671</v>
          </cell>
          <cell r="F19">
            <v>90</v>
          </cell>
          <cell r="G19">
            <v>58</v>
          </cell>
          <cell r="H19">
            <v>21.96</v>
          </cell>
          <cell r="J19">
            <v>41.4</v>
          </cell>
          <cell r="K19">
            <v>5</v>
          </cell>
        </row>
        <row r="20">
          <cell r="B20">
            <v>22.137500000000003</v>
          </cell>
          <cell r="C20">
            <v>30.1</v>
          </cell>
          <cell r="D20">
            <v>16</v>
          </cell>
          <cell r="E20">
            <v>72.958333333333329</v>
          </cell>
          <cell r="F20">
            <v>94</v>
          </cell>
          <cell r="G20">
            <v>39</v>
          </cell>
          <cell r="H20">
            <v>15.840000000000002</v>
          </cell>
          <cell r="J20">
            <v>28.44</v>
          </cell>
          <cell r="K20">
            <v>6.2</v>
          </cell>
        </row>
        <row r="21">
          <cell r="B21">
            <v>21.55</v>
          </cell>
          <cell r="C21">
            <v>29.4</v>
          </cell>
          <cell r="D21">
            <v>15.8</v>
          </cell>
          <cell r="E21">
            <v>65.333333333333329</v>
          </cell>
          <cell r="F21">
            <v>93</v>
          </cell>
          <cell r="G21">
            <v>26</v>
          </cell>
          <cell r="H21">
            <v>14.4</v>
          </cell>
          <cell r="J21">
            <v>33.480000000000004</v>
          </cell>
          <cell r="K21">
            <v>0</v>
          </cell>
        </row>
        <row r="22">
          <cell r="B22">
            <v>20.029166666666665</v>
          </cell>
          <cell r="C22">
            <v>31</v>
          </cell>
          <cell r="D22">
            <v>10.8</v>
          </cell>
          <cell r="E22">
            <v>66.333333333333329</v>
          </cell>
          <cell r="F22">
            <v>94</v>
          </cell>
          <cell r="G22">
            <v>25</v>
          </cell>
          <cell r="H22">
            <v>12.6</v>
          </cell>
          <cell r="J22">
            <v>23.400000000000002</v>
          </cell>
          <cell r="K22">
            <v>0</v>
          </cell>
        </row>
        <row r="23">
          <cell r="B23">
            <v>21.837500000000002</v>
          </cell>
          <cell r="C23">
            <v>32.4</v>
          </cell>
          <cell r="D23">
            <v>12.9</v>
          </cell>
          <cell r="E23">
            <v>62.75</v>
          </cell>
          <cell r="F23">
            <v>92</v>
          </cell>
          <cell r="G23">
            <v>22</v>
          </cell>
          <cell r="H23">
            <v>11.16</v>
          </cell>
          <cell r="J23">
            <v>25.56</v>
          </cell>
          <cell r="K23">
            <v>0</v>
          </cell>
        </row>
        <row r="24">
          <cell r="B24">
            <v>21.404166666666669</v>
          </cell>
          <cell r="C24">
            <v>32.200000000000003</v>
          </cell>
          <cell r="D24">
            <v>12.3</v>
          </cell>
          <cell r="E24">
            <v>62.458333333333336</v>
          </cell>
          <cell r="F24">
            <v>93</v>
          </cell>
          <cell r="G24">
            <v>25</v>
          </cell>
          <cell r="H24">
            <v>12.96</v>
          </cell>
          <cell r="J24">
            <v>25.92</v>
          </cell>
          <cell r="K24">
            <v>0</v>
          </cell>
        </row>
        <row r="25">
          <cell r="B25">
            <v>20.854166666666661</v>
          </cell>
          <cell r="C25">
            <v>29.6</v>
          </cell>
          <cell r="D25">
            <v>16.399999999999999</v>
          </cell>
          <cell r="E25">
            <v>77.125</v>
          </cell>
          <cell r="F25">
            <v>94</v>
          </cell>
          <cell r="G25">
            <v>39</v>
          </cell>
          <cell r="H25">
            <v>8.2799999999999994</v>
          </cell>
          <cell r="J25">
            <v>20.88</v>
          </cell>
          <cell r="K25">
            <v>0</v>
          </cell>
        </row>
        <row r="26">
          <cell r="B26">
            <v>22.365217391304341</v>
          </cell>
          <cell r="C26">
            <v>31.6</v>
          </cell>
          <cell r="D26">
            <v>15.4</v>
          </cell>
          <cell r="E26">
            <v>68.956521739130437</v>
          </cell>
          <cell r="F26">
            <v>94</v>
          </cell>
          <cell r="G26">
            <v>30</v>
          </cell>
          <cell r="H26">
            <v>15.840000000000002</v>
          </cell>
          <cell r="J26">
            <v>30.6</v>
          </cell>
          <cell r="K26">
            <v>0</v>
          </cell>
        </row>
        <row r="27">
          <cell r="B27">
            <v>21.026086956521738</v>
          </cell>
          <cell r="C27">
            <v>28.8</v>
          </cell>
          <cell r="D27">
            <v>18.600000000000001</v>
          </cell>
          <cell r="E27">
            <v>74.043478260869563</v>
          </cell>
          <cell r="F27">
            <v>93</v>
          </cell>
          <cell r="G27">
            <v>44</v>
          </cell>
          <cell r="H27">
            <v>30.240000000000002</v>
          </cell>
          <cell r="J27">
            <v>53.64</v>
          </cell>
          <cell r="K27">
            <v>21.8</v>
          </cell>
        </row>
        <row r="28">
          <cell r="B28">
            <v>14.200000000000001</v>
          </cell>
          <cell r="C28">
            <v>19</v>
          </cell>
          <cell r="D28">
            <v>9.9</v>
          </cell>
          <cell r="E28">
            <v>68.458333333333329</v>
          </cell>
          <cell r="F28">
            <v>92</v>
          </cell>
          <cell r="G28">
            <v>37</v>
          </cell>
          <cell r="H28">
            <v>24.840000000000003</v>
          </cell>
          <cell r="J28">
            <v>40.32</v>
          </cell>
          <cell r="K28">
            <v>0</v>
          </cell>
        </row>
        <row r="29">
          <cell r="B29">
            <v>13.783333333333331</v>
          </cell>
          <cell r="C29">
            <v>26.2</v>
          </cell>
          <cell r="D29">
            <v>4.5</v>
          </cell>
          <cell r="E29">
            <v>70.708333333333329</v>
          </cell>
          <cell r="F29">
            <v>95</v>
          </cell>
          <cell r="G29">
            <v>38</v>
          </cell>
          <cell r="H29">
            <v>12.24</v>
          </cell>
          <cell r="J29">
            <v>23.759999999999998</v>
          </cell>
          <cell r="K29">
            <v>0</v>
          </cell>
        </row>
        <row r="30">
          <cell r="B30">
            <v>21.741666666666664</v>
          </cell>
          <cell r="C30">
            <v>32.6</v>
          </cell>
          <cell r="D30">
            <v>13.6</v>
          </cell>
          <cell r="E30">
            <v>69.25</v>
          </cell>
          <cell r="F30">
            <v>91</v>
          </cell>
          <cell r="G30">
            <v>36</v>
          </cell>
          <cell r="H30">
            <v>19.440000000000001</v>
          </cell>
          <cell r="J30">
            <v>32.76</v>
          </cell>
          <cell r="K30">
            <v>0</v>
          </cell>
        </row>
        <row r="31">
          <cell r="B31">
            <v>24.233333333333334</v>
          </cell>
          <cell r="C31">
            <v>31.1</v>
          </cell>
          <cell r="D31">
            <v>20.7</v>
          </cell>
          <cell r="E31">
            <v>71.375</v>
          </cell>
          <cell r="F31">
            <v>89</v>
          </cell>
          <cell r="G31">
            <v>44</v>
          </cell>
          <cell r="H31">
            <v>13.32</v>
          </cell>
          <cell r="J31">
            <v>23.759999999999998</v>
          </cell>
          <cell r="K31">
            <v>0.2</v>
          </cell>
        </row>
        <row r="32">
          <cell r="B32">
            <v>23.682608695652171</v>
          </cell>
          <cell r="C32">
            <v>31.6</v>
          </cell>
          <cell r="D32">
            <v>16.899999999999999</v>
          </cell>
          <cell r="E32">
            <v>66.478260869565219</v>
          </cell>
          <cell r="F32">
            <v>93</v>
          </cell>
          <cell r="G32">
            <v>30</v>
          </cell>
          <cell r="H32">
            <v>18.36</v>
          </cell>
          <cell r="J32">
            <v>32.04</v>
          </cell>
          <cell r="K32">
            <v>0</v>
          </cell>
        </row>
        <row r="33">
          <cell r="B33">
            <v>22.766666666666666</v>
          </cell>
          <cell r="C33">
            <v>33</v>
          </cell>
          <cell r="D33">
            <v>14.6</v>
          </cell>
          <cell r="E33">
            <v>64.041666666666671</v>
          </cell>
          <cell r="F33">
            <v>91</v>
          </cell>
          <cell r="G33">
            <v>20</v>
          </cell>
          <cell r="H33">
            <v>18.720000000000002</v>
          </cell>
          <cell r="J33">
            <v>35.64</v>
          </cell>
          <cell r="K33">
            <v>0</v>
          </cell>
        </row>
        <row r="34">
          <cell r="B34">
            <v>19.683333333333334</v>
          </cell>
          <cell r="C34">
            <v>22.6</v>
          </cell>
          <cell r="D34">
            <v>16.8</v>
          </cell>
          <cell r="E34">
            <v>83.166666666666671</v>
          </cell>
          <cell r="F34">
            <v>92</v>
          </cell>
          <cell r="G34">
            <v>69</v>
          </cell>
          <cell r="H34">
            <v>17.64</v>
          </cell>
          <cell r="J34">
            <v>30.6</v>
          </cell>
          <cell r="K34">
            <v>0</v>
          </cell>
        </row>
      </sheetData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>
        <row r="5">
          <cell r="B5">
            <v>20.620833333333334</v>
          </cell>
          <cell r="C5">
            <v>30.7</v>
          </cell>
          <cell r="D5">
            <v>13.9</v>
          </cell>
          <cell r="E5">
            <v>96.94736842105263</v>
          </cell>
          <cell r="F5">
            <v>100</v>
          </cell>
          <cell r="G5">
            <v>64</v>
          </cell>
          <cell r="H5">
            <v>6.84</v>
          </cell>
          <cell r="J5">
            <v>14.76</v>
          </cell>
          <cell r="K5">
            <v>0</v>
          </cell>
        </row>
        <row r="6">
          <cell r="B6">
            <v>21.05833333333333</v>
          </cell>
          <cell r="C6">
            <v>30.6</v>
          </cell>
          <cell r="D6">
            <v>14.1</v>
          </cell>
          <cell r="E6">
            <v>86</v>
          </cell>
          <cell r="F6">
            <v>100</v>
          </cell>
          <cell r="G6">
            <v>47</v>
          </cell>
          <cell r="H6">
            <v>9</v>
          </cell>
          <cell r="J6">
            <v>20.88</v>
          </cell>
          <cell r="K6">
            <v>0</v>
          </cell>
        </row>
        <row r="7">
          <cell r="B7">
            <v>24.037500000000005</v>
          </cell>
          <cell r="C7">
            <v>33.4</v>
          </cell>
          <cell r="D7">
            <v>17.5</v>
          </cell>
          <cell r="E7">
            <v>86.857142857142861</v>
          </cell>
          <cell r="F7">
            <v>100</v>
          </cell>
          <cell r="G7">
            <v>44</v>
          </cell>
          <cell r="H7">
            <v>7.9200000000000008</v>
          </cell>
          <cell r="J7">
            <v>18.36</v>
          </cell>
          <cell r="K7">
            <v>0</v>
          </cell>
        </row>
        <row r="8">
          <cell r="B8">
            <v>24.366666666666674</v>
          </cell>
          <cell r="C8">
            <v>34.299999999999997</v>
          </cell>
          <cell r="D8">
            <v>18.100000000000001</v>
          </cell>
          <cell r="E8">
            <v>84.666666666666671</v>
          </cell>
          <cell r="F8">
            <v>100</v>
          </cell>
          <cell r="G8">
            <v>43</v>
          </cell>
          <cell r="H8">
            <v>14.4</v>
          </cell>
          <cell r="J8">
            <v>25.2</v>
          </cell>
          <cell r="K8">
            <v>0</v>
          </cell>
        </row>
        <row r="9">
          <cell r="B9">
            <v>24.166666666666661</v>
          </cell>
          <cell r="C9">
            <v>33.700000000000003</v>
          </cell>
          <cell r="D9">
            <v>18</v>
          </cell>
          <cell r="E9">
            <v>90.285714285714292</v>
          </cell>
          <cell r="F9">
            <v>100</v>
          </cell>
          <cell r="G9">
            <v>45</v>
          </cell>
          <cell r="H9">
            <v>11.16</v>
          </cell>
          <cell r="J9">
            <v>20.16</v>
          </cell>
          <cell r="K9">
            <v>0</v>
          </cell>
        </row>
        <row r="10">
          <cell r="B10">
            <v>23.883333333333336</v>
          </cell>
          <cell r="C10">
            <v>33.200000000000003</v>
          </cell>
          <cell r="D10">
            <v>17.8</v>
          </cell>
          <cell r="E10">
            <v>93.888888888888886</v>
          </cell>
          <cell r="F10">
            <v>100</v>
          </cell>
          <cell r="G10">
            <v>46</v>
          </cell>
          <cell r="H10">
            <v>8.2799999999999994</v>
          </cell>
          <cell r="J10">
            <v>16.559999999999999</v>
          </cell>
          <cell r="K10">
            <v>0</v>
          </cell>
        </row>
        <row r="11">
          <cell r="B11">
            <v>23.554166666666664</v>
          </cell>
          <cell r="C11">
            <v>33.700000000000003</v>
          </cell>
          <cell r="D11">
            <v>16.600000000000001</v>
          </cell>
          <cell r="E11">
            <v>86.227272727272734</v>
          </cell>
          <cell r="F11">
            <v>100</v>
          </cell>
          <cell r="G11">
            <v>41</v>
          </cell>
          <cell r="H11">
            <v>8.2799999999999994</v>
          </cell>
          <cell r="J11">
            <v>16.2</v>
          </cell>
          <cell r="K11">
            <v>0</v>
          </cell>
        </row>
        <row r="12">
          <cell r="B12">
            <v>22.625</v>
          </cell>
          <cell r="C12">
            <v>33.5</v>
          </cell>
          <cell r="D12">
            <v>15.9</v>
          </cell>
          <cell r="E12">
            <v>89.61904761904762</v>
          </cell>
          <cell r="F12">
            <v>100</v>
          </cell>
          <cell r="G12">
            <v>49</v>
          </cell>
          <cell r="H12">
            <v>18.36</v>
          </cell>
          <cell r="J12">
            <v>32.04</v>
          </cell>
          <cell r="K12">
            <v>4.2</v>
          </cell>
        </row>
        <row r="13">
          <cell r="B13">
            <v>22.754166666666666</v>
          </cell>
          <cell r="C13">
            <v>27.6</v>
          </cell>
          <cell r="D13">
            <v>20.399999999999999</v>
          </cell>
          <cell r="E13">
            <v>92.791666666666671</v>
          </cell>
          <cell r="F13">
            <v>100</v>
          </cell>
          <cell r="G13">
            <v>63</v>
          </cell>
          <cell r="H13">
            <v>8.64</v>
          </cell>
          <cell r="J13">
            <v>18.36</v>
          </cell>
          <cell r="K13">
            <v>0.4</v>
          </cell>
        </row>
        <row r="14">
          <cell r="B14">
            <v>21.433333333333337</v>
          </cell>
          <cell r="C14">
            <v>26.9</v>
          </cell>
          <cell r="D14">
            <v>18.5</v>
          </cell>
          <cell r="E14">
            <v>87.954545454545453</v>
          </cell>
          <cell r="F14">
            <v>100</v>
          </cell>
          <cell r="G14">
            <v>59</v>
          </cell>
          <cell r="H14">
            <v>12.6</v>
          </cell>
          <cell r="J14">
            <v>24.12</v>
          </cell>
          <cell r="K14">
            <v>0</v>
          </cell>
        </row>
        <row r="15">
          <cell r="B15">
            <v>18.429166666666664</v>
          </cell>
          <cell r="C15">
            <v>22.9</v>
          </cell>
          <cell r="D15">
            <v>15.9</v>
          </cell>
          <cell r="E15">
            <v>88.1875</v>
          </cell>
          <cell r="F15">
            <v>100</v>
          </cell>
          <cell r="G15">
            <v>60</v>
          </cell>
          <cell r="H15">
            <v>11.879999999999999</v>
          </cell>
          <cell r="J15">
            <v>22.68</v>
          </cell>
          <cell r="K15">
            <v>0.8</v>
          </cell>
        </row>
        <row r="16">
          <cell r="B16">
            <v>19.633333333333329</v>
          </cell>
          <cell r="C16">
            <v>27.3</v>
          </cell>
          <cell r="D16">
            <v>14.9</v>
          </cell>
          <cell r="E16">
            <v>86.80952380952381</v>
          </cell>
          <cell r="F16">
            <v>100</v>
          </cell>
          <cell r="G16">
            <v>43</v>
          </cell>
          <cell r="H16">
            <v>13.32</v>
          </cell>
          <cell r="J16">
            <v>24.840000000000003</v>
          </cell>
          <cell r="K16">
            <v>0</v>
          </cell>
        </row>
        <row r="17">
          <cell r="B17">
            <v>20.716666666666669</v>
          </cell>
          <cell r="C17">
            <v>31.1</v>
          </cell>
          <cell r="D17">
            <v>13.8</v>
          </cell>
          <cell r="E17">
            <v>90.421052631578945</v>
          </cell>
          <cell r="F17">
            <v>100</v>
          </cell>
          <cell r="G17">
            <v>57</v>
          </cell>
          <cell r="H17">
            <v>7.9200000000000008</v>
          </cell>
          <cell r="J17">
            <v>17.28</v>
          </cell>
          <cell r="K17">
            <v>0</v>
          </cell>
        </row>
        <row r="18">
          <cell r="B18">
            <v>23.170833333333334</v>
          </cell>
          <cell r="C18">
            <v>33.700000000000003</v>
          </cell>
          <cell r="D18">
            <v>15.3</v>
          </cell>
          <cell r="E18">
            <v>89.2</v>
          </cell>
          <cell r="F18">
            <v>100</v>
          </cell>
          <cell r="G18">
            <v>39</v>
          </cell>
          <cell r="H18">
            <v>12.24</v>
          </cell>
          <cell r="J18">
            <v>27.720000000000002</v>
          </cell>
          <cell r="K18">
            <v>0</v>
          </cell>
        </row>
        <row r="19">
          <cell r="B19">
            <v>23.391666666666666</v>
          </cell>
          <cell r="C19">
            <v>32.299999999999997</v>
          </cell>
          <cell r="D19">
            <v>17.8</v>
          </cell>
          <cell r="E19">
            <v>86.333333333333329</v>
          </cell>
          <cell r="F19">
            <v>100</v>
          </cell>
          <cell r="G19">
            <v>49</v>
          </cell>
          <cell r="H19">
            <v>10.08</v>
          </cell>
          <cell r="J19">
            <v>23.759999999999998</v>
          </cell>
          <cell r="K19">
            <v>0</v>
          </cell>
        </row>
        <row r="20">
          <cell r="B20">
            <v>23.841666666666669</v>
          </cell>
          <cell r="C20">
            <v>33.5</v>
          </cell>
          <cell r="D20">
            <v>17.3</v>
          </cell>
          <cell r="E20">
            <v>85.333333333333329</v>
          </cell>
          <cell r="F20">
            <v>100</v>
          </cell>
          <cell r="G20">
            <v>45</v>
          </cell>
          <cell r="H20">
            <v>6.84</v>
          </cell>
          <cell r="J20">
            <v>18</v>
          </cell>
          <cell r="K20">
            <v>0</v>
          </cell>
        </row>
        <row r="21">
          <cell r="B21">
            <v>22.770833333333329</v>
          </cell>
          <cell r="C21">
            <v>33</v>
          </cell>
          <cell r="D21">
            <v>15.4</v>
          </cell>
          <cell r="E21">
            <v>85.95</v>
          </cell>
          <cell r="F21">
            <v>100</v>
          </cell>
          <cell r="G21">
            <v>34</v>
          </cell>
          <cell r="H21">
            <v>6.84</v>
          </cell>
          <cell r="J21">
            <v>18.720000000000002</v>
          </cell>
          <cell r="K21">
            <v>0</v>
          </cell>
        </row>
        <row r="22">
          <cell r="B22">
            <v>21.066666666666666</v>
          </cell>
          <cell r="C22">
            <v>33.299999999999997</v>
          </cell>
          <cell r="D22">
            <v>12.9</v>
          </cell>
          <cell r="E22">
            <v>85.904761904761898</v>
          </cell>
          <cell r="F22">
            <v>100</v>
          </cell>
          <cell r="G22">
            <v>31</v>
          </cell>
          <cell r="H22">
            <v>10.44</v>
          </cell>
          <cell r="J22">
            <v>19.079999999999998</v>
          </cell>
          <cell r="K22">
            <v>0</v>
          </cell>
        </row>
        <row r="23">
          <cell r="B23">
            <v>21.95</v>
          </cell>
          <cell r="C23">
            <v>33.4</v>
          </cell>
          <cell r="D23">
            <v>14.1</v>
          </cell>
          <cell r="E23">
            <v>85.5</v>
          </cell>
          <cell r="F23">
            <v>100</v>
          </cell>
          <cell r="G23">
            <v>39</v>
          </cell>
          <cell r="H23">
            <v>6.48</v>
          </cell>
          <cell r="J23">
            <v>18.36</v>
          </cell>
          <cell r="K23">
            <v>0</v>
          </cell>
        </row>
        <row r="24">
          <cell r="B24">
            <v>20.979166666666668</v>
          </cell>
          <cell r="C24">
            <v>27.1</v>
          </cell>
          <cell r="D24">
            <v>17.7</v>
          </cell>
          <cell r="E24">
            <v>90.625</v>
          </cell>
          <cell r="F24">
            <v>100</v>
          </cell>
          <cell r="G24">
            <v>66</v>
          </cell>
          <cell r="H24">
            <v>13.68</v>
          </cell>
          <cell r="J24">
            <v>25.56</v>
          </cell>
          <cell r="K24">
            <v>0</v>
          </cell>
        </row>
        <row r="25">
          <cell r="B25">
            <v>20.545833333333338</v>
          </cell>
          <cell r="C25">
            <v>26.8</v>
          </cell>
          <cell r="D25">
            <v>17.2</v>
          </cell>
          <cell r="E25">
            <v>99.277777777777771</v>
          </cell>
          <cell r="F25">
            <v>100</v>
          </cell>
          <cell r="G25">
            <v>91</v>
          </cell>
          <cell r="H25">
            <v>7.2</v>
          </cell>
          <cell r="J25">
            <v>18</v>
          </cell>
          <cell r="K25">
            <v>0</v>
          </cell>
        </row>
        <row r="26">
          <cell r="B26">
            <v>21.762499999999999</v>
          </cell>
          <cell r="C26">
            <v>32.4</v>
          </cell>
          <cell r="D26">
            <v>15</v>
          </cell>
          <cell r="E26">
            <v>89.6</v>
          </cell>
          <cell r="F26">
            <v>100</v>
          </cell>
          <cell r="G26">
            <v>42</v>
          </cell>
          <cell r="H26">
            <v>18.720000000000002</v>
          </cell>
          <cell r="J26">
            <v>37.800000000000004</v>
          </cell>
          <cell r="K26">
            <v>0.2</v>
          </cell>
        </row>
        <row r="27">
          <cell r="B27">
            <v>20.220833333333335</v>
          </cell>
          <cell r="C27">
            <v>23.7</v>
          </cell>
          <cell r="D27">
            <v>17.5</v>
          </cell>
          <cell r="E27">
            <v>99.708333333333329</v>
          </cell>
          <cell r="F27">
            <v>100</v>
          </cell>
          <cell r="G27">
            <v>83</v>
          </cell>
          <cell r="H27">
            <v>17.64</v>
          </cell>
          <cell r="J27">
            <v>41.4</v>
          </cell>
          <cell r="K27">
            <v>20.399999999999999</v>
          </cell>
        </row>
        <row r="28">
          <cell r="B28">
            <v>16.354166666666668</v>
          </cell>
          <cell r="C28">
            <v>21.6</v>
          </cell>
          <cell r="D28">
            <v>12.3</v>
          </cell>
          <cell r="E28">
            <v>75.708333333333329</v>
          </cell>
          <cell r="F28">
            <v>100</v>
          </cell>
          <cell r="G28">
            <v>41</v>
          </cell>
          <cell r="H28">
            <v>18</v>
          </cell>
          <cell r="J28">
            <v>32.04</v>
          </cell>
          <cell r="K28">
            <v>2</v>
          </cell>
        </row>
        <row r="29">
          <cell r="B29">
            <v>17.245833333333334</v>
          </cell>
          <cell r="C29">
            <v>29.8</v>
          </cell>
          <cell r="D29">
            <v>10.1</v>
          </cell>
          <cell r="E29">
            <v>84.478260869565219</v>
          </cell>
          <cell r="F29">
            <v>100</v>
          </cell>
          <cell r="G29">
            <v>51</v>
          </cell>
          <cell r="H29">
            <v>9.7200000000000006</v>
          </cell>
          <cell r="J29">
            <v>15.120000000000001</v>
          </cell>
          <cell r="K29">
            <v>0</v>
          </cell>
        </row>
        <row r="30">
          <cell r="B30">
            <v>22.424999999999997</v>
          </cell>
          <cell r="C30">
            <v>32.4</v>
          </cell>
          <cell r="D30">
            <v>15.5</v>
          </cell>
          <cell r="E30">
            <v>93.277777777777771</v>
          </cell>
          <cell r="F30">
            <v>100</v>
          </cell>
          <cell r="G30">
            <v>51</v>
          </cell>
          <cell r="H30">
            <v>12.96</v>
          </cell>
          <cell r="J30">
            <v>25.92</v>
          </cell>
          <cell r="K30">
            <v>0</v>
          </cell>
        </row>
        <row r="31">
          <cell r="B31">
            <v>23.708333333333329</v>
          </cell>
          <cell r="C31">
            <v>32.799999999999997</v>
          </cell>
          <cell r="D31">
            <v>17.7</v>
          </cell>
          <cell r="E31">
            <v>88.95</v>
          </cell>
          <cell r="F31">
            <v>100</v>
          </cell>
          <cell r="G31">
            <v>49</v>
          </cell>
          <cell r="H31">
            <v>10.08</v>
          </cell>
          <cell r="J31">
            <v>22.68</v>
          </cell>
          <cell r="K31">
            <v>0</v>
          </cell>
        </row>
        <row r="32">
          <cell r="B32">
            <v>24.154166666666665</v>
          </cell>
          <cell r="C32">
            <v>34.1</v>
          </cell>
          <cell r="D32">
            <v>17.3</v>
          </cell>
          <cell r="E32">
            <v>84.909090909090907</v>
          </cell>
          <cell r="F32">
            <v>100</v>
          </cell>
          <cell r="G32">
            <v>38</v>
          </cell>
          <cell r="H32">
            <v>8.64</v>
          </cell>
          <cell r="J32">
            <v>20.16</v>
          </cell>
          <cell r="K32">
            <v>0</v>
          </cell>
        </row>
        <row r="33">
          <cell r="B33">
            <v>23.162499999999998</v>
          </cell>
          <cell r="C33">
            <v>33.1</v>
          </cell>
          <cell r="D33">
            <v>15.8</v>
          </cell>
          <cell r="E33">
            <v>88.05263157894737</v>
          </cell>
          <cell r="F33">
            <v>100</v>
          </cell>
          <cell r="G33">
            <v>39</v>
          </cell>
          <cell r="H33">
            <v>13.32</v>
          </cell>
          <cell r="J33">
            <v>27.36</v>
          </cell>
          <cell r="K33">
            <v>0</v>
          </cell>
        </row>
        <row r="34">
          <cell r="B34">
            <v>18.412500000000001</v>
          </cell>
          <cell r="C34">
            <v>24.6</v>
          </cell>
          <cell r="D34">
            <v>16</v>
          </cell>
          <cell r="E34">
            <v>99.375</v>
          </cell>
          <cell r="F34">
            <v>100</v>
          </cell>
          <cell r="G34">
            <v>84</v>
          </cell>
          <cell r="H34">
            <v>9.7200000000000006</v>
          </cell>
          <cell r="J34">
            <v>25.92</v>
          </cell>
          <cell r="K34">
            <v>0.60000000000000009</v>
          </cell>
        </row>
      </sheetData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>
        <row r="5">
          <cell r="B5">
            <v>15.433333333333339</v>
          </cell>
          <cell r="C5">
            <v>19.100000000000001</v>
          </cell>
          <cell r="D5">
            <v>13.1</v>
          </cell>
          <cell r="E5">
            <v>70.5</v>
          </cell>
          <cell r="F5">
            <v>82</v>
          </cell>
          <cell r="G5">
            <v>57</v>
          </cell>
          <cell r="H5">
            <v>8.64</v>
          </cell>
          <cell r="J5">
            <v>18</v>
          </cell>
          <cell r="K5">
            <v>0</v>
          </cell>
        </row>
        <row r="6">
          <cell r="B6">
            <v>16.720833333333335</v>
          </cell>
          <cell r="C6">
            <v>21.2</v>
          </cell>
          <cell r="D6">
            <v>14.3</v>
          </cell>
          <cell r="E6">
            <v>74.708333333333329</v>
          </cell>
          <cell r="F6">
            <v>85</v>
          </cell>
          <cell r="G6">
            <v>55</v>
          </cell>
          <cell r="H6">
            <v>12.6</v>
          </cell>
          <cell r="J6">
            <v>25.92</v>
          </cell>
          <cell r="K6">
            <v>0</v>
          </cell>
        </row>
        <row r="7">
          <cell r="B7">
            <v>19.279166666666669</v>
          </cell>
          <cell r="C7">
            <v>26</v>
          </cell>
          <cell r="D7">
            <v>14.6</v>
          </cell>
          <cell r="E7">
            <v>76.416666666666671</v>
          </cell>
          <cell r="F7">
            <v>91</v>
          </cell>
          <cell r="G7">
            <v>50</v>
          </cell>
          <cell r="H7">
            <v>16.559999999999999</v>
          </cell>
          <cell r="J7">
            <v>30.6</v>
          </cell>
          <cell r="K7">
            <v>0</v>
          </cell>
        </row>
        <row r="8">
          <cell r="B8">
            <v>21.183333333333337</v>
          </cell>
          <cell r="C8">
            <v>28.3</v>
          </cell>
          <cell r="D8">
            <v>16.5</v>
          </cell>
          <cell r="E8">
            <v>78.541666666666671</v>
          </cell>
          <cell r="F8">
            <v>92</v>
          </cell>
          <cell r="G8">
            <v>52</v>
          </cell>
          <cell r="H8">
            <v>13.32</v>
          </cell>
          <cell r="J8">
            <v>29.52</v>
          </cell>
          <cell r="K8">
            <v>0</v>
          </cell>
        </row>
        <row r="9">
          <cell r="B9">
            <v>22.954166666666669</v>
          </cell>
          <cell r="C9">
            <v>27.3</v>
          </cell>
          <cell r="D9">
            <v>19.3</v>
          </cell>
          <cell r="E9">
            <v>79</v>
          </cell>
          <cell r="F9">
            <v>89</v>
          </cell>
          <cell r="G9">
            <v>58</v>
          </cell>
          <cell r="H9">
            <v>30.240000000000002</v>
          </cell>
          <cell r="J9">
            <v>65.52</v>
          </cell>
          <cell r="K9">
            <v>13.600000000000001</v>
          </cell>
        </row>
        <row r="10">
          <cell r="B10">
            <v>21.279166666666669</v>
          </cell>
          <cell r="C10">
            <v>24.9</v>
          </cell>
          <cell r="D10">
            <v>19.100000000000001</v>
          </cell>
          <cell r="E10">
            <v>81.291666666666671</v>
          </cell>
          <cell r="F10">
            <v>95</v>
          </cell>
          <cell r="G10">
            <v>60</v>
          </cell>
          <cell r="H10">
            <v>12.6</v>
          </cell>
          <cell r="J10">
            <v>25.56</v>
          </cell>
          <cell r="K10">
            <v>0</v>
          </cell>
        </row>
        <row r="11">
          <cell r="B11">
            <v>21.158333333333331</v>
          </cell>
          <cell r="C11">
            <v>28</v>
          </cell>
          <cell r="D11">
            <v>15.8</v>
          </cell>
          <cell r="E11">
            <v>79.083333333333329</v>
          </cell>
          <cell r="F11">
            <v>96</v>
          </cell>
          <cell r="G11">
            <v>43</v>
          </cell>
          <cell r="H11">
            <v>11.16</v>
          </cell>
          <cell r="J11">
            <v>29.880000000000003</v>
          </cell>
          <cell r="K11">
            <v>0</v>
          </cell>
        </row>
        <row r="12">
          <cell r="B12">
            <v>18.687500000000004</v>
          </cell>
          <cell r="C12">
            <v>22</v>
          </cell>
          <cell r="D12">
            <v>16.8</v>
          </cell>
          <cell r="E12">
            <v>90.166666666666671</v>
          </cell>
          <cell r="F12">
            <v>96</v>
          </cell>
          <cell r="G12">
            <v>68</v>
          </cell>
          <cell r="H12">
            <v>11.879999999999999</v>
          </cell>
          <cell r="J12">
            <v>30.6</v>
          </cell>
          <cell r="K12">
            <v>0</v>
          </cell>
        </row>
        <row r="13">
          <cell r="B13">
            <v>14.49583333333333</v>
          </cell>
          <cell r="C13">
            <v>18.8</v>
          </cell>
          <cell r="D13">
            <v>11.5</v>
          </cell>
          <cell r="E13">
            <v>79.125</v>
          </cell>
          <cell r="F13">
            <v>97</v>
          </cell>
          <cell r="G13">
            <v>25</v>
          </cell>
          <cell r="H13">
            <v>14.76</v>
          </cell>
          <cell r="J13">
            <v>33.119999999999997</v>
          </cell>
          <cell r="K13">
            <v>0</v>
          </cell>
        </row>
        <row r="14">
          <cell r="B14">
            <v>13.679166666666665</v>
          </cell>
          <cell r="C14">
            <v>20.100000000000001</v>
          </cell>
          <cell r="D14">
            <v>9</v>
          </cell>
          <cell r="E14">
            <v>71.791666666666671</v>
          </cell>
          <cell r="F14">
            <v>88</v>
          </cell>
          <cell r="G14">
            <v>40</v>
          </cell>
          <cell r="H14">
            <v>10.44</v>
          </cell>
          <cell r="J14">
            <v>20.16</v>
          </cell>
          <cell r="K14">
            <v>0</v>
          </cell>
        </row>
        <row r="15">
          <cell r="B15">
            <v>14.966666666666669</v>
          </cell>
          <cell r="C15">
            <v>21.4</v>
          </cell>
          <cell r="D15">
            <v>9.5</v>
          </cell>
          <cell r="E15">
            <v>68.916666666666671</v>
          </cell>
          <cell r="F15">
            <v>91</v>
          </cell>
          <cell r="G15">
            <v>41</v>
          </cell>
          <cell r="H15">
            <v>13.68</v>
          </cell>
          <cell r="J15">
            <v>27.36</v>
          </cell>
          <cell r="K15">
            <v>0</v>
          </cell>
        </row>
        <row r="16">
          <cell r="B16">
            <v>13.41666666666667</v>
          </cell>
          <cell r="C16">
            <v>18.899999999999999</v>
          </cell>
          <cell r="D16">
            <v>9.3000000000000007</v>
          </cell>
          <cell r="E16">
            <v>70</v>
          </cell>
          <cell r="F16">
            <v>89</v>
          </cell>
          <cell r="G16">
            <v>49</v>
          </cell>
          <cell r="H16">
            <v>28.08</v>
          </cell>
          <cell r="J16">
            <v>51.84</v>
          </cell>
          <cell r="K16">
            <v>0</v>
          </cell>
        </row>
        <row r="17">
          <cell r="B17">
            <v>13.75</v>
          </cell>
          <cell r="C17">
            <v>19.7</v>
          </cell>
          <cell r="D17">
            <v>10.3</v>
          </cell>
          <cell r="E17">
            <v>77.375</v>
          </cell>
          <cell r="F17">
            <v>90</v>
          </cell>
          <cell r="G17">
            <v>58</v>
          </cell>
          <cell r="H17">
            <v>25.92</v>
          </cell>
          <cell r="J17">
            <v>48.24</v>
          </cell>
          <cell r="K17">
            <v>0</v>
          </cell>
        </row>
        <row r="18">
          <cell r="B18">
            <v>18.074999999999999</v>
          </cell>
          <cell r="C18">
            <v>25.6</v>
          </cell>
          <cell r="D18">
            <v>13.8</v>
          </cell>
          <cell r="E18">
            <v>75.583333333333329</v>
          </cell>
          <cell r="F18">
            <v>88</v>
          </cell>
          <cell r="G18">
            <v>49</v>
          </cell>
          <cell r="H18">
            <v>21.96</v>
          </cell>
          <cell r="J18">
            <v>46.800000000000004</v>
          </cell>
          <cell r="K18">
            <v>0</v>
          </cell>
        </row>
        <row r="19">
          <cell r="B19">
            <v>17.179166666666664</v>
          </cell>
          <cell r="C19">
            <v>21.5</v>
          </cell>
          <cell r="D19">
            <v>14</v>
          </cell>
          <cell r="E19">
            <v>88.125</v>
          </cell>
          <cell r="F19">
            <v>96</v>
          </cell>
          <cell r="G19">
            <v>72</v>
          </cell>
          <cell r="H19">
            <v>14.4</v>
          </cell>
          <cell r="J19">
            <v>39.24</v>
          </cell>
          <cell r="K19">
            <v>35.200000000000003</v>
          </cell>
        </row>
        <row r="20">
          <cell r="B20">
            <v>20.341666666666661</v>
          </cell>
          <cell r="C20">
            <v>27.6</v>
          </cell>
          <cell r="D20">
            <v>15.9</v>
          </cell>
          <cell r="E20">
            <v>82.458333333333329</v>
          </cell>
          <cell r="F20">
            <v>96</v>
          </cell>
          <cell r="G20">
            <v>53</v>
          </cell>
          <cell r="H20">
            <v>18.36</v>
          </cell>
          <cell r="J20">
            <v>41.4</v>
          </cell>
          <cell r="K20">
            <v>0</v>
          </cell>
        </row>
        <row r="21">
          <cell r="B21">
            <v>21.904166666666669</v>
          </cell>
          <cell r="C21">
            <v>27.9</v>
          </cell>
          <cell r="D21">
            <v>17.2</v>
          </cell>
          <cell r="E21">
            <v>72.375</v>
          </cell>
          <cell r="F21">
            <v>94</v>
          </cell>
          <cell r="G21">
            <v>41</v>
          </cell>
          <cell r="H21">
            <v>16.559999999999999</v>
          </cell>
          <cell r="J21">
            <v>40.32</v>
          </cell>
          <cell r="K21">
            <v>0</v>
          </cell>
        </row>
        <row r="22">
          <cell r="B22">
            <v>22.087499999999991</v>
          </cell>
          <cell r="C22">
            <v>28.3</v>
          </cell>
          <cell r="D22">
            <v>17.600000000000001</v>
          </cell>
          <cell r="E22">
            <v>59.541666666666664</v>
          </cell>
          <cell r="F22">
            <v>78</v>
          </cell>
          <cell r="G22">
            <v>34</v>
          </cell>
          <cell r="H22">
            <v>14.4</v>
          </cell>
          <cell r="J22">
            <v>28.44</v>
          </cell>
          <cell r="K22">
            <v>0</v>
          </cell>
        </row>
        <row r="23">
          <cell r="B23">
            <v>19.016666666666666</v>
          </cell>
          <cell r="C23">
            <v>23</v>
          </cell>
          <cell r="D23">
            <v>16.5</v>
          </cell>
          <cell r="E23">
            <v>82.583333333333329</v>
          </cell>
          <cell r="F23">
            <v>96</v>
          </cell>
          <cell r="G23">
            <v>59</v>
          </cell>
          <cell r="H23">
            <v>11.16</v>
          </cell>
          <cell r="J23">
            <v>20.16</v>
          </cell>
          <cell r="K23">
            <v>0</v>
          </cell>
        </row>
        <row r="24">
          <cell r="B24">
            <v>14.425000000000002</v>
          </cell>
          <cell r="C24">
            <v>17.3</v>
          </cell>
          <cell r="D24">
            <v>12.1</v>
          </cell>
          <cell r="E24">
            <v>93.083333333333329</v>
          </cell>
          <cell r="F24">
            <v>97</v>
          </cell>
          <cell r="G24">
            <v>80</v>
          </cell>
          <cell r="H24">
            <v>10.44</v>
          </cell>
          <cell r="J24">
            <v>19.8</v>
          </cell>
          <cell r="K24">
            <v>0</v>
          </cell>
        </row>
        <row r="25">
          <cell r="B25">
            <v>15.495833333333335</v>
          </cell>
          <cell r="C25">
            <v>19.8</v>
          </cell>
          <cell r="D25">
            <v>13.6</v>
          </cell>
          <cell r="E25">
            <v>93.958333333333329</v>
          </cell>
          <cell r="F25">
            <v>97</v>
          </cell>
          <cell r="G25">
            <v>78</v>
          </cell>
          <cell r="H25">
            <v>12.96</v>
          </cell>
          <cell r="J25">
            <v>21.96</v>
          </cell>
          <cell r="K25">
            <v>0</v>
          </cell>
        </row>
        <row r="26">
          <cell r="B26">
            <v>19.175000000000001</v>
          </cell>
          <cell r="C26">
            <v>25.8</v>
          </cell>
          <cell r="D26">
            <v>16</v>
          </cell>
          <cell r="E26">
            <v>82.625</v>
          </cell>
          <cell r="F26">
            <v>96</v>
          </cell>
          <cell r="G26">
            <v>51</v>
          </cell>
          <cell r="H26">
            <v>19.440000000000001</v>
          </cell>
          <cell r="J26">
            <v>54</v>
          </cell>
          <cell r="K26">
            <v>0</v>
          </cell>
        </row>
        <row r="27">
          <cell r="B27">
            <v>15.695833333333335</v>
          </cell>
          <cell r="C27">
            <v>22.8</v>
          </cell>
          <cell r="D27">
            <v>9.1</v>
          </cell>
          <cell r="E27">
            <v>79.041666666666671</v>
          </cell>
          <cell r="F27">
            <v>97</v>
          </cell>
          <cell r="G27">
            <v>50</v>
          </cell>
          <cell r="H27">
            <v>20.88</v>
          </cell>
          <cell r="J27">
            <v>52.56</v>
          </cell>
          <cell r="K27">
            <v>0</v>
          </cell>
        </row>
        <row r="28">
          <cell r="B28">
            <v>7.2086956521739136</v>
          </cell>
          <cell r="C28">
            <v>13.8</v>
          </cell>
          <cell r="D28">
            <v>0.7</v>
          </cell>
          <cell r="E28">
            <v>51.130434782608695</v>
          </cell>
          <cell r="F28">
            <v>83</v>
          </cell>
          <cell r="G28">
            <v>14</v>
          </cell>
          <cell r="H28">
            <v>10.8</v>
          </cell>
          <cell r="J28">
            <v>23.759999999999998</v>
          </cell>
          <cell r="K28">
            <v>0</v>
          </cell>
        </row>
        <row r="29">
          <cell r="B29">
            <v>9.8041666666666671</v>
          </cell>
          <cell r="C29">
            <v>20.399999999999999</v>
          </cell>
          <cell r="D29">
            <v>1.8</v>
          </cell>
          <cell r="E29">
            <v>54.333333333333336</v>
          </cell>
          <cell r="F29">
            <v>74</v>
          </cell>
          <cell r="G29">
            <v>28</v>
          </cell>
          <cell r="H29">
            <v>24.48</v>
          </cell>
          <cell r="J29">
            <v>47.88</v>
          </cell>
          <cell r="K29">
            <v>0</v>
          </cell>
        </row>
        <row r="30">
          <cell r="B30">
            <v>17.429166666666671</v>
          </cell>
          <cell r="C30">
            <v>22.9</v>
          </cell>
          <cell r="D30">
            <v>12.9</v>
          </cell>
          <cell r="E30">
            <v>80.041666666666671</v>
          </cell>
          <cell r="F30">
            <v>95</v>
          </cell>
          <cell r="G30">
            <v>52</v>
          </cell>
          <cell r="H30">
            <v>24.840000000000003</v>
          </cell>
          <cell r="J30">
            <v>58.680000000000007</v>
          </cell>
          <cell r="K30">
            <v>0</v>
          </cell>
        </row>
        <row r="31">
          <cell r="B31">
            <v>15.621739130434781</v>
          </cell>
          <cell r="C31">
            <v>20.2</v>
          </cell>
          <cell r="D31">
            <v>12.9</v>
          </cell>
          <cell r="E31">
            <v>93.478260869565219</v>
          </cell>
          <cell r="F31">
            <v>97</v>
          </cell>
          <cell r="G31">
            <v>79</v>
          </cell>
          <cell r="H31">
            <v>13.68</v>
          </cell>
          <cell r="J31">
            <v>24.48</v>
          </cell>
          <cell r="K31">
            <v>0</v>
          </cell>
        </row>
        <row r="32">
          <cell r="B32">
            <v>20.933333333333334</v>
          </cell>
          <cell r="C32">
            <v>28.8</v>
          </cell>
          <cell r="D32">
            <v>15.7</v>
          </cell>
          <cell r="E32">
            <v>77.125</v>
          </cell>
          <cell r="F32">
            <v>96</v>
          </cell>
          <cell r="G32">
            <v>42</v>
          </cell>
          <cell r="H32">
            <v>20.52</v>
          </cell>
          <cell r="J32">
            <v>43.56</v>
          </cell>
          <cell r="K32">
            <v>0</v>
          </cell>
        </row>
        <row r="33">
          <cell r="B33">
            <v>17.237500000000001</v>
          </cell>
          <cell r="C33">
            <v>23.8</v>
          </cell>
          <cell r="D33">
            <v>11.1</v>
          </cell>
          <cell r="E33">
            <v>85.791666666666671</v>
          </cell>
          <cell r="F33">
            <v>97</v>
          </cell>
          <cell r="G33">
            <v>62</v>
          </cell>
          <cell r="H33">
            <v>18.36</v>
          </cell>
          <cell r="J33">
            <v>41.76</v>
          </cell>
          <cell r="K33">
            <v>0.8</v>
          </cell>
        </row>
        <row r="34">
          <cell r="B34">
            <v>8.4291666666666654</v>
          </cell>
          <cell r="C34">
            <v>11.2</v>
          </cell>
          <cell r="D34">
            <v>7.1</v>
          </cell>
          <cell r="E34">
            <v>96.166666666666671</v>
          </cell>
          <cell r="F34">
            <v>97</v>
          </cell>
          <cell r="G34">
            <v>92</v>
          </cell>
          <cell r="H34">
            <v>15.120000000000001</v>
          </cell>
          <cell r="J34">
            <v>38.159999999999997</v>
          </cell>
          <cell r="K34">
            <v>0</v>
          </cell>
        </row>
      </sheetData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  <sheetName val="rascunho"/>
    </sheetNames>
    <sheetDataSet>
      <sheetData sheetId="0"/>
      <sheetData sheetId="1"/>
      <sheetData sheetId="2"/>
      <sheetData sheetId="3"/>
      <sheetData sheetId="4"/>
      <sheetData sheetId="5">
        <row r="5">
          <cell r="B5">
            <v>20.154166666666665</v>
          </cell>
          <cell r="C5">
            <v>25.3</v>
          </cell>
          <cell r="D5">
            <v>17.2</v>
          </cell>
          <cell r="E5">
            <v>72.791666666666671</v>
          </cell>
          <cell r="F5">
            <v>86</v>
          </cell>
          <cell r="G5">
            <v>51</v>
          </cell>
          <cell r="H5">
            <v>3.6</v>
          </cell>
          <cell r="J5">
            <v>16.2</v>
          </cell>
          <cell r="K5">
            <v>0</v>
          </cell>
        </row>
        <row r="6">
          <cell r="B6">
            <v>20.320833333333333</v>
          </cell>
          <cell r="C6">
            <v>26.4</v>
          </cell>
          <cell r="D6">
            <v>16.7</v>
          </cell>
          <cell r="E6">
            <v>76.958333333333329</v>
          </cell>
          <cell r="F6">
            <v>93</v>
          </cell>
          <cell r="G6">
            <v>46</v>
          </cell>
          <cell r="H6">
            <v>14.76</v>
          </cell>
          <cell r="J6">
            <v>28.08</v>
          </cell>
          <cell r="K6">
            <v>0</v>
          </cell>
        </row>
        <row r="7">
          <cell r="B7">
            <v>23.345833333333331</v>
          </cell>
          <cell r="C7">
            <v>31.1</v>
          </cell>
          <cell r="D7">
            <v>16.899999999999999</v>
          </cell>
          <cell r="E7">
            <v>72.333333333333329</v>
          </cell>
          <cell r="F7">
            <v>94</v>
          </cell>
          <cell r="G7">
            <v>43</v>
          </cell>
          <cell r="H7">
            <v>5.4</v>
          </cell>
          <cell r="J7">
            <v>16.920000000000002</v>
          </cell>
          <cell r="K7">
            <v>0</v>
          </cell>
        </row>
        <row r="8">
          <cell r="B8">
            <v>24.637499999999992</v>
          </cell>
          <cell r="C8">
            <v>32.299999999999997</v>
          </cell>
          <cell r="D8">
            <v>19.3</v>
          </cell>
          <cell r="E8">
            <v>76.333333333333329</v>
          </cell>
          <cell r="F8">
            <v>93</v>
          </cell>
          <cell r="G8">
            <v>48</v>
          </cell>
          <cell r="H8">
            <v>12.96</v>
          </cell>
          <cell r="J8">
            <v>30.96</v>
          </cell>
          <cell r="K8">
            <v>0</v>
          </cell>
        </row>
        <row r="9">
          <cell r="B9">
            <v>24.904166666666669</v>
          </cell>
          <cell r="C9">
            <v>32.299999999999997</v>
          </cell>
          <cell r="D9">
            <v>19.2</v>
          </cell>
          <cell r="E9">
            <v>76.958333333333329</v>
          </cell>
          <cell r="F9">
            <v>94</v>
          </cell>
          <cell r="G9">
            <v>49</v>
          </cell>
          <cell r="H9">
            <v>10.08</v>
          </cell>
          <cell r="J9">
            <v>28.44</v>
          </cell>
          <cell r="K9">
            <v>0</v>
          </cell>
        </row>
        <row r="10">
          <cell r="B10">
            <v>24.462499999999995</v>
          </cell>
          <cell r="C10">
            <v>30.9</v>
          </cell>
          <cell r="D10">
            <v>20.100000000000001</v>
          </cell>
          <cell r="E10">
            <v>78.833333333333329</v>
          </cell>
          <cell r="F10">
            <v>94</v>
          </cell>
          <cell r="G10">
            <v>50</v>
          </cell>
          <cell r="H10">
            <v>7.5600000000000005</v>
          </cell>
          <cell r="J10">
            <v>20.16</v>
          </cell>
          <cell r="K10">
            <v>5.2</v>
          </cell>
        </row>
        <row r="11">
          <cell r="B11">
            <v>24.045833333333331</v>
          </cell>
          <cell r="C11">
            <v>31.8</v>
          </cell>
          <cell r="D11">
            <v>18.3</v>
          </cell>
          <cell r="E11">
            <v>78.416666666666671</v>
          </cell>
          <cell r="F11">
            <v>94</v>
          </cell>
          <cell r="G11">
            <v>42</v>
          </cell>
          <cell r="H11">
            <v>10.08</v>
          </cell>
          <cell r="J11">
            <v>24.48</v>
          </cell>
          <cell r="K11">
            <v>0</v>
          </cell>
        </row>
        <row r="12">
          <cell r="B12">
            <v>22.349999999999998</v>
          </cell>
          <cell r="C12">
            <v>24.8</v>
          </cell>
          <cell r="D12">
            <v>20.399999999999999</v>
          </cell>
          <cell r="E12">
            <v>88.375</v>
          </cell>
          <cell r="F12">
            <v>93</v>
          </cell>
          <cell r="G12">
            <v>80</v>
          </cell>
          <cell r="H12">
            <v>6.84</v>
          </cell>
          <cell r="J12">
            <v>18</v>
          </cell>
          <cell r="K12">
            <v>25</v>
          </cell>
        </row>
        <row r="13">
          <cell r="B13">
            <v>20.237500000000001</v>
          </cell>
          <cell r="C13">
            <v>23.3</v>
          </cell>
          <cell r="D13">
            <v>17.100000000000001</v>
          </cell>
          <cell r="E13">
            <v>76.833333333333329</v>
          </cell>
          <cell r="F13">
            <v>93</v>
          </cell>
          <cell r="G13">
            <v>51</v>
          </cell>
          <cell r="H13">
            <v>5.4</v>
          </cell>
          <cell r="J13">
            <v>19.8</v>
          </cell>
          <cell r="K13">
            <v>0.2</v>
          </cell>
        </row>
        <row r="14">
          <cell r="B14">
            <v>17.095833333333335</v>
          </cell>
          <cell r="C14">
            <v>24.3</v>
          </cell>
          <cell r="D14">
            <v>11.4</v>
          </cell>
          <cell r="E14">
            <v>71.708333333333329</v>
          </cell>
          <cell r="F14">
            <v>93</v>
          </cell>
          <cell r="G14">
            <v>39</v>
          </cell>
          <cell r="H14">
            <v>6.48</v>
          </cell>
          <cell r="J14">
            <v>17.64</v>
          </cell>
          <cell r="K14">
            <v>0</v>
          </cell>
        </row>
        <row r="15">
          <cell r="B15">
            <v>18.045833333333331</v>
          </cell>
          <cell r="C15">
            <v>24.7</v>
          </cell>
          <cell r="D15">
            <v>14.1</v>
          </cell>
          <cell r="E15">
            <v>68.666666666666671</v>
          </cell>
          <cell r="F15">
            <v>87</v>
          </cell>
          <cell r="G15">
            <v>39</v>
          </cell>
          <cell r="H15">
            <v>14.04</v>
          </cell>
          <cell r="J15">
            <v>24.840000000000003</v>
          </cell>
          <cell r="K15">
            <v>0</v>
          </cell>
        </row>
        <row r="16">
          <cell r="B16">
            <v>17.995833333333337</v>
          </cell>
          <cell r="C16">
            <v>24.7</v>
          </cell>
          <cell r="D16">
            <v>13.5</v>
          </cell>
          <cell r="E16">
            <v>68.875</v>
          </cell>
          <cell r="F16">
            <v>91</v>
          </cell>
          <cell r="G16">
            <v>40</v>
          </cell>
          <cell r="H16">
            <v>11.16</v>
          </cell>
          <cell r="J16">
            <v>27</v>
          </cell>
          <cell r="K16">
            <v>0</v>
          </cell>
        </row>
        <row r="17">
          <cell r="B17">
            <v>20.712499999999999</v>
          </cell>
          <cell r="C17">
            <v>26.2</v>
          </cell>
          <cell r="D17">
            <v>17</v>
          </cell>
          <cell r="E17">
            <v>59.291666666666664</v>
          </cell>
          <cell r="F17">
            <v>77</v>
          </cell>
          <cell r="G17">
            <v>47</v>
          </cell>
          <cell r="H17">
            <v>15.840000000000002</v>
          </cell>
          <cell r="J17">
            <v>29.16</v>
          </cell>
          <cell r="K17">
            <v>0</v>
          </cell>
        </row>
        <row r="18">
          <cell r="B18">
            <v>24.641666666666669</v>
          </cell>
          <cell r="C18">
            <v>31.3</v>
          </cell>
          <cell r="D18">
            <v>19.7</v>
          </cell>
          <cell r="E18">
            <v>60.791666666666664</v>
          </cell>
          <cell r="F18">
            <v>80</v>
          </cell>
          <cell r="G18">
            <v>37</v>
          </cell>
          <cell r="H18">
            <v>14.04</v>
          </cell>
          <cell r="J18">
            <v>33.119999999999997</v>
          </cell>
          <cell r="K18">
            <v>0</v>
          </cell>
        </row>
        <row r="19">
          <cell r="B19">
            <v>23.437499999999996</v>
          </cell>
          <cell r="C19">
            <v>29</v>
          </cell>
          <cell r="D19">
            <v>18.600000000000001</v>
          </cell>
          <cell r="E19">
            <v>74.333333333333329</v>
          </cell>
          <cell r="F19">
            <v>90</v>
          </cell>
          <cell r="G19">
            <v>54</v>
          </cell>
          <cell r="H19">
            <v>12.96</v>
          </cell>
          <cell r="J19">
            <v>24.48</v>
          </cell>
          <cell r="K19">
            <v>0</v>
          </cell>
        </row>
        <row r="20">
          <cell r="B20">
            <v>25.541666666666661</v>
          </cell>
          <cell r="C20">
            <v>32.200000000000003</v>
          </cell>
          <cell r="D20">
            <v>20</v>
          </cell>
          <cell r="E20">
            <v>71.25</v>
          </cell>
          <cell r="F20">
            <v>93</v>
          </cell>
          <cell r="G20">
            <v>40</v>
          </cell>
          <cell r="H20">
            <v>23.040000000000003</v>
          </cell>
          <cell r="J20">
            <v>42.12</v>
          </cell>
          <cell r="K20">
            <v>0</v>
          </cell>
        </row>
        <row r="21">
          <cell r="B21">
            <v>25.295833333333345</v>
          </cell>
          <cell r="C21">
            <v>32.799999999999997</v>
          </cell>
          <cell r="D21">
            <v>18.899999999999999</v>
          </cell>
          <cell r="E21">
            <v>64.458333333333329</v>
          </cell>
          <cell r="F21">
            <v>91</v>
          </cell>
          <cell r="G21">
            <v>32</v>
          </cell>
          <cell r="H21">
            <v>18.720000000000002</v>
          </cell>
          <cell r="J21">
            <v>38.159999999999997</v>
          </cell>
          <cell r="K21">
            <v>0</v>
          </cell>
        </row>
        <row r="22">
          <cell r="B22">
            <v>23.983333333333334</v>
          </cell>
          <cell r="C22">
            <v>32.299999999999997</v>
          </cell>
          <cell r="D22">
            <v>17.600000000000001</v>
          </cell>
          <cell r="E22">
            <v>65.333333333333329</v>
          </cell>
          <cell r="F22">
            <v>89</v>
          </cell>
          <cell r="G22">
            <v>30</v>
          </cell>
          <cell r="H22">
            <v>11.879999999999999</v>
          </cell>
          <cell r="J22">
            <v>27</v>
          </cell>
          <cell r="K22">
            <v>0</v>
          </cell>
        </row>
        <row r="23">
          <cell r="B23">
            <v>22.0625</v>
          </cell>
          <cell r="C23">
            <v>28.6</v>
          </cell>
          <cell r="D23">
            <v>16.899999999999999</v>
          </cell>
          <cell r="E23">
            <v>77.583333333333329</v>
          </cell>
          <cell r="F23">
            <v>93</v>
          </cell>
          <cell r="G23">
            <v>56</v>
          </cell>
          <cell r="H23">
            <v>3.9600000000000004</v>
          </cell>
          <cell r="J23">
            <v>17.64</v>
          </cell>
          <cell r="K23">
            <v>0</v>
          </cell>
        </row>
        <row r="24">
          <cell r="B24">
            <v>20.133333333333329</v>
          </cell>
          <cell r="C24">
            <v>25.9</v>
          </cell>
          <cell r="D24">
            <v>16.8</v>
          </cell>
          <cell r="E24">
            <v>76.208333333333329</v>
          </cell>
          <cell r="F24">
            <v>88</v>
          </cell>
          <cell r="G24">
            <v>53</v>
          </cell>
          <cell r="H24">
            <v>3.9600000000000004</v>
          </cell>
          <cell r="J24">
            <v>15.840000000000002</v>
          </cell>
          <cell r="K24">
            <v>0</v>
          </cell>
        </row>
        <row r="25">
          <cell r="B25">
            <v>19.966666666666665</v>
          </cell>
          <cell r="C25">
            <v>26.1</v>
          </cell>
          <cell r="D25">
            <v>15.7</v>
          </cell>
          <cell r="E25">
            <v>80.75</v>
          </cell>
          <cell r="F25">
            <v>93</v>
          </cell>
          <cell r="G25">
            <v>60</v>
          </cell>
          <cell r="H25">
            <v>1.08</v>
          </cell>
          <cell r="J25">
            <v>13.68</v>
          </cell>
          <cell r="K25">
            <v>0</v>
          </cell>
        </row>
        <row r="26">
          <cell r="B26">
            <v>23.183333333333334</v>
          </cell>
          <cell r="C26">
            <v>30.5</v>
          </cell>
          <cell r="D26">
            <v>18.5</v>
          </cell>
          <cell r="E26">
            <v>74.416666666666671</v>
          </cell>
          <cell r="F26">
            <v>94</v>
          </cell>
          <cell r="G26">
            <v>44</v>
          </cell>
          <cell r="H26">
            <v>18</v>
          </cell>
          <cell r="J26">
            <v>39.96</v>
          </cell>
          <cell r="K26">
            <v>0</v>
          </cell>
        </row>
        <row r="27">
          <cell r="B27">
            <v>21.158333333333335</v>
          </cell>
          <cell r="C27">
            <v>27.5</v>
          </cell>
          <cell r="D27">
            <v>15.6</v>
          </cell>
          <cell r="E27">
            <v>73.791666666666671</v>
          </cell>
          <cell r="F27">
            <v>90</v>
          </cell>
          <cell r="G27">
            <v>55</v>
          </cell>
          <cell r="H27">
            <v>16.2</v>
          </cell>
          <cell r="J27">
            <v>38.519999999999996</v>
          </cell>
          <cell r="K27">
            <v>0.4</v>
          </cell>
        </row>
        <row r="28">
          <cell r="B28">
            <v>12.637500000000003</v>
          </cell>
          <cell r="C28">
            <v>19.5</v>
          </cell>
          <cell r="D28">
            <v>5.5</v>
          </cell>
          <cell r="E28">
            <v>59.041666666666664</v>
          </cell>
          <cell r="F28">
            <v>93</v>
          </cell>
          <cell r="G28">
            <v>23</v>
          </cell>
          <cell r="H28">
            <v>12.6</v>
          </cell>
          <cell r="J28">
            <v>31.319999999999997</v>
          </cell>
          <cell r="K28">
            <v>0</v>
          </cell>
        </row>
        <row r="29">
          <cell r="B29">
            <v>15.820833333333335</v>
          </cell>
          <cell r="C29">
            <v>27.2</v>
          </cell>
          <cell r="D29">
            <v>7.5</v>
          </cell>
          <cell r="E29">
            <v>58.541666666666664</v>
          </cell>
          <cell r="F29">
            <v>80</v>
          </cell>
          <cell r="G29">
            <v>31</v>
          </cell>
          <cell r="H29">
            <v>11.520000000000001</v>
          </cell>
          <cell r="J29">
            <v>29.52</v>
          </cell>
          <cell r="K29">
            <v>0</v>
          </cell>
        </row>
        <row r="30">
          <cell r="B30">
            <v>20.80833333333333</v>
          </cell>
          <cell r="C30">
            <v>26.6</v>
          </cell>
          <cell r="D30">
            <v>16.600000000000001</v>
          </cell>
          <cell r="E30">
            <v>80.833333333333329</v>
          </cell>
          <cell r="F30">
            <v>91</v>
          </cell>
          <cell r="G30">
            <v>65</v>
          </cell>
          <cell r="H30">
            <v>6.84</v>
          </cell>
          <cell r="J30">
            <v>24.48</v>
          </cell>
          <cell r="K30">
            <v>0</v>
          </cell>
        </row>
        <row r="31">
          <cell r="B31">
            <v>22.866666666666671</v>
          </cell>
          <cell r="C31">
            <v>30.7</v>
          </cell>
          <cell r="D31">
            <v>17.600000000000001</v>
          </cell>
          <cell r="E31">
            <v>78.708333333333329</v>
          </cell>
          <cell r="F31">
            <v>94</v>
          </cell>
          <cell r="G31">
            <v>45</v>
          </cell>
          <cell r="H31">
            <v>2.52</v>
          </cell>
          <cell r="J31">
            <v>16.559999999999999</v>
          </cell>
          <cell r="K31">
            <v>0</v>
          </cell>
        </row>
        <row r="32">
          <cell r="B32">
            <v>25.320833333333326</v>
          </cell>
          <cell r="C32">
            <v>33.4</v>
          </cell>
          <cell r="D32">
            <v>19.399999999999999</v>
          </cell>
          <cell r="E32">
            <v>69.625</v>
          </cell>
          <cell r="F32">
            <v>93</v>
          </cell>
          <cell r="G32">
            <v>33</v>
          </cell>
          <cell r="H32">
            <v>20.16</v>
          </cell>
          <cell r="J32">
            <v>39.96</v>
          </cell>
          <cell r="K32">
            <v>0</v>
          </cell>
        </row>
        <row r="33">
          <cell r="B33">
            <v>22.191666666666666</v>
          </cell>
          <cell r="C33">
            <v>28.6</v>
          </cell>
          <cell r="D33">
            <v>16.600000000000001</v>
          </cell>
          <cell r="E33">
            <v>76</v>
          </cell>
          <cell r="F33">
            <v>92</v>
          </cell>
          <cell r="G33">
            <v>59</v>
          </cell>
          <cell r="H33">
            <v>8.2799999999999994</v>
          </cell>
          <cell r="J33">
            <v>30.240000000000002</v>
          </cell>
          <cell r="K33">
            <v>0</v>
          </cell>
        </row>
        <row r="34">
          <cell r="B34">
            <v>14.79166666666667</v>
          </cell>
          <cell r="C34">
            <v>17.100000000000001</v>
          </cell>
          <cell r="D34">
            <v>13</v>
          </cell>
          <cell r="E34">
            <v>76.458333333333329</v>
          </cell>
          <cell r="F34">
            <v>89</v>
          </cell>
          <cell r="G34">
            <v>62</v>
          </cell>
          <cell r="H34">
            <v>10.08</v>
          </cell>
          <cell r="J34">
            <v>32.76</v>
          </cell>
          <cell r="K34">
            <v>0</v>
          </cell>
        </row>
      </sheetData>
      <sheetData sheetId="6"/>
      <sheetData sheetId="7"/>
      <sheetData sheetId="8"/>
      <sheetData sheetId="9"/>
      <sheetData sheetId="10"/>
      <sheetData sheetId="11"/>
      <sheetData sheetId="12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>
        <row r="5">
          <cell r="B5">
            <v>18.458333333333332</v>
          </cell>
          <cell r="C5">
            <v>22.7</v>
          </cell>
          <cell r="D5">
            <v>15.1</v>
          </cell>
          <cell r="E5">
            <v>68.458333333333329</v>
          </cell>
          <cell r="F5">
            <v>81</v>
          </cell>
          <cell r="G5">
            <v>50</v>
          </cell>
          <cell r="H5">
            <v>0</v>
          </cell>
          <cell r="J5">
            <v>0</v>
          </cell>
          <cell r="K5" t="str">
            <v>*</v>
          </cell>
        </row>
        <row r="6">
          <cell r="B6">
            <v>19.433333333333334</v>
          </cell>
          <cell r="C6">
            <v>24.8</v>
          </cell>
          <cell r="D6">
            <v>16.5</v>
          </cell>
          <cell r="E6">
            <v>76.458333333333329</v>
          </cell>
          <cell r="F6">
            <v>86</v>
          </cell>
          <cell r="G6">
            <v>57</v>
          </cell>
          <cell r="H6">
            <v>0</v>
          </cell>
          <cell r="J6">
            <v>0</v>
          </cell>
          <cell r="K6" t="str">
            <v>*</v>
          </cell>
        </row>
        <row r="7">
          <cell r="B7">
            <v>21.420833333333331</v>
          </cell>
          <cell r="C7">
            <v>29.1</v>
          </cell>
          <cell r="D7">
            <v>15.3</v>
          </cell>
          <cell r="E7">
            <v>77.541666666666671</v>
          </cell>
          <cell r="F7">
            <v>94</v>
          </cell>
          <cell r="G7">
            <v>51</v>
          </cell>
          <cell r="H7">
            <v>0</v>
          </cell>
          <cell r="J7">
            <v>3.9600000000000004</v>
          </cell>
          <cell r="K7" t="str">
            <v>*</v>
          </cell>
        </row>
        <row r="8">
          <cell r="B8">
            <v>24.491666666666664</v>
          </cell>
          <cell r="C8">
            <v>31.4</v>
          </cell>
          <cell r="D8">
            <v>19.100000000000001</v>
          </cell>
          <cell r="E8">
            <v>75.125</v>
          </cell>
          <cell r="F8">
            <v>90</v>
          </cell>
          <cell r="G8">
            <v>54</v>
          </cell>
          <cell r="H8">
            <v>13.32</v>
          </cell>
          <cell r="J8">
            <v>36.36</v>
          </cell>
          <cell r="K8" t="str">
            <v>*</v>
          </cell>
        </row>
        <row r="9">
          <cell r="B9">
            <v>25.987500000000001</v>
          </cell>
          <cell r="C9">
            <v>30.2</v>
          </cell>
          <cell r="D9">
            <v>23.8</v>
          </cell>
          <cell r="E9">
            <v>73.916666666666671</v>
          </cell>
          <cell r="F9">
            <v>86</v>
          </cell>
          <cell r="G9">
            <v>53</v>
          </cell>
          <cell r="H9">
            <v>13.68</v>
          </cell>
          <cell r="J9">
            <v>34.92</v>
          </cell>
          <cell r="K9" t="str">
            <v>*</v>
          </cell>
        </row>
        <row r="10">
          <cell r="B10">
            <v>22.454166666666666</v>
          </cell>
          <cell r="C10">
            <v>26.2</v>
          </cell>
          <cell r="D10">
            <v>20.9</v>
          </cell>
          <cell r="E10">
            <v>82.25</v>
          </cell>
          <cell r="F10">
            <v>91</v>
          </cell>
          <cell r="G10">
            <v>62</v>
          </cell>
          <cell r="H10">
            <v>1.08</v>
          </cell>
          <cell r="J10">
            <v>16.559999999999999</v>
          </cell>
          <cell r="K10" t="str">
            <v>*</v>
          </cell>
        </row>
        <row r="11">
          <cell r="B11">
            <v>21.137499999999999</v>
          </cell>
          <cell r="C11">
            <v>26.8</v>
          </cell>
          <cell r="D11">
            <v>18.7</v>
          </cell>
          <cell r="E11">
            <v>88.041666666666671</v>
          </cell>
          <cell r="F11">
            <v>96</v>
          </cell>
          <cell r="G11">
            <v>67</v>
          </cell>
          <cell r="H11">
            <v>0</v>
          </cell>
          <cell r="J11">
            <v>0</v>
          </cell>
          <cell r="K11" t="str">
            <v>*</v>
          </cell>
        </row>
        <row r="12">
          <cell r="B12">
            <v>20.883333333333333</v>
          </cell>
          <cell r="C12">
            <v>22.8</v>
          </cell>
          <cell r="D12">
            <v>19</v>
          </cell>
          <cell r="E12">
            <v>86.708333333333329</v>
          </cell>
          <cell r="F12">
            <v>93</v>
          </cell>
          <cell r="G12">
            <v>79</v>
          </cell>
          <cell r="H12">
            <v>11.16</v>
          </cell>
          <cell r="J12">
            <v>28.44</v>
          </cell>
          <cell r="K12" t="str">
            <v>*</v>
          </cell>
        </row>
        <row r="13">
          <cell r="B13">
            <v>16.243478260869566</v>
          </cell>
          <cell r="C13">
            <v>20.2</v>
          </cell>
          <cell r="D13">
            <v>13</v>
          </cell>
          <cell r="E13">
            <v>79.304347826086953</v>
          </cell>
          <cell r="F13">
            <v>91</v>
          </cell>
          <cell r="G13">
            <v>53</v>
          </cell>
          <cell r="H13">
            <v>9</v>
          </cell>
          <cell r="J13">
            <v>24.48</v>
          </cell>
          <cell r="K13" t="str">
            <v>*</v>
          </cell>
        </row>
        <row r="14">
          <cell r="B14">
            <v>15.041666666666666</v>
          </cell>
          <cell r="C14">
            <v>22.6</v>
          </cell>
          <cell r="D14">
            <v>9.5</v>
          </cell>
          <cell r="E14">
            <v>73.125</v>
          </cell>
          <cell r="F14">
            <v>90</v>
          </cell>
          <cell r="G14">
            <v>27</v>
          </cell>
          <cell r="H14">
            <v>2.52</v>
          </cell>
          <cell r="J14">
            <v>17.64</v>
          </cell>
          <cell r="K14" t="str">
            <v>*</v>
          </cell>
        </row>
        <row r="15">
          <cell r="B15">
            <v>17.308333333333334</v>
          </cell>
          <cell r="C15">
            <v>24.9</v>
          </cell>
          <cell r="D15">
            <v>12</v>
          </cell>
          <cell r="E15">
            <v>68.958333333333329</v>
          </cell>
          <cell r="F15">
            <v>90</v>
          </cell>
          <cell r="G15">
            <v>30</v>
          </cell>
          <cell r="H15">
            <v>0.36000000000000004</v>
          </cell>
          <cell r="J15">
            <v>13.32</v>
          </cell>
          <cell r="K15" t="str">
            <v>*</v>
          </cell>
        </row>
        <row r="16">
          <cell r="B16">
            <v>17.554166666666667</v>
          </cell>
          <cell r="C16">
            <v>26</v>
          </cell>
          <cell r="D16">
            <v>10.9</v>
          </cell>
          <cell r="E16">
            <v>69.291666666666671</v>
          </cell>
          <cell r="F16">
            <v>90</v>
          </cell>
          <cell r="G16">
            <v>38</v>
          </cell>
          <cell r="H16">
            <v>4.6800000000000006</v>
          </cell>
          <cell r="J16">
            <v>22.68</v>
          </cell>
          <cell r="K16" t="str">
            <v>*</v>
          </cell>
        </row>
        <row r="17">
          <cell r="B17">
            <v>21.487500000000001</v>
          </cell>
          <cell r="C17">
            <v>29.3</v>
          </cell>
          <cell r="D17">
            <v>15.6</v>
          </cell>
          <cell r="E17">
            <v>63.666666666666664</v>
          </cell>
          <cell r="F17">
            <v>85</v>
          </cell>
          <cell r="G17">
            <v>43</v>
          </cell>
          <cell r="H17">
            <v>9.7200000000000006</v>
          </cell>
          <cell r="J17">
            <v>33.840000000000003</v>
          </cell>
          <cell r="K17" t="str">
            <v>*</v>
          </cell>
        </row>
        <row r="18">
          <cell r="B18">
            <v>23.704166666666666</v>
          </cell>
          <cell r="C18">
            <v>28.1</v>
          </cell>
          <cell r="D18">
            <v>20.3</v>
          </cell>
          <cell r="E18">
            <v>69.208333333333329</v>
          </cell>
          <cell r="F18">
            <v>89</v>
          </cell>
          <cell r="G18">
            <v>60</v>
          </cell>
          <cell r="H18">
            <v>13.68</v>
          </cell>
          <cell r="J18">
            <v>41.76</v>
          </cell>
          <cell r="K18" t="str">
            <v>*</v>
          </cell>
        </row>
        <row r="19">
          <cell r="B19">
            <v>18.545833333333334</v>
          </cell>
          <cell r="C19">
            <v>22.4</v>
          </cell>
          <cell r="D19">
            <v>16.5</v>
          </cell>
          <cell r="E19">
            <v>83.125</v>
          </cell>
          <cell r="F19">
            <v>91</v>
          </cell>
          <cell r="G19">
            <v>65</v>
          </cell>
          <cell r="H19">
            <v>6.84</v>
          </cell>
          <cell r="J19">
            <v>25.2</v>
          </cell>
          <cell r="K19" t="str">
            <v>*</v>
          </cell>
        </row>
        <row r="20">
          <cell r="B20">
            <v>23.512500000000003</v>
          </cell>
          <cell r="C20">
            <v>31.6</v>
          </cell>
          <cell r="D20">
            <v>17.2</v>
          </cell>
          <cell r="E20">
            <v>73.958333333333329</v>
          </cell>
          <cell r="F20">
            <v>92</v>
          </cell>
          <cell r="G20">
            <v>48</v>
          </cell>
          <cell r="H20">
            <v>15.48</v>
          </cell>
          <cell r="J20">
            <v>48.6</v>
          </cell>
          <cell r="K20" t="str">
            <v>*</v>
          </cell>
        </row>
        <row r="21">
          <cell r="B21">
            <v>26.333333333333332</v>
          </cell>
          <cell r="C21">
            <v>32.1</v>
          </cell>
          <cell r="D21">
            <v>21</v>
          </cell>
          <cell r="E21">
            <v>62.666666666666664</v>
          </cell>
          <cell r="F21">
            <v>84</v>
          </cell>
          <cell r="G21">
            <v>38</v>
          </cell>
          <cell r="H21">
            <v>14.76</v>
          </cell>
          <cell r="J21">
            <v>40.32</v>
          </cell>
          <cell r="K21" t="str">
            <v>*</v>
          </cell>
        </row>
        <row r="22">
          <cell r="B22">
            <v>25.216666666666669</v>
          </cell>
          <cell r="C22">
            <v>31.5</v>
          </cell>
          <cell r="D22">
            <v>20.2</v>
          </cell>
          <cell r="E22">
            <v>65.208333333333329</v>
          </cell>
          <cell r="F22">
            <v>81</v>
          </cell>
          <cell r="G22">
            <v>43</v>
          </cell>
          <cell r="H22">
            <v>10.44</v>
          </cell>
          <cell r="J22">
            <v>29.880000000000003</v>
          </cell>
          <cell r="K22" t="str">
            <v>*</v>
          </cell>
        </row>
        <row r="23">
          <cell r="B23">
            <v>17.016666666666662</v>
          </cell>
          <cell r="C23">
            <v>23.1</v>
          </cell>
          <cell r="D23">
            <v>15</v>
          </cell>
          <cell r="E23">
            <v>84.291666666666671</v>
          </cell>
          <cell r="F23">
            <v>92</v>
          </cell>
          <cell r="G23">
            <v>74</v>
          </cell>
          <cell r="H23">
            <v>5.04</v>
          </cell>
          <cell r="J23">
            <v>21.96</v>
          </cell>
          <cell r="K23" t="str">
            <v>*</v>
          </cell>
        </row>
        <row r="24">
          <cell r="B24">
            <v>15.912500000000003</v>
          </cell>
          <cell r="C24">
            <v>19.3</v>
          </cell>
          <cell r="D24">
            <v>14</v>
          </cell>
          <cell r="E24">
            <v>80.958333333333329</v>
          </cell>
          <cell r="F24">
            <v>90</v>
          </cell>
          <cell r="G24">
            <v>66</v>
          </cell>
          <cell r="H24">
            <v>0</v>
          </cell>
          <cell r="J24">
            <v>0</v>
          </cell>
          <cell r="K24" t="str">
            <v>*</v>
          </cell>
        </row>
        <row r="25">
          <cell r="B25">
            <v>16.945833333333333</v>
          </cell>
          <cell r="C25">
            <v>20.8</v>
          </cell>
          <cell r="D25">
            <v>14.6</v>
          </cell>
          <cell r="E25">
            <v>84.666666666666671</v>
          </cell>
          <cell r="F25">
            <v>90</v>
          </cell>
          <cell r="G25">
            <v>72</v>
          </cell>
          <cell r="H25">
            <v>0</v>
          </cell>
          <cell r="J25">
            <v>0</v>
          </cell>
          <cell r="K25" t="str">
            <v>*</v>
          </cell>
        </row>
        <row r="26">
          <cell r="B26">
            <v>22.816666666666674</v>
          </cell>
          <cell r="C26">
            <v>29.7</v>
          </cell>
          <cell r="D26">
            <v>17.600000000000001</v>
          </cell>
          <cell r="E26">
            <v>73.541666666666671</v>
          </cell>
          <cell r="F26">
            <v>89</v>
          </cell>
          <cell r="G26">
            <v>50</v>
          </cell>
          <cell r="H26">
            <v>16.920000000000002</v>
          </cell>
          <cell r="J26">
            <v>47.519999999999996</v>
          </cell>
          <cell r="K26" t="str">
            <v>*</v>
          </cell>
        </row>
        <row r="27">
          <cell r="B27">
            <v>19.269565217391307</v>
          </cell>
          <cell r="C27">
            <v>25.8</v>
          </cell>
          <cell r="D27">
            <v>13.8</v>
          </cell>
          <cell r="E27">
            <v>68.739130434782609</v>
          </cell>
          <cell r="F27">
            <v>91</v>
          </cell>
          <cell r="G27">
            <v>34</v>
          </cell>
          <cell r="H27">
            <v>21.6</v>
          </cell>
          <cell r="J27">
            <v>47.16</v>
          </cell>
          <cell r="K27" t="str">
            <v>*</v>
          </cell>
        </row>
        <row r="28">
          <cell r="B28">
            <v>10.691666666666665</v>
          </cell>
          <cell r="C28">
            <v>18</v>
          </cell>
          <cell r="D28">
            <v>3.7</v>
          </cell>
          <cell r="E28">
            <v>57.041666666666664</v>
          </cell>
          <cell r="F28">
            <v>89</v>
          </cell>
          <cell r="G28">
            <v>19</v>
          </cell>
          <cell r="H28">
            <v>9</v>
          </cell>
          <cell r="J28">
            <v>23.400000000000002</v>
          </cell>
          <cell r="K28" t="str">
            <v>*</v>
          </cell>
        </row>
        <row r="29">
          <cell r="B29">
            <v>14.699999999999998</v>
          </cell>
          <cell r="C29">
            <v>26.4</v>
          </cell>
          <cell r="D29">
            <v>5.8</v>
          </cell>
          <cell r="E29">
            <v>59.458333333333336</v>
          </cell>
          <cell r="F29">
            <v>79</v>
          </cell>
          <cell r="G29">
            <v>40</v>
          </cell>
          <cell r="H29">
            <v>12.6</v>
          </cell>
          <cell r="J29">
            <v>36.36</v>
          </cell>
          <cell r="K29" t="str">
            <v>*</v>
          </cell>
        </row>
        <row r="30">
          <cell r="B30">
            <v>20.983333333333331</v>
          </cell>
          <cell r="C30">
            <v>24</v>
          </cell>
          <cell r="D30">
            <v>16.2</v>
          </cell>
          <cell r="E30">
            <v>76.583333333333329</v>
          </cell>
          <cell r="F30">
            <v>90</v>
          </cell>
          <cell r="G30">
            <v>61</v>
          </cell>
          <cell r="H30">
            <v>10.8</v>
          </cell>
          <cell r="J30">
            <v>36</v>
          </cell>
          <cell r="K30" t="str">
            <v>*</v>
          </cell>
        </row>
        <row r="31">
          <cell r="B31">
            <v>17.333333333333332</v>
          </cell>
          <cell r="C31">
            <v>21.7</v>
          </cell>
          <cell r="D31">
            <v>14.7</v>
          </cell>
          <cell r="E31">
            <v>81.583333333333329</v>
          </cell>
          <cell r="F31">
            <v>91</v>
          </cell>
          <cell r="G31">
            <v>67</v>
          </cell>
          <cell r="H31">
            <v>0</v>
          </cell>
          <cell r="J31">
            <v>0</v>
          </cell>
          <cell r="K31" t="str">
            <v>*</v>
          </cell>
        </row>
        <row r="32">
          <cell r="B32">
            <v>22.241666666666664</v>
          </cell>
          <cell r="C32">
            <v>31.6</v>
          </cell>
          <cell r="D32">
            <v>15.3</v>
          </cell>
          <cell r="E32">
            <v>75.041666666666671</v>
          </cell>
          <cell r="F32">
            <v>92</v>
          </cell>
          <cell r="G32">
            <v>48</v>
          </cell>
          <cell r="H32">
            <v>11.520000000000001</v>
          </cell>
          <cell r="J32">
            <v>33.480000000000004</v>
          </cell>
          <cell r="K32" t="str">
            <v>*</v>
          </cell>
        </row>
        <row r="33">
          <cell r="B33">
            <v>19.033333333333331</v>
          </cell>
          <cell r="C33">
            <v>26.3</v>
          </cell>
          <cell r="D33">
            <v>14.8</v>
          </cell>
          <cell r="E33">
            <v>74.791666666666671</v>
          </cell>
          <cell r="F33">
            <v>85</v>
          </cell>
          <cell r="G33">
            <v>68</v>
          </cell>
          <cell r="H33">
            <v>16.559999999999999</v>
          </cell>
          <cell r="J33">
            <v>39.6</v>
          </cell>
          <cell r="K33" t="str">
            <v>*</v>
          </cell>
        </row>
        <row r="34">
          <cell r="B34">
            <v>12.466666666666669</v>
          </cell>
          <cell r="C34">
            <v>14.8</v>
          </cell>
          <cell r="D34">
            <v>11.7</v>
          </cell>
          <cell r="E34">
            <v>73.875</v>
          </cell>
          <cell r="F34">
            <v>78</v>
          </cell>
          <cell r="G34">
            <v>65</v>
          </cell>
          <cell r="H34">
            <v>16.2</v>
          </cell>
          <cell r="J34">
            <v>34.56</v>
          </cell>
          <cell r="K34" t="str">
            <v>*</v>
          </cell>
        </row>
      </sheetData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>
        <row r="5">
          <cell r="B5">
            <v>19.495833333333334</v>
          </cell>
          <cell r="C5">
            <v>24.5</v>
          </cell>
          <cell r="D5">
            <v>16</v>
          </cell>
          <cell r="E5">
            <v>74.375</v>
          </cell>
          <cell r="F5">
            <v>93</v>
          </cell>
          <cell r="G5">
            <v>54</v>
          </cell>
          <cell r="H5">
            <v>9</v>
          </cell>
          <cell r="J5">
            <v>16.2</v>
          </cell>
          <cell r="K5">
            <v>0.6</v>
          </cell>
        </row>
        <row r="6">
          <cell r="B6">
            <v>20.054166666666664</v>
          </cell>
          <cell r="C6">
            <v>25.5</v>
          </cell>
          <cell r="D6">
            <v>16.8</v>
          </cell>
          <cell r="E6">
            <v>83.125</v>
          </cell>
          <cell r="F6">
            <v>95</v>
          </cell>
          <cell r="G6">
            <v>62</v>
          </cell>
          <cell r="H6">
            <v>6.84</v>
          </cell>
          <cell r="J6">
            <v>14.76</v>
          </cell>
          <cell r="K6">
            <v>0</v>
          </cell>
        </row>
        <row r="7">
          <cell r="B7">
            <v>22.079166666666666</v>
          </cell>
          <cell r="C7">
            <v>30</v>
          </cell>
          <cell r="D7">
            <v>16.7</v>
          </cell>
          <cell r="E7">
            <v>82.375</v>
          </cell>
          <cell r="F7">
            <v>99</v>
          </cell>
          <cell r="G7">
            <v>50</v>
          </cell>
          <cell r="H7">
            <v>9.7200000000000006</v>
          </cell>
          <cell r="J7">
            <v>21.6</v>
          </cell>
          <cell r="K7">
            <v>0</v>
          </cell>
        </row>
        <row r="8">
          <cell r="B8">
            <v>27.237500000000001</v>
          </cell>
          <cell r="C8">
            <v>31.4</v>
          </cell>
          <cell r="D8">
            <v>22.7</v>
          </cell>
          <cell r="E8">
            <v>69.125</v>
          </cell>
          <cell r="F8">
            <v>84</v>
          </cell>
          <cell r="G8">
            <v>58</v>
          </cell>
          <cell r="H8">
            <v>16.920000000000002</v>
          </cell>
          <cell r="J8">
            <v>32.4</v>
          </cell>
          <cell r="K8">
            <v>0</v>
          </cell>
        </row>
        <row r="9">
          <cell r="B9">
            <v>27.150000000000002</v>
          </cell>
          <cell r="C9">
            <v>30.6</v>
          </cell>
          <cell r="D9">
            <v>24.7</v>
          </cell>
          <cell r="E9">
            <v>75.25</v>
          </cell>
          <cell r="F9">
            <v>85</v>
          </cell>
          <cell r="G9">
            <v>59</v>
          </cell>
          <cell r="H9">
            <v>16.559999999999999</v>
          </cell>
          <cell r="J9">
            <v>30.6</v>
          </cell>
          <cell r="K9">
            <v>2</v>
          </cell>
        </row>
        <row r="10">
          <cell r="B10">
            <v>23.108333333333334</v>
          </cell>
          <cell r="C10">
            <v>28.2</v>
          </cell>
          <cell r="D10">
            <v>20.6</v>
          </cell>
          <cell r="E10">
            <v>86.083333333333329</v>
          </cell>
          <cell r="F10">
            <v>99</v>
          </cell>
          <cell r="G10">
            <v>59</v>
          </cell>
          <cell r="H10">
            <v>8.64</v>
          </cell>
          <cell r="J10">
            <v>18</v>
          </cell>
          <cell r="K10">
            <v>0.2</v>
          </cell>
        </row>
        <row r="11">
          <cell r="B11">
            <v>23.537499999999998</v>
          </cell>
          <cell r="C11">
            <v>30.6</v>
          </cell>
          <cell r="D11">
            <v>18.5</v>
          </cell>
          <cell r="E11">
            <v>83.458333333333329</v>
          </cell>
          <cell r="F11">
            <v>99</v>
          </cell>
          <cell r="G11">
            <v>54</v>
          </cell>
          <cell r="H11">
            <v>15.840000000000002</v>
          </cell>
          <cell r="J11">
            <v>33.119999999999997</v>
          </cell>
          <cell r="K11">
            <v>0</v>
          </cell>
        </row>
        <row r="12">
          <cell r="B12">
            <v>22.616666666666664</v>
          </cell>
          <cell r="C12">
            <v>25.2</v>
          </cell>
          <cell r="D12">
            <v>20.100000000000001</v>
          </cell>
          <cell r="E12">
            <v>90.5</v>
          </cell>
          <cell r="F12">
            <v>99</v>
          </cell>
          <cell r="G12">
            <v>81</v>
          </cell>
          <cell r="H12">
            <v>17.28</v>
          </cell>
          <cell r="J12">
            <v>32.4</v>
          </cell>
          <cell r="K12">
            <v>19.2</v>
          </cell>
        </row>
        <row r="13">
          <cell r="B13">
            <v>17.612499999999997</v>
          </cell>
          <cell r="C13">
            <v>22</v>
          </cell>
          <cell r="D13">
            <v>14.2</v>
          </cell>
          <cell r="E13">
            <v>84.25</v>
          </cell>
          <cell r="F13">
            <v>97</v>
          </cell>
          <cell r="G13">
            <v>57</v>
          </cell>
          <cell r="H13">
            <v>10.8</v>
          </cell>
          <cell r="J13">
            <v>23.040000000000003</v>
          </cell>
          <cell r="K13">
            <v>0</v>
          </cell>
        </row>
        <row r="14">
          <cell r="B14">
            <v>16.662499999999998</v>
          </cell>
          <cell r="C14">
            <v>24.6</v>
          </cell>
          <cell r="D14">
            <v>11.1</v>
          </cell>
          <cell r="E14">
            <v>70.625</v>
          </cell>
          <cell r="F14">
            <v>93</v>
          </cell>
          <cell r="G14">
            <v>33</v>
          </cell>
          <cell r="H14">
            <v>10.44</v>
          </cell>
          <cell r="J14">
            <v>19.8</v>
          </cell>
          <cell r="K14">
            <v>0</v>
          </cell>
        </row>
        <row r="15">
          <cell r="B15">
            <v>18.55</v>
          </cell>
          <cell r="C15">
            <v>26.1</v>
          </cell>
          <cell r="D15">
            <v>13.1</v>
          </cell>
          <cell r="E15">
            <v>69.041666666666671</v>
          </cell>
          <cell r="F15">
            <v>95</v>
          </cell>
          <cell r="G15">
            <v>33</v>
          </cell>
          <cell r="H15">
            <v>7.5600000000000005</v>
          </cell>
          <cell r="J15">
            <v>14.04</v>
          </cell>
          <cell r="K15">
            <v>0</v>
          </cell>
        </row>
        <row r="16">
          <cell r="B16">
            <v>19.258333333333333</v>
          </cell>
          <cell r="C16">
            <v>26</v>
          </cell>
          <cell r="D16">
            <v>12.8</v>
          </cell>
          <cell r="E16">
            <v>64.208333333333329</v>
          </cell>
          <cell r="F16">
            <v>94</v>
          </cell>
          <cell r="G16">
            <v>39</v>
          </cell>
          <cell r="H16">
            <v>16.920000000000002</v>
          </cell>
          <cell r="J16">
            <v>32.04</v>
          </cell>
          <cell r="K16">
            <v>0</v>
          </cell>
        </row>
        <row r="17">
          <cell r="B17">
            <v>23.762500000000003</v>
          </cell>
          <cell r="C17">
            <v>28.3</v>
          </cell>
          <cell r="D17">
            <v>20.9</v>
          </cell>
          <cell r="E17">
            <v>52.541666666666664</v>
          </cell>
          <cell r="F17">
            <v>62</v>
          </cell>
          <cell r="G17">
            <v>46</v>
          </cell>
          <cell r="H17">
            <v>19.079999999999998</v>
          </cell>
          <cell r="J17">
            <v>38.880000000000003</v>
          </cell>
          <cell r="K17">
            <v>0</v>
          </cell>
        </row>
        <row r="18">
          <cell r="B18">
            <v>25.654166666666665</v>
          </cell>
          <cell r="C18">
            <v>29</v>
          </cell>
          <cell r="D18">
            <v>23.1</v>
          </cell>
          <cell r="E18">
            <v>62.875</v>
          </cell>
          <cell r="F18">
            <v>89</v>
          </cell>
          <cell r="G18">
            <v>55</v>
          </cell>
          <cell r="H18">
            <v>15.120000000000001</v>
          </cell>
          <cell r="J18">
            <v>37.440000000000005</v>
          </cell>
          <cell r="K18">
            <v>0.8</v>
          </cell>
        </row>
        <row r="19">
          <cell r="B19">
            <v>20.679166666666664</v>
          </cell>
          <cell r="C19">
            <v>26</v>
          </cell>
          <cell r="D19">
            <v>18</v>
          </cell>
          <cell r="E19">
            <v>89.166666666666671</v>
          </cell>
          <cell r="F19">
            <v>99</v>
          </cell>
          <cell r="G19">
            <v>67</v>
          </cell>
          <cell r="H19">
            <v>12.24</v>
          </cell>
          <cell r="J19">
            <v>32.04</v>
          </cell>
          <cell r="K19">
            <v>3</v>
          </cell>
        </row>
        <row r="20">
          <cell r="B20">
            <v>26.241666666666671</v>
          </cell>
          <cell r="C20">
            <v>31.8</v>
          </cell>
          <cell r="D20">
            <v>19.399999999999999</v>
          </cell>
          <cell r="E20">
            <v>72.5</v>
          </cell>
          <cell r="F20">
            <v>97</v>
          </cell>
          <cell r="G20">
            <v>50</v>
          </cell>
          <cell r="H20">
            <v>19.079999999999998</v>
          </cell>
          <cell r="J20">
            <v>46.080000000000005</v>
          </cell>
          <cell r="K20">
            <v>0</v>
          </cell>
        </row>
        <row r="21">
          <cell r="B21">
            <v>27.662500000000005</v>
          </cell>
          <cell r="C21">
            <v>31.9</v>
          </cell>
          <cell r="D21">
            <v>24.5</v>
          </cell>
          <cell r="E21">
            <v>59.958333333333336</v>
          </cell>
          <cell r="F21">
            <v>71</v>
          </cell>
          <cell r="G21">
            <v>44</v>
          </cell>
          <cell r="H21">
            <v>18.36</v>
          </cell>
          <cell r="J21">
            <v>46.080000000000005</v>
          </cell>
          <cell r="K21">
            <v>0</v>
          </cell>
        </row>
        <row r="22">
          <cell r="B22">
            <v>27.212500000000002</v>
          </cell>
          <cell r="C22">
            <v>31.7</v>
          </cell>
          <cell r="D22">
            <v>23.9</v>
          </cell>
          <cell r="E22">
            <v>58.125</v>
          </cell>
          <cell r="F22">
            <v>79</v>
          </cell>
          <cell r="G22">
            <v>45</v>
          </cell>
          <cell r="H22">
            <v>16.559999999999999</v>
          </cell>
          <cell r="J22">
            <v>32.4</v>
          </cell>
          <cell r="K22">
            <v>0</v>
          </cell>
        </row>
        <row r="23">
          <cell r="B23">
            <v>18.545833333333331</v>
          </cell>
          <cell r="C23">
            <v>27.7</v>
          </cell>
          <cell r="D23">
            <v>15.5</v>
          </cell>
          <cell r="E23">
            <v>90.458333333333329</v>
          </cell>
          <cell r="F23">
            <v>99</v>
          </cell>
          <cell r="G23">
            <v>59</v>
          </cell>
          <cell r="H23">
            <v>15.120000000000001</v>
          </cell>
          <cell r="J23">
            <v>29.880000000000003</v>
          </cell>
          <cell r="K23">
            <v>0.4</v>
          </cell>
        </row>
        <row r="24">
          <cell r="B24">
            <v>16.120833333333334</v>
          </cell>
          <cell r="C24">
            <v>20</v>
          </cell>
          <cell r="D24">
            <v>14.4</v>
          </cell>
          <cell r="E24">
            <v>90.166666666666671</v>
          </cell>
          <cell r="F24">
            <v>98</v>
          </cell>
          <cell r="G24">
            <v>71</v>
          </cell>
          <cell r="H24">
            <v>12.96</v>
          </cell>
          <cell r="J24">
            <v>20.16</v>
          </cell>
          <cell r="K24">
            <v>0</v>
          </cell>
        </row>
        <row r="25">
          <cell r="B25">
            <v>18.179166666666667</v>
          </cell>
          <cell r="C25">
            <v>24</v>
          </cell>
          <cell r="D25">
            <v>14.1</v>
          </cell>
          <cell r="E25">
            <v>88.708333333333329</v>
          </cell>
          <cell r="F25">
            <v>99</v>
          </cell>
          <cell r="G25">
            <v>68</v>
          </cell>
          <cell r="H25">
            <v>7.9200000000000008</v>
          </cell>
          <cell r="J25">
            <v>14.4</v>
          </cell>
          <cell r="K25">
            <v>0</v>
          </cell>
        </row>
        <row r="26">
          <cell r="B26">
            <v>24.291666666666668</v>
          </cell>
          <cell r="C26">
            <v>29.3</v>
          </cell>
          <cell r="D26">
            <v>20.399999999999999</v>
          </cell>
          <cell r="E26">
            <v>72.583333333333329</v>
          </cell>
          <cell r="F26">
            <v>92</v>
          </cell>
          <cell r="G26">
            <v>56</v>
          </cell>
          <cell r="H26">
            <v>21.96</v>
          </cell>
          <cell r="J26">
            <v>47.16</v>
          </cell>
          <cell r="K26">
            <v>0</v>
          </cell>
        </row>
        <row r="27">
          <cell r="B27">
            <v>20.487500000000001</v>
          </cell>
          <cell r="C27">
            <v>26.7</v>
          </cell>
          <cell r="D27">
            <v>15.2</v>
          </cell>
          <cell r="E27">
            <v>72.625</v>
          </cell>
          <cell r="F27">
            <v>93</v>
          </cell>
          <cell r="G27">
            <v>49</v>
          </cell>
          <cell r="H27">
            <v>24.12</v>
          </cell>
          <cell r="J27">
            <v>45.72</v>
          </cell>
          <cell r="K27">
            <v>1.4</v>
          </cell>
        </row>
        <row r="28">
          <cell r="B28">
            <v>11.470833333333331</v>
          </cell>
          <cell r="C28">
            <v>19.100000000000001</v>
          </cell>
          <cell r="D28">
            <v>5.6</v>
          </cell>
          <cell r="E28">
            <v>59.5</v>
          </cell>
          <cell r="F28">
            <v>90</v>
          </cell>
          <cell r="G28">
            <v>24</v>
          </cell>
          <cell r="H28">
            <v>11.520000000000001</v>
          </cell>
          <cell r="J28">
            <v>26.28</v>
          </cell>
          <cell r="K28">
            <v>0</v>
          </cell>
        </row>
        <row r="29">
          <cell r="B29">
            <v>18.125000000000004</v>
          </cell>
          <cell r="C29">
            <v>26.3</v>
          </cell>
          <cell r="D29">
            <v>8.8000000000000007</v>
          </cell>
          <cell r="E29">
            <v>49.541666666666664</v>
          </cell>
          <cell r="F29">
            <v>75</v>
          </cell>
          <cell r="G29">
            <v>39</v>
          </cell>
          <cell r="H29">
            <v>30.6</v>
          </cell>
          <cell r="J29">
            <v>48.96</v>
          </cell>
          <cell r="K29">
            <v>0</v>
          </cell>
        </row>
        <row r="30">
          <cell r="B30">
            <v>23.070833333333329</v>
          </cell>
          <cell r="C30">
            <v>25.7</v>
          </cell>
          <cell r="D30">
            <v>18.8</v>
          </cell>
          <cell r="E30">
            <v>75.875</v>
          </cell>
          <cell r="F30">
            <v>91</v>
          </cell>
          <cell r="G30">
            <v>62</v>
          </cell>
          <cell r="H30">
            <v>21.6</v>
          </cell>
          <cell r="J30">
            <v>37.800000000000004</v>
          </cell>
          <cell r="K30">
            <v>0</v>
          </cell>
        </row>
        <row r="31">
          <cell r="B31">
            <v>19.358333333333334</v>
          </cell>
          <cell r="C31">
            <v>25.5</v>
          </cell>
          <cell r="D31">
            <v>16.7</v>
          </cell>
          <cell r="E31">
            <v>87.666666666666671</v>
          </cell>
          <cell r="F31">
            <v>99</v>
          </cell>
          <cell r="G31">
            <v>63</v>
          </cell>
          <cell r="H31">
            <v>11.16</v>
          </cell>
          <cell r="J31">
            <v>18</v>
          </cell>
          <cell r="K31">
            <v>0</v>
          </cell>
        </row>
        <row r="32">
          <cell r="B32">
            <v>24.091666666666669</v>
          </cell>
          <cell r="C32">
            <v>31.9</v>
          </cell>
          <cell r="D32">
            <v>17.7</v>
          </cell>
          <cell r="E32">
            <v>77.166666666666671</v>
          </cell>
          <cell r="F32">
            <v>99</v>
          </cell>
          <cell r="G32">
            <v>50</v>
          </cell>
          <cell r="H32">
            <v>18.36</v>
          </cell>
          <cell r="J32">
            <v>37.440000000000005</v>
          </cell>
          <cell r="K32">
            <v>0</v>
          </cell>
        </row>
        <row r="33">
          <cell r="B33">
            <v>20.708333333333332</v>
          </cell>
          <cell r="C33">
            <v>28.1</v>
          </cell>
          <cell r="D33">
            <v>15</v>
          </cell>
          <cell r="E33">
            <v>78.666666666666671</v>
          </cell>
          <cell r="F33">
            <v>95</v>
          </cell>
          <cell r="G33">
            <v>59</v>
          </cell>
          <cell r="H33">
            <v>19.8</v>
          </cell>
          <cell r="J33">
            <v>34.200000000000003</v>
          </cell>
          <cell r="K33">
            <v>0</v>
          </cell>
        </row>
        <row r="34">
          <cell r="B34">
            <v>13.266666666666666</v>
          </cell>
          <cell r="C34">
            <v>15.1</v>
          </cell>
          <cell r="D34">
            <v>11.8</v>
          </cell>
          <cell r="E34">
            <v>77.291666666666671</v>
          </cell>
          <cell r="F34">
            <v>87</v>
          </cell>
          <cell r="G34">
            <v>71</v>
          </cell>
          <cell r="H34">
            <v>21.96</v>
          </cell>
          <cell r="J34">
            <v>41.04</v>
          </cell>
          <cell r="K34">
            <v>0</v>
          </cell>
        </row>
      </sheetData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>
        <row r="5">
          <cell r="B5">
            <v>19.529166666666665</v>
          </cell>
          <cell r="C5">
            <v>27</v>
          </cell>
          <cell r="D5">
            <v>15.3</v>
          </cell>
          <cell r="E5">
            <v>73.541666666666671</v>
          </cell>
          <cell r="F5">
            <v>96</v>
          </cell>
          <cell r="G5">
            <v>44</v>
          </cell>
          <cell r="H5">
            <v>9.3600000000000012</v>
          </cell>
          <cell r="J5">
            <v>18.36</v>
          </cell>
          <cell r="K5">
            <v>0</v>
          </cell>
        </row>
        <row r="6">
          <cell r="B6">
            <v>19.3</v>
          </cell>
          <cell r="C6">
            <v>27.8</v>
          </cell>
          <cell r="D6">
            <v>13</v>
          </cell>
          <cell r="E6">
            <v>77.708333333333329</v>
          </cell>
          <cell r="F6">
            <v>100</v>
          </cell>
          <cell r="G6">
            <v>41</v>
          </cell>
          <cell r="H6">
            <v>11.879999999999999</v>
          </cell>
          <cell r="J6">
            <v>26.28</v>
          </cell>
          <cell r="K6">
            <v>0</v>
          </cell>
        </row>
        <row r="7">
          <cell r="B7">
            <v>21.512499999999999</v>
          </cell>
          <cell r="C7">
            <v>30.2</v>
          </cell>
          <cell r="D7">
            <v>15.5</v>
          </cell>
          <cell r="E7">
            <v>77.666666666666671</v>
          </cell>
          <cell r="F7">
            <v>100</v>
          </cell>
          <cell r="G7">
            <v>49</v>
          </cell>
          <cell r="H7">
            <v>11.520000000000001</v>
          </cell>
          <cell r="J7">
            <v>34.92</v>
          </cell>
          <cell r="K7">
            <v>0</v>
          </cell>
        </row>
        <row r="8">
          <cell r="B8">
            <v>23.395833333333329</v>
          </cell>
          <cell r="C8">
            <v>32.5</v>
          </cell>
          <cell r="D8">
            <v>17.5</v>
          </cell>
          <cell r="E8">
            <v>78.916666666666671</v>
          </cell>
          <cell r="F8">
            <v>100</v>
          </cell>
          <cell r="G8">
            <v>46</v>
          </cell>
          <cell r="H8">
            <v>13.32</v>
          </cell>
          <cell r="J8">
            <v>26.28</v>
          </cell>
          <cell r="K8">
            <v>0</v>
          </cell>
        </row>
        <row r="9">
          <cell r="B9">
            <v>24.325000000000003</v>
          </cell>
          <cell r="C9">
            <v>32.700000000000003</v>
          </cell>
          <cell r="D9">
            <v>18.100000000000001</v>
          </cell>
          <cell r="E9">
            <v>75.791666666666671</v>
          </cell>
          <cell r="F9">
            <v>99</v>
          </cell>
          <cell r="G9">
            <v>38</v>
          </cell>
          <cell r="H9">
            <v>17.64</v>
          </cell>
          <cell r="J9">
            <v>36</v>
          </cell>
          <cell r="K9">
            <v>0</v>
          </cell>
        </row>
        <row r="10">
          <cell r="B10">
            <v>23.587500000000002</v>
          </cell>
          <cell r="C10">
            <v>31.6</v>
          </cell>
          <cell r="D10">
            <v>18</v>
          </cell>
          <cell r="E10">
            <v>79.5</v>
          </cell>
          <cell r="F10">
            <v>100</v>
          </cell>
          <cell r="G10">
            <v>44</v>
          </cell>
          <cell r="H10">
            <v>9.3600000000000012</v>
          </cell>
          <cell r="J10">
            <v>27</v>
          </cell>
          <cell r="K10">
            <v>0.2</v>
          </cell>
        </row>
        <row r="11">
          <cell r="B11">
            <v>22.558333333333337</v>
          </cell>
          <cell r="C11">
            <v>30.1</v>
          </cell>
          <cell r="D11">
            <v>17.5</v>
          </cell>
          <cell r="E11">
            <v>83.375</v>
          </cell>
          <cell r="F11">
            <v>100</v>
          </cell>
          <cell r="G11">
            <v>50</v>
          </cell>
          <cell r="H11">
            <v>7.2</v>
          </cell>
          <cell r="J11">
            <v>17.64</v>
          </cell>
          <cell r="K11">
            <v>0</v>
          </cell>
        </row>
        <row r="12">
          <cell r="B12">
            <v>20.3125</v>
          </cell>
          <cell r="C12">
            <v>25.5</v>
          </cell>
          <cell r="D12">
            <v>17.2</v>
          </cell>
          <cell r="E12">
            <v>90.416666666666671</v>
          </cell>
          <cell r="F12">
            <v>98</v>
          </cell>
          <cell r="G12">
            <v>69</v>
          </cell>
          <cell r="H12">
            <v>9</v>
          </cell>
          <cell r="J12">
            <v>16.2</v>
          </cell>
          <cell r="K12">
            <v>4</v>
          </cell>
        </row>
        <row r="13">
          <cell r="B13">
            <v>19.858333333333338</v>
          </cell>
          <cell r="C13">
            <v>23.9</v>
          </cell>
          <cell r="D13">
            <v>17.600000000000001</v>
          </cell>
          <cell r="E13">
            <v>87.416666666666671</v>
          </cell>
          <cell r="F13">
            <v>100</v>
          </cell>
          <cell r="G13">
            <v>63</v>
          </cell>
          <cell r="H13">
            <v>12.6</v>
          </cell>
          <cell r="J13">
            <v>31.680000000000003</v>
          </cell>
          <cell r="K13">
            <v>0.4</v>
          </cell>
        </row>
        <row r="14">
          <cell r="B14">
            <v>15.983333333333334</v>
          </cell>
          <cell r="C14">
            <v>23.7</v>
          </cell>
          <cell r="D14">
            <v>10.199999999999999</v>
          </cell>
          <cell r="E14">
            <v>73.208333333333329</v>
          </cell>
          <cell r="F14">
            <v>98</v>
          </cell>
          <cell r="G14">
            <v>36</v>
          </cell>
          <cell r="H14">
            <v>13.32</v>
          </cell>
          <cell r="J14">
            <v>22.32</v>
          </cell>
          <cell r="K14">
            <v>0</v>
          </cell>
        </row>
        <row r="15">
          <cell r="B15">
            <v>15.108333333333333</v>
          </cell>
          <cell r="C15">
            <v>23.4</v>
          </cell>
          <cell r="D15">
            <v>10</v>
          </cell>
          <cell r="E15">
            <v>79.708333333333329</v>
          </cell>
          <cell r="F15">
            <v>99</v>
          </cell>
          <cell r="G15">
            <v>43</v>
          </cell>
          <cell r="H15">
            <v>12.96</v>
          </cell>
          <cell r="J15">
            <v>26.28</v>
          </cell>
          <cell r="K15">
            <v>0</v>
          </cell>
        </row>
        <row r="16">
          <cell r="B16">
            <v>15.270833333333334</v>
          </cell>
          <cell r="C16">
            <v>21.9</v>
          </cell>
          <cell r="D16">
            <v>9.9</v>
          </cell>
          <cell r="E16">
            <v>75.416666666666671</v>
          </cell>
          <cell r="F16">
            <v>97</v>
          </cell>
          <cell r="G16">
            <v>49</v>
          </cell>
          <cell r="H16">
            <v>14.4</v>
          </cell>
          <cell r="J16">
            <v>26.28</v>
          </cell>
          <cell r="K16">
            <v>0</v>
          </cell>
        </row>
        <row r="17">
          <cell r="B17">
            <v>16.104166666666668</v>
          </cell>
          <cell r="C17">
            <v>23.7</v>
          </cell>
          <cell r="D17">
            <v>10.5</v>
          </cell>
          <cell r="E17">
            <v>75.416666666666671</v>
          </cell>
          <cell r="F17">
            <v>94</v>
          </cell>
          <cell r="G17">
            <v>54</v>
          </cell>
          <cell r="H17">
            <v>10.08</v>
          </cell>
          <cell r="J17">
            <v>23.040000000000003</v>
          </cell>
          <cell r="K17">
            <v>0</v>
          </cell>
        </row>
        <row r="18">
          <cell r="B18">
            <v>21.375</v>
          </cell>
          <cell r="C18">
            <v>29.8</v>
          </cell>
          <cell r="D18">
            <v>14.9</v>
          </cell>
          <cell r="E18">
            <v>70.458333333333329</v>
          </cell>
          <cell r="F18">
            <v>95</v>
          </cell>
          <cell r="G18">
            <v>47</v>
          </cell>
          <cell r="H18">
            <v>12.6</v>
          </cell>
          <cell r="J18">
            <v>25.56</v>
          </cell>
          <cell r="K18">
            <v>0</v>
          </cell>
        </row>
        <row r="19">
          <cell r="B19">
            <v>20.720833333333339</v>
          </cell>
          <cell r="C19">
            <v>25.2</v>
          </cell>
          <cell r="D19">
            <v>17.7</v>
          </cell>
          <cell r="E19">
            <v>87.333333333333329</v>
          </cell>
          <cell r="F19">
            <v>100</v>
          </cell>
          <cell r="H19">
            <v>14.04</v>
          </cell>
          <cell r="J19">
            <v>33.840000000000003</v>
          </cell>
          <cell r="K19">
            <v>15</v>
          </cell>
        </row>
        <row r="20">
          <cell r="B20">
            <v>22.908333333333335</v>
          </cell>
          <cell r="C20">
            <v>30.3</v>
          </cell>
          <cell r="D20">
            <v>17.2</v>
          </cell>
          <cell r="E20">
            <v>81.75</v>
          </cell>
          <cell r="F20">
            <v>100</v>
          </cell>
          <cell r="G20">
            <v>50</v>
          </cell>
          <cell r="H20">
            <v>13.32</v>
          </cell>
          <cell r="J20">
            <v>27.36</v>
          </cell>
          <cell r="K20">
            <v>0.4</v>
          </cell>
        </row>
        <row r="21">
          <cell r="B21">
            <v>22.916666666666668</v>
          </cell>
          <cell r="C21">
            <v>29.9</v>
          </cell>
          <cell r="D21">
            <v>16.5</v>
          </cell>
          <cell r="E21">
            <v>69.333333333333329</v>
          </cell>
          <cell r="F21">
            <v>100</v>
          </cell>
          <cell r="G21">
            <v>37</v>
          </cell>
          <cell r="H21">
            <v>13.32</v>
          </cell>
          <cell r="J21">
            <v>30.96</v>
          </cell>
          <cell r="K21">
            <v>0</v>
          </cell>
        </row>
        <row r="22">
          <cell r="B22">
            <v>20.787500000000001</v>
          </cell>
          <cell r="C22">
            <v>30.5</v>
          </cell>
          <cell r="D22">
            <v>13.4</v>
          </cell>
          <cell r="E22">
            <v>70.208333333333329</v>
          </cell>
          <cell r="F22">
            <v>99</v>
          </cell>
          <cell r="G22">
            <v>34</v>
          </cell>
          <cell r="H22">
            <v>11.520000000000001</v>
          </cell>
          <cell r="J22">
            <v>24.48</v>
          </cell>
          <cell r="K22">
            <v>0</v>
          </cell>
        </row>
        <row r="23">
          <cell r="B23">
            <v>21.275000000000002</v>
          </cell>
          <cell r="C23">
            <v>31</v>
          </cell>
          <cell r="D23">
            <v>13.6</v>
          </cell>
          <cell r="E23">
            <v>71.083333333333329</v>
          </cell>
          <cell r="F23">
            <v>99</v>
          </cell>
          <cell r="G23">
            <v>35</v>
          </cell>
          <cell r="H23">
            <v>11.16</v>
          </cell>
          <cell r="J23">
            <v>24.840000000000003</v>
          </cell>
          <cell r="K23">
            <v>0</v>
          </cell>
        </row>
        <row r="24">
          <cell r="B24">
            <v>18.737500000000001</v>
          </cell>
          <cell r="C24">
            <v>23.7</v>
          </cell>
          <cell r="D24">
            <v>15.5</v>
          </cell>
          <cell r="E24">
            <v>89.333333333333329</v>
          </cell>
          <cell r="F24">
            <v>100</v>
          </cell>
          <cell r="G24">
            <v>62</v>
          </cell>
          <cell r="H24">
            <v>9.7200000000000006</v>
          </cell>
          <cell r="J24">
            <v>23.400000000000002</v>
          </cell>
          <cell r="K24">
            <v>0</v>
          </cell>
        </row>
        <row r="25">
          <cell r="B25">
            <v>19.591666666666665</v>
          </cell>
          <cell r="C25">
            <v>26.2</v>
          </cell>
          <cell r="D25">
            <v>16.100000000000001</v>
          </cell>
          <cell r="E25">
            <v>88.541666666666671</v>
          </cell>
          <cell r="F25">
            <v>100</v>
          </cell>
          <cell r="G25">
            <v>61</v>
          </cell>
          <cell r="H25">
            <v>9</v>
          </cell>
          <cell r="J25">
            <v>19.079999999999998</v>
          </cell>
          <cell r="K25">
            <v>0</v>
          </cell>
        </row>
        <row r="26">
          <cell r="B26">
            <v>21.799999999999997</v>
          </cell>
          <cell r="C26">
            <v>29</v>
          </cell>
          <cell r="D26">
            <v>17.5</v>
          </cell>
          <cell r="E26">
            <v>78.75</v>
          </cell>
          <cell r="F26">
            <v>100</v>
          </cell>
          <cell r="G26">
            <v>43</v>
          </cell>
          <cell r="H26">
            <v>24.48</v>
          </cell>
          <cell r="J26">
            <v>47.88</v>
          </cell>
          <cell r="K26">
            <v>0</v>
          </cell>
        </row>
        <row r="27">
          <cell r="B27">
            <v>19.091666666666665</v>
          </cell>
          <cell r="C27">
            <v>23.2</v>
          </cell>
          <cell r="D27">
            <v>13.9</v>
          </cell>
          <cell r="E27">
            <v>84.791666666666671</v>
          </cell>
          <cell r="F27">
            <v>99</v>
          </cell>
          <cell r="G27">
            <v>66</v>
          </cell>
          <cell r="H27">
            <v>18.36</v>
          </cell>
          <cell r="J27">
            <v>42.84</v>
          </cell>
          <cell r="K27">
            <v>19.8</v>
          </cell>
        </row>
        <row r="28">
          <cell r="B28">
            <v>10.983333333333334</v>
          </cell>
          <cell r="C28">
            <v>15.9</v>
          </cell>
          <cell r="D28">
            <v>5.0999999999999996</v>
          </cell>
          <cell r="E28">
            <v>66.416666666666671</v>
          </cell>
          <cell r="F28">
            <v>90</v>
          </cell>
          <cell r="G28">
            <v>41</v>
          </cell>
          <cell r="H28">
            <v>16.559999999999999</v>
          </cell>
          <cell r="J28">
            <v>38.159999999999997</v>
          </cell>
          <cell r="K28">
            <v>0</v>
          </cell>
        </row>
        <row r="29">
          <cell r="B29">
            <v>12.320833333333333</v>
          </cell>
          <cell r="C29">
            <v>24.2</v>
          </cell>
          <cell r="D29">
            <v>3.7</v>
          </cell>
          <cell r="E29">
            <v>73.625</v>
          </cell>
          <cell r="F29">
            <v>100</v>
          </cell>
          <cell r="G29">
            <v>41</v>
          </cell>
          <cell r="H29">
            <v>12.6</v>
          </cell>
          <cell r="J29">
            <v>26.64</v>
          </cell>
          <cell r="K29">
            <v>0</v>
          </cell>
        </row>
        <row r="30">
          <cell r="B30">
            <v>20.350000000000001</v>
          </cell>
          <cell r="C30">
            <v>30.9</v>
          </cell>
          <cell r="D30">
            <v>14.1</v>
          </cell>
          <cell r="E30">
            <v>77.833333333333329</v>
          </cell>
          <cell r="F30">
            <v>98</v>
          </cell>
          <cell r="G30">
            <v>45</v>
          </cell>
          <cell r="H30">
            <v>22.32</v>
          </cell>
          <cell r="J30">
            <v>44.64</v>
          </cell>
          <cell r="K30">
            <v>0</v>
          </cell>
        </row>
        <row r="31">
          <cell r="B31">
            <v>21.870833333333334</v>
          </cell>
          <cell r="C31">
            <v>29.2</v>
          </cell>
          <cell r="D31">
            <v>17.600000000000001</v>
          </cell>
          <cell r="E31">
            <v>84.541666666666671</v>
          </cell>
          <cell r="F31">
            <v>100</v>
          </cell>
          <cell r="G31">
            <v>53</v>
          </cell>
          <cell r="H31">
            <v>7.2</v>
          </cell>
          <cell r="J31">
            <v>15.48</v>
          </cell>
          <cell r="K31">
            <v>0</v>
          </cell>
        </row>
        <row r="32">
          <cell r="B32">
            <v>23.620833333333334</v>
          </cell>
          <cell r="C32">
            <v>31.5</v>
          </cell>
          <cell r="D32">
            <v>17.8</v>
          </cell>
          <cell r="E32">
            <v>76.833333333333329</v>
          </cell>
          <cell r="F32">
            <v>100</v>
          </cell>
          <cell r="G32">
            <v>41</v>
          </cell>
          <cell r="H32">
            <v>15.840000000000002</v>
          </cell>
          <cell r="J32">
            <v>33.119999999999997</v>
          </cell>
          <cell r="K32">
            <v>0</v>
          </cell>
        </row>
        <row r="33">
          <cell r="B33">
            <v>22.391666666666669</v>
          </cell>
          <cell r="C33">
            <v>31.2</v>
          </cell>
          <cell r="D33">
            <v>16.5</v>
          </cell>
          <cell r="E33">
            <v>78.083333333333329</v>
          </cell>
          <cell r="F33">
            <v>99</v>
          </cell>
          <cell r="G33">
            <v>44</v>
          </cell>
          <cell r="H33">
            <v>15.48</v>
          </cell>
          <cell r="J33">
            <v>30.96</v>
          </cell>
          <cell r="K33">
            <v>0</v>
          </cell>
        </row>
        <row r="34">
          <cell r="B34">
            <v>16.150000000000002</v>
          </cell>
          <cell r="C34">
            <v>24.2</v>
          </cell>
          <cell r="D34">
            <v>13.7</v>
          </cell>
          <cell r="E34">
            <v>83.25</v>
          </cell>
          <cell r="F34">
            <v>90</v>
          </cell>
          <cell r="G34">
            <v>72</v>
          </cell>
          <cell r="H34">
            <v>15.120000000000001</v>
          </cell>
          <cell r="J34">
            <v>34.200000000000003</v>
          </cell>
          <cell r="K34">
            <v>0</v>
          </cell>
        </row>
      </sheetData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>
        <row r="5">
          <cell r="B5">
            <v>17.508333333333336</v>
          </cell>
          <cell r="C5">
            <v>23.4</v>
          </cell>
          <cell r="D5">
            <v>13.8</v>
          </cell>
          <cell r="E5">
            <v>77.333333333333329</v>
          </cell>
          <cell r="F5">
            <v>93</v>
          </cell>
          <cell r="G5">
            <v>50</v>
          </cell>
          <cell r="H5">
            <v>3.9600000000000004</v>
          </cell>
          <cell r="J5">
            <v>14.4</v>
          </cell>
          <cell r="K5">
            <v>0</v>
          </cell>
        </row>
        <row r="6">
          <cell r="B6">
            <v>18.862499999999997</v>
          </cell>
          <cell r="C6">
            <v>27</v>
          </cell>
          <cell r="D6">
            <v>12.6</v>
          </cell>
          <cell r="E6">
            <v>80</v>
          </cell>
          <cell r="F6">
            <v>100</v>
          </cell>
          <cell r="G6">
            <v>47</v>
          </cell>
          <cell r="H6">
            <v>4.6800000000000006</v>
          </cell>
          <cell r="J6">
            <v>18.36</v>
          </cell>
          <cell r="K6">
            <v>0</v>
          </cell>
        </row>
        <row r="7">
          <cell r="B7">
            <v>21.120833333333334</v>
          </cell>
          <cell r="C7">
            <v>29.7</v>
          </cell>
          <cell r="D7">
            <v>14.8</v>
          </cell>
          <cell r="E7">
            <v>82.708333333333329</v>
          </cell>
          <cell r="F7">
            <v>100</v>
          </cell>
          <cell r="G7">
            <v>52</v>
          </cell>
          <cell r="H7">
            <v>9.7200000000000006</v>
          </cell>
          <cell r="J7">
            <v>21.96</v>
          </cell>
          <cell r="K7">
            <v>0.60000000000000009</v>
          </cell>
        </row>
        <row r="8">
          <cell r="B8">
            <v>23.412499999999998</v>
          </cell>
          <cell r="C8">
            <v>31.3</v>
          </cell>
          <cell r="D8">
            <v>18.8</v>
          </cell>
          <cell r="E8">
            <v>81.75</v>
          </cell>
          <cell r="F8">
            <v>98</v>
          </cell>
          <cell r="G8">
            <v>54</v>
          </cell>
          <cell r="H8">
            <v>9.7200000000000006</v>
          </cell>
          <cell r="J8">
            <v>23.040000000000003</v>
          </cell>
          <cell r="K8">
            <v>0</v>
          </cell>
        </row>
        <row r="9">
          <cell r="B9">
            <v>23.099999999999994</v>
          </cell>
          <cell r="C9">
            <v>31.2</v>
          </cell>
          <cell r="D9">
            <v>18.100000000000001</v>
          </cell>
          <cell r="E9">
            <v>81.333333333333329</v>
          </cell>
          <cell r="F9">
            <v>99</v>
          </cell>
          <cell r="G9">
            <v>50</v>
          </cell>
          <cell r="H9">
            <v>24.840000000000003</v>
          </cell>
          <cell r="J9">
            <v>61.92</v>
          </cell>
          <cell r="K9">
            <v>3.2</v>
          </cell>
        </row>
        <row r="10">
          <cell r="B10">
            <v>22.129166666666666</v>
          </cell>
          <cell r="C10">
            <v>29.7</v>
          </cell>
          <cell r="D10">
            <v>16.600000000000001</v>
          </cell>
          <cell r="E10">
            <v>88.291666666666671</v>
          </cell>
          <cell r="F10">
            <v>100</v>
          </cell>
          <cell r="G10">
            <v>63</v>
          </cell>
          <cell r="H10">
            <v>6.84</v>
          </cell>
          <cell r="J10">
            <v>23.040000000000003</v>
          </cell>
          <cell r="K10">
            <v>0.2</v>
          </cell>
        </row>
        <row r="11">
          <cell r="B11">
            <v>21.766666666666669</v>
          </cell>
          <cell r="C11">
            <v>30.2</v>
          </cell>
          <cell r="D11">
            <v>16.5</v>
          </cell>
          <cell r="E11">
            <v>85.666666666666671</v>
          </cell>
          <cell r="F11">
            <v>100</v>
          </cell>
          <cell r="G11">
            <v>52</v>
          </cell>
          <cell r="H11">
            <v>8.64</v>
          </cell>
          <cell r="J11">
            <v>21.96</v>
          </cell>
          <cell r="K11">
            <v>0.4</v>
          </cell>
        </row>
        <row r="12">
          <cell r="B12">
            <v>20.433333333333334</v>
          </cell>
          <cell r="C12">
            <v>22.6</v>
          </cell>
          <cell r="D12">
            <v>18.5</v>
          </cell>
          <cell r="E12">
            <v>93.458333333333329</v>
          </cell>
          <cell r="F12">
            <v>99</v>
          </cell>
          <cell r="G12">
            <v>83</v>
          </cell>
          <cell r="H12">
            <v>5.7600000000000007</v>
          </cell>
          <cell r="J12">
            <v>29.52</v>
          </cell>
          <cell r="K12">
            <v>8</v>
          </cell>
        </row>
        <row r="13">
          <cell r="B13">
            <v>18.420833333333331</v>
          </cell>
          <cell r="C13">
            <v>22.8</v>
          </cell>
          <cell r="D13">
            <v>15.2</v>
          </cell>
          <cell r="E13">
            <v>80.625</v>
          </cell>
          <cell r="F13">
            <v>99</v>
          </cell>
          <cell r="G13">
            <v>47</v>
          </cell>
          <cell r="H13">
            <v>8.2799999999999994</v>
          </cell>
          <cell r="J13">
            <v>24.48</v>
          </cell>
          <cell r="K13">
            <v>0</v>
          </cell>
        </row>
        <row r="14">
          <cell r="B14">
            <v>13.404166666666667</v>
          </cell>
          <cell r="C14">
            <v>22</v>
          </cell>
          <cell r="D14">
            <v>5.3</v>
          </cell>
          <cell r="E14">
            <v>81.708333333333329</v>
          </cell>
          <cell r="F14">
            <v>100</v>
          </cell>
          <cell r="G14">
            <v>43</v>
          </cell>
          <cell r="H14">
            <v>5.4</v>
          </cell>
          <cell r="J14">
            <v>16.920000000000002</v>
          </cell>
          <cell r="K14">
            <v>0.2</v>
          </cell>
        </row>
        <row r="15">
          <cell r="B15">
            <v>13.270833333333334</v>
          </cell>
          <cell r="C15">
            <v>23</v>
          </cell>
          <cell r="D15">
            <v>5.5</v>
          </cell>
          <cell r="E15">
            <v>82.166666666666671</v>
          </cell>
          <cell r="F15">
            <v>100</v>
          </cell>
          <cell r="G15">
            <v>38</v>
          </cell>
          <cell r="H15">
            <v>5.7600000000000007</v>
          </cell>
          <cell r="J15">
            <v>22.68</v>
          </cell>
          <cell r="K15">
            <v>0.2</v>
          </cell>
        </row>
        <row r="16">
          <cell r="B16">
            <v>13.85</v>
          </cell>
          <cell r="C16">
            <v>21.4</v>
          </cell>
          <cell r="D16">
            <v>6.5</v>
          </cell>
          <cell r="E16">
            <v>76.708333333333329</v>
          </cell>
          <cell r="F16">
            <v>100</v>
          </cell>
          <cell r="G16">
            <v>41</v>
          </cell>
          <cell r="H16">
            <v>11.520000000000001</v>
          </cell>
          <cell r="J16">
            <v>30.6</v>
          </cell>
          <cell r="K16">
            <v>0</v>
          </cell>
        </row>
        <row r="17">
          <cell r="B17">
            <v>15.5375</v>
          </cell>
          <cell r="C17">
            <v>22.5</v>
          </cell>
          <cell r="D17">
            <v>9.6999999999999993</v>
          </cell>
          <cell r="E17">
            <v>79.333333333333329</v>
          </cell>
          <cell r="F17">
            <v>96</v>
          </cell>
          <cell r="G17">
            <v>56</v>
          </cell>
          <cell r="H17">
            <v>9.7200000000000006</v>
          </cell>
          <cell r="J17">
            <v>24.12</v>
          </cell>
          <cell r="K17">
            <v>0</v>
          </cell>
        </row>
        <row r="18">
          <cell r="B18">
            <v>20.691666666666666</v>
          </cell>
          <cell r="C18">
            <v>29.5</v>
          </cell>
          <cell r="D18">
            <v>15.9</v>
          </cell>
          <cell r="E18">
            <v>74.375</v>
          </cell>
          <cell r="F18">
            <v>87</v>
          </cell>
          <cell r="G18">
            <v>49</v>
          </cell>
          <cell r="H18">
            <v>11.520000000000001</v>
          </cell>
          <cell r="J18">
            <v>28.8</v>
          </cell>
          <cell r="K18">
            <v>0</v>
          </cell>
        </row>
        <row r="19">
          <cell r="B19">
            <v>19.999999999999996</v>
          </cell>
          <cell r="C19">
            <v>24.6</v>
          </cell>
          <cell r="D19">
            <v>15</v>
          </cell>
          <cell r="E19">
            <v>86.083333333333329</v>
          </cell>
          <cell r="F19">
            <v>98</v>
          </cell>
          <cell r="G19">
            <v>69</v>
          </cell>
          <cell r="H19">
            <v>14.76</v>
          </cell>
          <cell r="J19">
            <v>42.12</v>
          </cell>
          <cell r="K19">
            <v>19.600000000000001</v>
          </cell>
        </row>
        <row r="20">
          <cell r="B20">
            <v>22.495833333333334</v>
          </cell>
          <cell r="C20">
            <v>30.7</v>
          </cell>
          <cell r="D20">
            <v>16.399999999999999</v>
          </cell>
          <cell r="E20">
            <v>82.958333333333329</v>
          </cell>
          <cell r="F20">
            <v>100</v>
          </cell>
          <cell r="G20">
            <v>54</v>
          </cell>
          <cell r="H20">
            <v>11.879999999999999</v>
          </cell>
          <cell r="J20">
            <v>28.8</v>
          </cell>
          <cell r="K20">
            <v>0</v>
          </cell>
        </row>
        <row r="21">
          <cell r="B21">
            <v>23.120833333333334</v>
          </cell>
          <cell r="C21">
            <v>30.3</v>
          </cell>
          <cell r="D21">
            <v>16.600000000000001</v>
          </cell>
          <cell r="E21">
            <v>73.708333333333329</v>
          </cell>
          <cell r="F21">
            <v>98</v>
          </cell>
          <cell r="G21">
            <v>36</v>
          </cell>
          <cell r="H21">
            <v>15.120000000000001</v>
          </cell>
          <cell r="J21">
            <v>33.119999999999997</v>
          </cell>
          <cell r="K21">
            <v>0</v>
          </cell>
        </row>
        <row r="22">
          <cell r="B22">
            <v>21.554166666666664</v>
          </cell>
          <cell r="C22">
            <v>30.2</v>
          </cell>
          <cell r="D22">
            <v>14.9</v>
          </cell>
          <cell r="E22">
            <v>70.583333333333329</v>
          </cell>
          <cell r="F22">
            <v>95</v>
          </cell>
          <cell r="G22">
            <v>37</v>
          </cell>
          <cell r="H22">
            <v>11.520000000000001</v>
          </cell>
          <cell r="J22">
            <v>25.2</v>
          </cell>
          <cell r="K22">
            <v>0</v>
          </cell>
        </row>
        <row r="23">
          <cell r="B23">
            <v>21.000000000000004</v>
          </cell>
          <cell r="C23">
            <v>30</v>
          </cell>
          <cell r="D23">
            <v>13.8</v>
          </cell>
          <cell r="E23">
            <v>77.875</v>
          </cell>
          <cell r="F23">
            <v>99</v>
          </cell>
          <cell r="G23">
            <v>43</v>
          </cell>
          <cell r="H23">
            <v>11.520000000000001</v>
          </cell>
          <cell r="J23">
            <v>23.400000000000002</v>
          </cell>
          <cell r="K23">
            <v>0</v>
          </cell>
        </row>
        <row r="24">
          <cell r="B24">
            <v>18.279166666666672</v>
          </cell>
          <cell r="C24">
            <v>23.5</v>
          </cell>
          <cell r="D24">
            <v>13.5</v>
          </cell>
          <cell r="E24">
            <v>90.125</v>
          </cell>
          <cell r="F24">
            <v>100</v>
          </cell>
          <cell r="G24">
            <v>69</v>
          </cell>
          <cell r="H24">
            <v>5.4</v>
          </cell>
          <cell r="J24">
            <v>16.920000000000002</v>
          </cell>
          <cell r="K24">
            <v>0</v>
          </cell>
        </row>
        <row r="25">
          <cell r="B25">
            <v>17.783333333333328</v>
          </cell>
          <cell r="C25">
            <v>21.2</v>
          </cell>
          <cell r="D25">
            <v>15</v>
          </cell>
          <cell r="E25">
            <v>89.541666666666671</v>
          </cell>
          <cell r="F25">
            <v>97</v>
          </cell>
          <cell r="G25">
            <v>79</v>
          </cell>
          <cell r="H25">
            <v>4.6800000000000006</v>
          </cell>
          <cell r="J25">
            <v>11.16</v>
          </cell>
          <cell r="K25">
            <v>0</v>
          </cell>
        </row>
        <row r="26">
          <cell r="B26">
            <v>21.554166666666664</v>
          </cell>
          <cell r="C26">
            <v>29.3</v>
          </cell>
          <cell r="D26">
            <v>17.2</v>
          </cell>
          <cell r="E26">
            <v>80.583333333333329</v>
          </cell>
          <cell r="F26">
            <v>98</v>
          </cell>
          <cell r="G26">
            <v>48</v>
          </cell>
          <cell r="H26">
            <v>15.48</v>
          </cell>
          <cell r="J26">
            <v>44.28</v>
          </cell>
          <cell r="K26">
            <v>0</v>
          </cell>
        </row>
        <row r="27">
          <cell r="B27">
            <v>18.095833333333331</v>
          </cell>
          <cell r="C27">
            <v>23.5</v>
          </cell>
          <cell r="D27">
            <v>13.4</v>
          </cell>
          <cell r="E27">
            <v>83.125</v>
          </cell>
          <cell r="F27">
            <v>97</v>
          </cell>
          <cell r="G27">
            <v>66</v>
          </cell>
          <cell r="H27">
            <v>15.120000000000001</v>
          </cell>
          <cell r="J27">
            <v>38.880000000000003</v>
          </cell>
          <cell r="K27">
            <v>10.8</v>
          </cell>
        </row>
        <row r="28">
          <cell r="B28">
            <v>8.1750000000000007</v>
          </cell>
          <cell r="C28">
            <v>14.9</v>
          </cell>
          <cell r="D28">
            <v>0.3</v>
          </cell>
          <cell r="E28">
            <v>71.166666666666671</v>
          </cell>
          <cell r="F28">
            <v>100</v>
          </cell>
          <cell r="G28">
            <v>30</v>
          </cell>
          <cell r="H28">
            <v>10.08</v>
          </cell>
          <cell r="J28">
            <v>23.759999999999998</v>
          </cell>
          <cell r="K28">
            <v>0</v>
          </cell>
        </row>
        <row r="29">
          <cell r="B29">
            <v>10.7125</v>
          </cell>
          <cell r="C29">
            <v>24</v>
          </cell>
          <cell r="D29">
            <v>-0.1</v>
          </cell>
          <cell r="E29">
            <v>69.625</v>
          </cell>
          <cell r="F29">
            <v>100</v>
          </cell>
          <cell r="G29">
            <v>32</v>
          </cell>
          <cell r="H29">
            <v>16.920000000000002</v>
          </cell>
          <cell r="J29">
            <v>33.480000000000004</v>
          </cell>
          <cell r="K29">
            <v>0</v>
          </cell>
        </row>
        <row r="30">
          <cell r="B30">
            <v>20.129166666666666</v>
          </cell>
          <cell r="C30">
            <v>28.3</v>
          </cell>
          <cell r="D30">
            <v>15.5</v>
          </cell>
          <cell r="E30">
            <v>75.583333333333329</v>
          </cell>
          <cell r="F30">
            <v>92</v>
          </cell>
          <cell r="G30">
            <v>59</v>
          </cell>
          <cell r="H30">
            <v>19.8</v>
          </cell>
          <cell r="J30">
            <v>45</v>
          </cell>
          <cell r="K30">
            <v>0</v>
          </cell>
        </row>
        <row r="31">
          <cell r="B31">
            <v>19.316666666666663</v>
          </cell>
          <cell r="C31">
            <v>22.4</v>
          </cell>
          <cell r="D31">
            <v>17</v>
          </cell>
          <cell r="E31">
            <v>91.958333333333329</v>
          </cell>
          <cell r="F31">
            <v>99</v>
          </cell>
          <cell r="G31">
            <v>79</v>
          </cell>
          <cell r="H31">
            <v>6.84</v>
          </cell>
          <cell r="J31">
            <v>17.64</v>
          </cell>
          <cell r="K31">
            <v>0.2</v>
          </cell>
        </row>
        <row r="32">
          <cell r="B32">
            <v>22.308333333333337</v>
          </cell>
          <cell r="C32">
            <v>32.299999999999997</v>
          </cell>
          <cell r="D32">
            <v>15.4</v>
          </cell>
          <cell r="E32">
            <v>79.375</v>
          </cell>
          <cell r="F32">
            <v>100</v>
          </cell>
          <cell r="G32">
            <v>42</v>
          </cell>
          <cell r="H32">
            <v>18.36</v>
          </cell>
          <cell r="J32">
            <v>38.519999999999996</v>
          </cell>
          <cell r="K32">
            <v>0.2</v>
          </cell>
        </row>
        <row r="33">
          <cell r="B33">
            <v>20.770833333333336</v>
          </cell>
          <cell r="C33">
            <v>27.2</v>
          </cell>
          <cell r="D33">
            <v>16.8</v>
          </cell>
          <cell r="E33">
            <v>83.833333333333329</v>
          </cell>
          <cell r="F33">
            <v>97</v>
          </cell>
          <cell r="G33">
            <v>64</v>
          </cell>
          <cell r="H33">
            <v>12.6</v>
          </cell>
          <cell r="J33">
            <v>31.680000000000003</v>
          </cell>
          <cell r="K33">
            <v>0</v>
          </cell>
        </row>
        <row r="34">
          <cell r="B34">
            <v>13.866666666666665</v>
          </cell>
          <cell r="C34">
            <v>17.100000000000001</v>
          </cell>
          <cell r="D34">
            <v>12.2</v>
          </cell>
          <cell r="E34">
            <v>83.666666666666671</v>
          </cell>
          <cell r="F34">
            <v>96</v>
          </cell>
          <cell r="G34">
            <v>70</v>
          </cell>
          <cell r="H34">
            <v>14.04</v>
          </cell>
          <cell r="J34">
            <v>32.76</v>
          </cell>
          <cell r="K34">
            <v>0</v>
          </cell>
        </row>
      </sheetData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>
        <row r="5">
          <cell r="B5">
            <v>17.883333333333329</v>
          </cell>
          <cell r="C5">
            <v>26</v>
          </cell>
          <cell r="D5">
            <v>13</v>
          </cell>
          <cell r="E5">
            <v>80.208333333333329</v>
          </cell>
          <cell r="F5">
            <v>100</v>
          </cell>
          <cell r="G5">
            <v>42</v>
          </cell>
          <cell r="H5">
            <v>8.64</v>
          </cell>
          <cell r="J5">
            <v>17.64</v>
          </cell>
          <cell r="K5">
            <v>0</v>
          </cell>
        </row>
        <row r="6">
          <cell r="B6">
            <v>18.712499999999995</v>
          </cell>
          <cell r="C6">
            <v>28.7</v>
          </cell>
          <cell r="D6">
            <v>10.8</v>
          </cell>
          <cell r="E6">
            <v>78.208333333333329</v>
          </cell>
          <cell r="F6">
            <v>100</v>
          </cell>
          <cell r="G6">
            <v>42</v>
          </cell>
          <cell r="H6">
            <v>25.2</v>
          </cell>
          <cell r="J6">
            <v>37.800000000000004</v>
          </cell>
          <cell r="K6">
            <v>0</v>
          </cell>
        </row>
        <row r="7">
          <cell r="B7">
            <v>21.587500000000006</v>
          </cell>
          <cell r="C7">
            <v>29.1</v>
          </cell>
          <cell r="D7">
            <v>15.6</v>
          </cell>
          <cell r="E7">
            <v>85.833333333333329</v>
          </cell>
          <cell r="F7">
            <v>100</v>
          </cell>
          <cell r="G7">
            <v>55</v>
          </cell>
          <cell r="H7">
            <v>16.2</v>
          </cell>
          <cell r="J7">
            <v>27</v>
          </cell>
          <cell r="K7">
            <v>1.2</v>
          </cell>
        </row>
        <row r="8">
          <cell r="B8">
            <v>23.587500000000006</v>
          </cell>
          <cell r="C8">
            <v>31.2</v>
          </cell>
          <cell r="D8">
            <v>18.899999999999999</v>
          </cell>
          <cell r="E8">
            <v>83.541666666666671</v>
          </cell>
          <cell r="F8">
            <v>100</v>
          </cell>
          <cell r="G8">
            <v>51</v>
          </cell>
          <cell r="H8">
            <v>15.840000000000002</v>
          </cell>
          <cell r="J8">
            <v>28.08</v>
          </cell>
          <cell r="K8">
            <v>0</v>
          </cell>
        </row>
        <row r="9">
          <cell r="B9">
            <v>24.420833333333334</v>
          </cell>
          <cell r="C9">
            <v>31.5</v>
          </cell>
          <cell r="D9">
            <v>20.2</v>
          </cell>
          <cell r="E9">
            <v>80.5</v>
          </cell>
          <cell r="F9">
            <v>100</v>
          </cell>
          <cell r="G9">
            <v>49</v>
          </cell>
          <cell r="H9">
            <v>14.04</v>
          </cell>
          <cell r="J9">
            <v>69.84</v>
          </cell>
          <cell r="K9">
            <v>0.6</v>
          </cell>
        </row>
        <row r="10">
          <cell r="B10">
            <v>22.766666666666666</v>
          </cell>
          <cell r="C10">
            <v>30.4</v>
          </cell>
          <cell r="D10">
            <v>17.8</v>
          </cell>
          <cell r="E10">
            <v>84.458333333333329</v>
          </cell>
          <cell r="F10">
            <v>100</v>
          </cell>
          <cell r="G10">
            <v>49</v>
          </cell>
          <cell r="H10">
            <v>13.68</v>
          </cell>
          <cell r="J10">
            <v>22.68</v>
          </cell>
          <cell r="K10">
            <v>0.2</v>
          </cell>
        </row>
        <row r="11">
          <cell r="B11">
            <v>23.275000000000006</v>
          </cell>
          <cell r="C11">
            <v>30.2</v>
          </cell>
          <cell r="D11">
            <v>18.600000000000001</v>
          </cell>
          <cell r="E11">
            <v>84.458333333333329</v>
          </cell>
          <cell r="F11">
            <v>100</v>
          </cell>
          <cell r="G11">
            <v>49</v>
          </cell>
          <cell r="H11">
            <v>14.76</v>
          </cell>
          <cell r="J11">
            <v>23.759999999999998</v>
          </cell>
          <cell r="K11">
            <v>0</v>
          </cell>
        </row>
        <row r="12">
          <cell r="B12">
            <v>20.162499999999998</v>
          </cell>
          <cell r="C12">
            <v>24.9</v>
          </cell>
          <cell r="D12">
            <v>15.6</v>
          </cell>
          <cell r="E12">
            <v>96.458333333333329</v>
          </cell>
          <cell r="F12">
            <v>100</v>
          </cell>
          <cell r="G12">
            <v>74</v>
          </cell>
          <cell r="H12">
            <v>16.920000000000002</v>
          </cell>
          <cell r="J12">
            <v>30.96</v>
          </cell>
          <cell r="K12">
            <v>11.6</v>
          </cell>
        </row>
        <row r="13">
          <cell r="B13">
            <v>19.037499999999998</v>
          </cell>
          <cell r="C13">
            <v>23.4</v>
          </cell>
          <cell r="D13">
            <v>15.8</v>
          </cell>
          <cell r="E13">
            <v>91.25</v>
          </cell>
          <cell r="F13">
            <v>100</v>
          </cell>
          <cell r="G13">
            <v>61</v>
          </cell>
          <cell r="H13">
            <v>15.120000000000001</v>
          </cell>
          <cell r="J13">
            <v>30.240000000000002</v>
          </cell>
          <cell r="K13">
            <v>8.3999999999999986</v>
          </cell>
        </row>
        <row r="14">
          <cell r="B14">
            <v>14.766666666666666</v>
          </cell>
          <cell r="C14">
            <v>23.2</v>
          </cell>
          <cell r="D14">
            <v>7.9</v>
          </cell>
          <cell r="E14">
            <v>83.291666666666671</v>
          </cell>
          <cell r="F14">
            <v>100</v>
          </cell>
          <cell r="G14">
            <v>43</v>
          </cell>
          <cell r="H14">
            <v>11.520000000000001</v>
          </cell>
          <cell r="J14">
            <v>20.52</v>
          </cell>
          <cell r="K14">
            <v>0.2</v>
          </cell>
        </row>
        <row r="15">
          <cell r="B15">
            <v>14.450000000000001</v>
          </cell>
          <cell r="C15">
            <v>22.6</v>
          </cell>
          <cell r="D15">
            <v>8.5</v>
          </cell>
          <cell r="E15">
            <v>84.916666666666671</v>
          </cell>
          <cell r="F15">
            <v>100</v>
          </cell>
          <cell r="G15">
            <v>43</v>
          </cell>
          <cell r="H15">
            <v>15.48</v>
          </cell>
          <cell r="J15">
            <v>36</v>
          </cell>
          <cell r="K15">
            <v>0.2</v>
          </cell>
        </row>
        <row r="16">
          <cell r="B16">
            <v>14.387499999999998</v>
          </cell>
          <cell r="C16">
            <v>21</v>
          </cell>
          <cell r="D16">
            <v>10</v>
          </cell>
          <cell r="E16">
            <v>78.25</v>
          </cell>
          <cell r="F16">
            <v>100</v>
          </cell>
          <cell r="G16">
            <v>44</v>
          </cell>
          <cell r="H16">
            <v>25.92</v>
          </cell>
          <cell r="J16">
            <v>45.36</v>
          </cell>
          <cell r="K16">
            <v>0.2</v>
          </cell>
        </row>
        <row r="17">
          <cell r="B17">
            <v>16.120833333333337</v>
          </cell>
          <cell r="C17">
            <v>24.3</v>
          </cell>
          <cell r="D17">
            <v>10.7</v>
          </cell>
          <cell r="E17">
            <v>76.416666666666671</v>
          </cell>
          <cell r="F17">
            <v>100</v>
          </cell>
          <cell r="G17">
            <v>51</v>
          </cell>
          <cell r="H17">
            <v>23.040000000000003</v>
          </cell>
          <cell r="J17">
            <v>35.64</v>
          </cell>
          <cell r="K17">
            <v>0</v>
          </cell>
        </row>
        <row r="18">
          <cell r="B18">
            <v>20.412499999999998</v>
          </cell>
          <cell r="C18">
            <v>27.9</v>
          </cell>
          <cell r="D18">
            <v>15</v>
          </cell>
          <cell r="E18">
            <v>71.416666666666671</v>
          </cell>
          <cell r="F18">
            <v>90</v>
          </cell>
          <cell r="G18">
            <v>53</v>
          </cell>
          <cell r="H18">
            <v>23.400000000000002</v>
          </cell>
          <cell r="J18">
            <v>34.56</v>
          </cell>
          <cell r="K18">
            <v>0</v>
          </cell>
        </row>
        <row r="19">
          <cell r="B19">
            <v>20.712499999999999</v>
          </cell>
          <cell r="C19">
            <v>25.2</v>
          </cell>
          <cell r="D19">
            <v>16.5</v>
          </cell>
          <cell r="E19">
            <v>86.666666666666671</v>
          </cell>
          <cell r="F19">
            <v>100</v>
          </cell>
          <cell r="G19">
            <v>73</v>
          </cell>
          <cell r="H19">
            <v>18.720000000000002</v>
          </cell>
          <cell r="J19">
            <v>46.800000000000004</v>
          </cell>
          <cell r="K19">
            <v>11.6</v>
          </cell>
        </row>
        <row r="20">
          <cell r="B20">
            <v>22.633333333333336</v>
          </cell>
          <cell r="C20">
            <v>29.6</v>
          </cell>
          <cell r="D20">
            <v>17.899999999999999</v>
          </cell>
          <cell r="E20">
            <v>82.791666666666671</v>
          </cell>
          <cell r="F20">
            <v>100</v>
          </cell>
          <cell r="G20">
            <v>51</v>
          </cell>
          <cell r="H20">
            <v>15.840000000000002</v>
          </cell>
          <cell r="J20">
            <v>29.880000000000003</v>
          </cell>
          <cell r="K20">
            <v>0</v>
          </cell>
        </row>
        <row r="21">
          <cell r="B21">
            <v>22.433333333333337</v>
          </cell>
          <cell r="C21">
            <v>29.2</v>
          </cell>
          <cell r="D21">
            <v>17.7</v>
          </cell>
          <cell r="E21">
            <v>70.875</v>
          </cell>
          <cell r="F21">
            <v>92</v>
          </cell>
          <cell r="G21">
            <v>38</v>
          </cell>
          <cell r="H21">
            <v>19.079999999999998</v>
          </cell>
          <cell r="J21">
            <v>30.240000000000002</v>
          </cell>
          <cell r="K21">
            <v>0</v>
          </cell>
        </row>
        <row r="22">
          <cell r="B22">
            <v>20.712499999999999</v>
          </cell>
          <cell r="C22">
            <v>28.9</v>
          </cell>
          <cell r="D22">
            <v>14.3</v>
          </cell>
          <cell r="E22">
            <v>68.625</v>
          </cell>
          <cell r="F22">
            <v>100</v>
          </cell>
          <cell r="G22">
            <v>38</v>
          </cell>
          <cell r="H22">
            <v>19.079999999999998</v>
          </cell>
          <cell r="J22">
            <v>29.52</v>
          </cell>
          <cell r="K22">
            <v>0</v>
          </cell>
        </row>
        <row r="23">
          <cell r="B23">
            <v>21.683333333333334</v>
          </cell>
          <cell r="C23">
            <v>30.6</v>
          </cell>
          <cell r="D23">
            <v>14.1</v>
          </cell>
          <cell r="E23">
            <v>71.333333333333329</v>
          </cell>
          <cell r="F23">
            <v>100</v>
          </cell>
          <cell r="G23">
            <v>35</v>
          </cell>
          <cell r="H23">
            <v>13.68</v>
          </cell>
          <cell r="J23">
            <v>26.28</v>
          </cell>
          <cell r="K23">
            <v>0</v>
          </cell>
        </row>
        <row r="24">
          <cell r="B24">
            <v>18.129166666666666</v>
          </cell>
          <cell r="C24">
            <v>23.1</v>
          </cell>
          <cell r="D24">
            <v>14.1</v>
          </cell>
          <cell r="E24">
            <v>96.041666666666671</v>
          </cell>
          <cell r="F24">
            <v>100</v>
          </cell>
          <cell r="G24">
            <v>76</v>
          </cell>
          <cell r="H24">
            <v>12.96</v>
          </cell>
          <cell r="J24">
            <v>20.16</v>
          </cell>
          <cell r="K24">
            <v>0</v>
          </cell>
        </row>
        <row r="25">
          <cell r="B25">
            <v>18.820833333333333</v>
          </cell>
          <cell r="C25">
            <v>27</v>
          </cell>
          <cell r="D25">
            <v>13.4</v>
          </cell>
          <cell r="E25">
            <v>89.625</v>
          </cell>
          <cell r="F25">
            <v>100</v>
          </cell>
          <cell r="G25">
            <v>62</v>
          </cell>
          <cell r="H25">
            <v>9.3600000000000012</v>
          </cell>
          <cell r="J25">
            <v>21.240000000000002</v>
          </cell>
          <cell r="K25">
            <v>0.2</v>
          </cell>
        </row>
        <row r="26">
          <cell r="B26">
            <v>21.570833333333336</v>
          </cell>
          <cell r="C26">
            <v>29.1</v>
          </cell>
          <cell r="D26">
            <v>17.600000000000001</v>
          </cell>
          <cell r="E26">
            <v>85</v>
          </cell>
          <cell r="F26">
            <v>100</v>
          </cell>
          <cell r="G26">
            <v>47</v>
          </cell>
          <cell r="H26">
            <v>18.36</v>
          </cell>
          <cell r="J26">
            <v>36.72</v>
          </cell>
          <cell r="K26">
            <v>0</v>
          </cell>
        </row>
        <row r="27">
          <cell r="B27">
            <v>19.366666666666671</v>
          </cell>
          <cell r="C27">
            <v>23.2</v>
          </cell>
          <cell r="D27">
            <v>14.7</v>
          </cell>
          <cell r="E27">
            <v>85.416666666666671</v>
          </cell>
          <cell r="F27">
            <v>100</v>
          </cell>
          <cell r="G27">
            <v>62</v>
          </cell>
          <cell r="H27">
            <v>24.840000000000003</v>
          </cell>
          <cell r="J27">
            <v>61.560000000000009</v>
          </cell>
          <cell r="K27">
            <v>5.4</v>
          </cell>
        </row>
        <row r="28">
          <cell r="B28">
            <v>10.179166666666665</v>
          </cell>
          <cell r="C28">
            <v>15.4</v>
          </cell>
          <cell r="D28">
            <v>4.0999999999999996</v>
          </cell>
          <cell r="E28">
            <v>67.125</v>
          </cell>
          <cell r="F28">
            <v>95</v>
          </cell>
          <cell r="G28">
            <v>32</v>
          </cell>
          <cell r="H28">
            <v>15.840000000000002</v>
          </cell>
          <cell r="J28">
            <v>30.240000000000002</v>
          </cell>
          <cell r="K28">
            <v>0.6</v>
          </cell>
        </row>
        <row r="29">
          <cell r="B29">
            <v>10.629166666666668</v>
          </cell>
          <cell r="C29">
            <v>23</v>
          </cell>
          <cell r="D29">
            <v>0.8</v>
          </cell>
          <cell r="E29">
            <v>72.166666666666671</v>
          </cell>
          <cell r="F29">
            <v>100</v>
          </cell>
          <cell r="G29">
            <v>31</v>
          </cell>
          <cell r="H29">
            <v>18.720000000000002</v>
          </cell>
          <cell r="J29">
            <v>33.840000000000003</v>
          </cell>
          <cell r="K29">
            <v>0.2</v>
          </cell>
        </row>
        <row r="30">
          <cell r="B30">
            <v>21.674999999999997</v>
          </cell>
          <cell r="C30">
            <v>31.2</v>
          </cell>
          <cell r="D30">
            <v>15.4</v>
          </cell>
          <cell r="E30">
            <v>60.916666666666664</v>
          </cell>
          <cell r="F30">
            <v>77</v>
          </cell>
          <cell r="G30">
            <v>45</v>
          </cell>
          <cell r="H30">
            <v>21.240000000000002</v>
          </cell>
          <cell r="J30">
            <v>42.84</v>
          </cell>
          <cell r="K30">
            <v>0</v>
          </cell>
        </row>
        <row r="31">
          <cell r="B31">
            <v>22.058333333333334</v>
          </cell>
          <cell r="C31">
            <v>28</v>
          </cell>
          <cell r="D31">
            <v>17.399999999999999</v>
          </cell>
          <cell r="E31">
            <v>86.291666666666671</v>
          </cell>
          <cell r="F31">
            <v>100</v>
          </cell>
          <cell r="G31">
            <v>57</v>
          </cell>
          <cell r="H31">
            <v>10.44</v>
          </cell>
          <cell r="J31">
            <v>16.920000000000002</v>
          </cell>
          <cell r="K31">
            <v>0</v>
          </cell>
        </row>
        <row r="32">
          <cell r="B32">
            <v>23.133333333333336</v>
          </cell>
          <cell r="C32">
            <v>31.1</v>
          </cell>
          <cell r="D32">
            <v>17.899999999999999</v>
          </cell>
          <cell r="E32">
            <v>79.5</v>
          </cell>
          <cell r="F32">
            <v>100</v>
          </cell>
          <cell r="G32">
            <v>42</v>
          </cell>
          <cell r="H32">
            <v>20.88</v>
          </cell>
          <cell r="J32">
            <v>34.92</v>
          </cell>
          <cell r="K32">
            <v>0</v>
          </cell>
        </row>
        <row r="33">
          <cell r="B33">
            <v>22.116666666666664</v>
          </cell>
          <cell r="C33">
            <v>30.7</v>
          </cell>
          <cell r="D33">
            <v>14.5</v>
          </cell>
          <cell r="E33">
            <v>77.25</v>
          </cell>
          <cell r="F33">
            <v>100</v>
          </cell>
          <cell r="G33">
            <v>44</v>
          </cell>
          <cell r="H33">
            <v>15.48</v>
          </cell>
          <cell r="J33">
            <v>29.16</v>
          </cell>
          <cell r="K33">
            <v>0.6</v>
          </cell>
        </row>
        <row r="34">
          <cell r="B34">
            <v>16.029166666666669</v>
          </cell>
          <cell r="C34">
            <v>21.8</v>
          </cell>
          <cell r="D34">
            <v>13.6</v>
          </cell>
          <cell r="E34">
            <v>88.166666666666671</v>
          </cell>
          <cell r="F34">
            <v>100</v>
          </cell>
          <cell r="G34">
            <v>69</v>
          </cell>
          <cell r="H34">
            <v>19.8</v>
          </cell>
          <cell r="J34">
            <v>35.28</v>
          </cell>
          <cell r="K34">
            <v>0.2</v>
          </cell>
        </row>
      </sheetData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>
        <row r="5">
          <cell r="B5">
            <v>19.166666666666668</v>
          </cell>
          <cell r="C5">
            <v>25.5</v>
          </cell>
          <cell r="D5">
            <v>15.4</v>
          </cell>
          <cell r="E5">
            <v>71.166666666666671</v>
          </cell>
          <cell r="F5">
            <v>88</v>
          </cell>
          <cell r="G5">
            <v>48</v>
          </cell>
          <cell r="H5">
            <v>9</v>
          </cell>
          <cell r="J5">
            <v>19.8</v>
          </cell>
          <cell r="K5">
            <v>3.5999999999999996</v>
          </cell>
        </row>
        <row r="6">
          <cell r="B6">
            <v>19.312500000000004</v>
          </cell>
          <cell r="C6">
            <v>27</v>
          </cell>
          <cell r="D6">
            <v>14.1</v>
          </cell>
          <cell r="E6">
            <v>72.166666666666671</v>
          </cell>
          <cell r="F6">
            <v>90</v>
          </cell>
          <cell r="G6">
            <v>44</v>
          </cell>
          <cell r="H6">
            <v>21.96</v>
          </cell>
          <cell r="J6">
            <v>38.519999999999996</v>
          </cell>
          <cell r="K6">
            <v>1.6</v>
          </cell>
        </row>
        <row r="7">
          <cell r="B7">
            <v>21.625</v>
          </cell>
          <cell r="C7">
            <v>28.7</v>
          </cell>
          <cell r="D7">
            <v>16.600000000000001</v>
          </cell>
          <cell r="E7">
            <v>73.041666666666671</v>
          </cell>
          <cell r="F7">
            <v>91</v>
          </cell>
          <cell r="G7">
            <v>49</v>
          </cell>
          <cell r="H7">
            <v>14.4</v>
          </cell>
          <cell r="J7">
            <v>27.36</v>
          </cell>
          <cell r="K7">
            <v>3.2</v>
          </cell>
        </row>
        <row r="8">
          <cell r="B8">
            <v>22.520833333333339</v>
          </cell>
          <cell r="C8">
            <v>28.1</v>
          </cell>
          <cell r="D8">
            <v>18.5</v>
          </cell>
          <cell r="E8">
            <v>78.333333333333329</v>
          </cell>
          <cell r="F8">
            <v>91</v>
          </cell>
          <cell r="G8">
            <v>56</v>
          </cell>
          <cell r="H8">
            <v>15.840000000000002</v>
          </cell>
          <cell r="J8">
            <v>30.96</v>
          </cell>
          <cell r="K8">
            <v>2.8</v>
          </cell>
        </row>
        <row r="9">
          <cell r="B9">
            <v>22.870833333333334</v>
          </cell>
          <cell r="C9">
            <v>29</v>
          </cell>
          <cell r="D9">
            <v>18</v>
          </cell>
          <cell r="E9">
            <v>76.583333333333329</v>
          </cell>
          <cell r="F9">
            <v>93</v>
          </cell>
          <cell r="G9">
            <v>49</v>
          </cell>
          <cell r="H9">
            <v>20.88</v>
          </cell>
          <cell r="J9">
            <v>36.72</v>
          </cell>
          <cell r="K9">
            <v>2.4000000000000004</v>
          </cell>
        </row>
        <row r="10">
          <cell r="B10">
            <v>21.520833333333329</v>
          </cell>
          <cell r="C10">
            <v>28.4</v>
          </cell>
          <cell r="D10">
            <v>15.2</v>
          </cell>
          <cell r="E10">
            <v>81.416666666666671</v>
          </cell>
          <cell r="F10">
            <v>97</v>
          </cell>
          <cell r="G10">
            <v>49</v>
          </cell>
          <cell r="H10">
            <v>12.96</v>
          </cell>
          <cell r="J10">
            <v>23.400000000000002</v>
          </cell>
          <cell r="K10">
            <v>0.8</v>
          </cell>
        </row>
        <row r="11">
          <cell r="B11">
            <v>21.212499999999999</v>
          </cell>
          <cell r="C11">
            <v>28.4</v>
          </cell>
          <cell r="D11">
            <v>15.2</v>
          </cell>
          <cell r="E11">
            <v>79.041666666666671</v>
          </cell>
          <cell r="F11">
            <v>98</v>
          </cell>
          <cell r="G11">
            <v>45</v>
          </cell>
          <cell r="H11">
            <v>11.520000000000001</v>
          </cell>
          <cell r="J11">
            <v>22.32</v>
          </cell>
          <cell r="K11">
            <v>0.4</v>
          </cell>
        </row>
        <row r="12">
          <cell r="B12">
            <v>18.829166666666669</v>
          </cell>
          <cell r="C12">
            <v>23.5</v>
          </cell>
          <cell r="D12">
            <v>15.5</v>
          </cell>
          <cell r="E12">
            <v>89.416666666666671</v>
          </cell>
          <cell r="F12">
            <v>97</v>
          </cell>
          <cell r="G12">
            <v>74</v>
          </cell>
          <cell r="H12">
            <v>14.4</v>
          </cell>
          <cell r="J12">
            <v>25.92</v>
          </cell>
          <cell r="K12">
            <v>17.600000000000001</v>
          </cell>
        </row>
        <row r="13">
          <cell r="B13">
            <v>19.204166666666669</v>
          </cell>
          <cell r="C13">
            <v>22.2</v>
          </cell>
          <cell r="D13">
            <v>17.8</v>
          </cell>
          <cell r="E13">
            <v>90.166666666666671</v>
          </cell>
          <cell r="F13">
            <v>98</v>
          </cell>
          <cell r="G13">
            <v>68</v>
          </cell>
          <cell r="H13">
            <v>15.840000000000002</v>
          </cell>
          <cell r="J13">
            <v>24.48</v>
          </cell>
          <cell r="K13">
            <v>1.4</v>
          </cell>
        </row>
        <row r="14">
          <cell r="B14">
            <v>16.5</v>
          </cell>
          <cell r="C14">
            <v>22.8</v>
          </cell>
          <cell r="D14">
            <v>11.2</v>
          </cell>
          <cell r="E14">
            <v>78.166666666666671</v>
          </cell>
          <cell r="F14">
            <v>94</v>
          </cell>
          <cell r="G14">
            <v>49</v>
          </cell>
          <cell r="H14">
            <v>12.96</v>
          </cell>
          <cell r="J14">
            <v>19.8</v>
          </cell>
          <cell r="K14">
            <v>0</v>
          </cell>
        </row>
        <row r="15">
          <cell r="B15">
            <v>16.433333333333334</v>
          </cell>
          <cell r="C15">
            <v>22.3</v>
          </cell>
          <cell r="D15">
            <v>13.1</v>
          </cell>
          <cell r="E15">
            <v>72.916666666666671</v>
          </cell>
          <cell r="F15">
            <v>87</v>
          </cell>
          <cell r="G15">
            <v>48</v>
          </cell>
          <cell r="H15">
            <v>7.9200000000000008</v>
          </cell>
          <cell r="J15">
            <v>22.32</v>
          </cell>
          <cell r="K15">
            <v>0.2</v>
          </cell>
        </row>
        <row r="16">
          <cell r="B16">
            <v>15.550000000000002</v>
          </cell>
          <cell r="C16">
            <v>21.7</v>
          </cell>
          <cell r="D16">
            <v>11.3</v>
          </cell>
          <cell r="E16">
            <v>72.291666666666671</v>
          </cell>
          <cell r="F16">
            <v>86</v>
          </cell>
          <cell r="G16">
            <v>48</v>
          </cell>
          <cell r="H16">
            <v>16.920000000000002</v>
          </cell>
          <cell r="J16">
            <v>43.56</v>
          </cell>
          <cell r="K16">
            <v>0</v>
          </cell>
        </row>
        <row r="17">
          <cell r="B17">
            <v>17.958333333333332</v>
          </cell>
          <cell r="C17">
            <v>26.2</v>
          </cell>
          <cell r="D17">
            <v>12.4</v>
          </cell>
          <cell r="E17">
            <v>67.375</v>
          </cell>
          <cell r="F17">
            <v>82</v>
          </cell>
          <cell r="G17">
            <v>43</v>
          </cell>
          <cell r="H17">
            <v>11.520000000000001</v>
          </cell>
          <cell r="J17">
            <v>24.48</v>
          </cell>
          <cell r="K17">
            <v>1.2</v>
          </cell>
        </row>
        <row r="18">
          <cell r="B18">
            <v>21.129166666666666</v>
          </cell>
          <cell r="C18">
            <v>28.2</v>
          </cell>
          <cell r="D18">
            <v>15.8</v>
          </cell>
          <cell r="E18">
            <v>69.625</v>
          </cell>
          <cell r="F18">
            <v>89</v>
          </cell>
          <cell r="G18">
            <v>44</v>
          </cell>
          <cell r="H18">
            <v>18</v>
          </cell>
          <cell r="J18">
            <v>33.480000000000004</v>
          </cell>
          <cell r="K18">
            <v>2</v>
          </cell>
        </row>
        <row r="19">
          <cell r="B19">
            <v>20.504166666666663</v>
          </cell>
          <cell r="C19">
            <v>24.8</v>
          </cell>
          <cell r="D19">
            <v>17.899999999999999</v>
          </cell>
          <cell r="E19">
            <v>86.583333333333329</v>
          </cell>
          <cell r="F19">
            <v>97</v>
          </cell>
          <cell r="G19">
            <v>74</v>
          </cell>
          <cell r="H19">
            <v>8.64</v>
          </cell>
          <cell r="J19">
            <v>34.92</v>
          </cell>
          <cell r="K19">
            <v>12.399999999999999</v>
          </cell>
        </row>
        <row r="20">
          <cell r="B20">
            <v>21.779166666666665</v>
          </cell>
          <cell r="C20">
            <v>27.1</v>
          </cell>
          <cell r="D20">
            <v>17.2</v>
          </cell>
          <cell r="E20">
            <v>81.791666666666671</v>
          </cell>
          <cell r="F20">
            <v>99</v>
          </cell>
          <cell r="G20">
            <v>54</v>
          </cell>
          <cell r="H20">
            <v>15.120000000000001</v>
          </cell>
          <cell r="J20">
            <v>30.96</v>
          </cell>
          <cell r="K20">
            <v>0.2</v>
          </cell>
        </row>
        <row r="21">
          <cell r="B21">
            <v>21.741666666666671</v>
          </cell>
          <cell r="C21">
            <v>27.2</v>
          </cell>
          <cell r="D21">
            <v>16.8</v>
          </cell>
          <cell r="E21">
            <v>70.916666666666671</v>
          </cell>
          <cell r="F21">
            <v>92</v>
          </cell>
          <cell r="G21">
            <v>43</v>
          </cell>
          <cell r="H21">
            <v>14.4</v>
          </cell>
          <cell r="J21">
            <v>29.16</v>
          </cell>
          <cell r="K21">
            <v>0</v>
          </cell>
        </row>
        <row r="22">
          <cell r="B22">
            <v>20.5</v>
          </cell>
          <cell r="C22">
            <v>28</v>
          </cell>
          <cell r="D22">
            <v>13.8</v>
          </cell>
          <cell r="E22">
            <v>65.583333333333329</v>
          </cell>
          <cell r="F22">
            <v>85</v>
          </cell>
          <cell r="G22">
            <v>37</v>
          </cell>
          <cell r="H22">
            <v>11.520000000000001</v>
          </cell>
          <cell r="J22">
            <v>26.64</v>
          </cell>
          <cell r="K22">
            <v>0</v>
          </cell>
        </row>
        <row r="23">
          <cell r="B23">
            <v>20.204166666666669</v>
          </cell>
          <cell r="C23">
            <v>28.3</v>
          </cell>
          <cell r="D23">
            <v>13.4</v>
          </cell>
          <cell r="E23">
            <v>72.25</v>
          </cell>
          <cell r="F23">
            <v>94</v>
          </cell>
          <cell r="G23">
            <v>39</v>
          </cell>
          <cell r="H23">
            <v>11.16</v>
          </cell>
          <cell r="J23">
            <v>30.240000000000002</v>
          </cell>
          <cell r="K23">
            <v>0</v>
          </cell>
        </row>
        <row r="24">
          <cell r="B24">
            <v>19.399999999999999</v>
          </cell>
          <cell r="C24">
            <v>25.5</v>
          </cell>
          <cell r="D24">
            <v>15.7</v>
          </cell>
          <cell r="E24">
            <v>91.19047619047619</v>
          </cell>
          <cell r="F24">
            <v>100</v>
          </cell>
          <cell r="G24">
            <v>71</v>
          </cell>
          <cell r="H24">
            <v>11.879999999999999</v>
          </cell>
          <cell r="J24">
            <v>23.400000000000002</v>
          </cell>
          <cell r="K24">
            <v>2.2000000000000002</v>
          </cell>
        </row>
        <row r="25">
          <cell r="B25">
            <v>18.95</v>
          </cell>
          <cell r="C25">
            <v>26.2</v>
          </cell>
          <cell r="D25">
            <v>15.6</v>
          </cell>
          <cell r="E25">
            <v>81.099999999999994</v>
          </cell>
          <cell r="F25">
            <v>100</v>
          </cell>
          <cell r="G25">
            <v>49</v>
          </cell>
          <cell r="H25">
            <v>7.5600000000000005</v>
          </cell>
          <cell r="J25">
            <v>16.559999999999999</v>
          </cell>
          <cell r="K25">
            <v>2</v>
          </cell>
        </row>
        <row r="26">
          <cell r="B26">
            <v>20.487499999999997</v>
          </cell>
          <cell r="C26">
            <v>26.7</v>
          </cell>
          <cell r="D26">
            <v>16</v>
          </cell>
          <cell r="E26">
            <v>78.625</v>
          </cell>
          <cell r="F26">
            <v>98</v>
          </cell>
          <cell r="G26">
            <v>51</v>
          </cell>
          <cell r="H26">
            <v>22.32</v>
          </cell>
          <cell r="J26">
            <v>37.440000000000005</v>
          </cell>
          <cell r="K26">
            <v>0.2</v>
          </cell>
        </row>
        <row r="27">
          <cell r="B27">
            <v>19.229166666666668</v>
          </cell>
          <cell r="C27">
            <v>22.4</v>
          </cell>
          <cell r="D27">
            <v>13.1</v>
          </cell>
          <cell r="E27">
            <v>82.75</v>
          </cell>
          <cell r="F27">
            <v>99</v>
          </cell>
          <cell r="G27">
            <v>70</v>
          </cell>
          <cell r="H27">
            <v>26.64</v>
          </cell>
          <cell r="J27">
            <v>45.72</v>
          </cell>
          <cell r="K27">
            <v>25.6</v>
          </cell>
        </row>
        <row r="28">
          <cell r="B28">
            <v>11.870833333333337</v>
          </cell>
          <cell r="C28">
            <v>17.899999999999999</v>
          </cell>
          <cell r="D28">
            <v>5.8</v>
          </cell>
          <cell r="E28">
            <v>70.291666666666671</v>
          </cell>
          <cell r="F28">
            <v>95</v>
          </cell>
          <cell r="G28">
            <v>38</v>
          </cell>
          <cell r="H28">
            <v>16.559999999999999</v>
          </cell>
          <cell r="J28">
            <v>31.319999999999997</v>
          </cell>
          <cell r="K28">
            <v>0.8</v>
          </cell>
        </row>
        <row r="29">
          <cell r="B29">
            <v>13.658333333333337</v>
          </cell>
          <cell r="C29">
            <v>23.6</v>
          </cell>
          <cell r="D29">
            <v>7.1</v>
          </cell>
          <cell r="E29">
            <v>73.416666666666671</v>
          </cell>
          <cell r="F29">
            <v>88</v>
          </cell>
          <cell r="G29">
            <v>51</v>
          </cell>
          <cell r="H29">
            <v>13.32</v>
          </cell>
          <cell r="J29">
            <v>27</v>
          </cell>
          <cell r="K29">
            <v>1</v>
          </cell>
        </row>
        <row r="30">
          <cell r="B30">
            <v>21.395833333333332</v>
          </cell>
          <cell r="C30">
            <v>28</v>
          </cell>
          <cell r="D30">
            <v>16.399999999999999</v>
          </cell>
          <cell r="E30">
            <v>74.458333333333329</v>
          </cell>
          <cell r="F30">
            <v>91</v>
          </cell>
          <cell r="G30">
            <v>53</v>
          </cell>
          <cell r="H30">
            <v>20.16</v>
          </cell>
          <cell r="J30">
            <v>37.440000000000005</v>
          </cell>
          <cell r="K30">
            <v>1.6</v>
          </cell>
        </row>
        <row r="31">
          <cell r="B31">
            <v>21.408333333333331</v>
          </cell>
          <cell r="C31">
            <v>27.7</v>
          </cell>
          <cell r="D31">
            <v>15.9</v>
          </cell>
          <cell r="E31">
            <v>83.333333333333329</v>
          </cell>
          <cell r="F31">
            <v>98</v>
          </cell>
          <cell r="G31">
            <v>58</v>
          </cell>
          <cell r="H31">
            <v>11.16</v>
          </cell>
          <cell r="J31">
            <v>22.68</v>
          </cell>
          <cell r="K31">
            <v>2.8</v>
          </cell>
        </row>
        <row r="32">
          <cell r="B32">
            <v>22.595833333333331</v>
          </cell>
          <cell r="C32">
            <v>28.5</v>
          </cell>
          <cell r="D32">
            <v>17</v>
          </cell>
          <cell r="E32">
            <v>75.416666666666671</v>
          </cell>
          <cell r="F32">
            <v>98</v>
          </cell>
          <cell r="G32">
            <v>46</v>
          </cell>
          <cell r="H32">
            <v>16.2</v>
          </cell>
          <cell r="J32">
            <v>37.080000000000005</v>
          </cell>
          <cell r="K32">
            <v>0.8</v>
          </cell>
        </row>
        <row r="33">
          <cell r="B33">
            <v>21.524999999999995</v>
          </cell>
          <cell r="C33">
            <v>28.6</v>
          </cell>
          <cell r="D33">
            <v>16.2</v>
          </cell>
          <cell r="E33">
            <v>76.25</v>
          </cell>
          <cell r="F33">
            <v>92</v>
          </cell>
          <cell r="G33">
            <v>46</v>
          </cell>
          <cell r="H33">
            <v>15.840000000000002</v>
          </cell>
          <cell r="J33">
            <v>30.6</v>
          </cell>
          <cell r="K33">
            <v>2.6</v>
          </cell>
        </row>
        <row r="34">
          <cell r="B34">
            <v>14.887499999999998</v>
          </cell>
          <cell r="C34">
            <v>21.9</v>
          </cell>
          <cell r="D34">
            <v>12.4</v>
          </cell>
          <cell r="E34">
            <v>95.411764705882348</v>
          </cell>
          <cell r="F34">
            <v>100</v>
          </cell>
          <cell r="G34">
            <v>89</v>
          </cell>
          <cell r="H34">
            <v>20.16</v>
          </cell>
          <cell r="J34">
            <v>32.4</v>
          </cell>
          <cell r="K34">
            <v>0.4</v>
          </cell>
        </row>
      </sheetData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>
        <row r="5">
          <cell r="B5">
            <v>15.158333333333337</v>
          </cell>
          <cell r="C5">
            <v>22.8</v>
          </cell>
          <cell r="D5">
            <v>10.4</v>
          </cell>
          <cell r="E5">
            <v>78.916666666666671</v>
          </cell>
          <cell r="F5">
            <v>98</v>
          </cell>
          <cell r="G5">
            <v>51</v>
          </cell>
          <cell r="J5">
            <v>10.08</v>
          </cell>
          <cell r="K5">
            <v>0</v>
          </cell>
        </row>
        <row r="6">
          <cell r="B6">
            <v>17.683333333333337</v>
          </cell>
          <cell r="C6">
            <v>23.5</v>
          </cell>
          <cell r="D6">
            <v>14.2</v>
          </cell>
          <cell r="E6">
            <v>84.5</v>
          </cell>
          <cell r="F6">
            <v>100</v>
          </cell>
          <cell r="G6">
            <v>60</v>
          </cell>
          <cell r="J6">
            <v>17.64</v>
          </cell>
          <cell r="K6">
            <v>2.8000000000000003</v>
          </cell>
        </row>
        <row r="7">
          <cell r="B7">
            <v>19.045833333333331</v>
          </cell>
          <cell r="C7">
            <v>25.7</v>
          </cell>
          <cell r="D7">
            <v>15</v>
          </cell>
          <cell r="E7">
            <v>87.375</v>
          </cell>
          <cell r="F7">
            <v>100</v>
          </cell>
          <cell r="G7">
            <v>61</v>
          </cell>
          <cell r="J7">
            <v>27.36</v>
          </cell>
          <cell r="K7">
            <v>0.4</v>
          </cell>
        </row>
        <row r="8">
          <cell r="B8">
            <v>21.054166666666667</v>
          </cell>
          <cell r="C8">
            <v>28.6</v>
          </cell>
          <cell r="D8">
            <v>17.100000000000001</v>
          </cell>
          <cell r="E8">
            <v>88.125</v>
          </cell>
          <cell r="F8">
            <v>100</v>
          </cell>
          <cell r="G8">
            <v>62</v>
          </cell>
          <cell r="J8">
            <v>21.6</v>
          </cell>
          <cell r="K8">
            <v>0.2</v>
          </cell>
        </row>
        <row r="9">
          <cell r="B9">
            <v>21.304166666666671</v>
          </cell>
          <cell r="C9">
            <v>26.5</v>
          </cell>
          <cell r="D9">
            <v>19.2</v>
          </cell>
          <cell r="E9">
            <v>93.666666666666671</v>
          </cell>
          <cell r="F9">
            <v>100</v>
          </cell>
          <cell r="G9">
            <v>72</v>
          </cell>
          <cell r="J9">
            <v>21.6</v>
          </cell>
          <cell r="K9">
            <v>28.200000000000003</v>
          </cell>
        </row>
        <row r="10">
          <cell r="B10">
            <v>20.437500000000004</v>
          </cell>
          <cell r="C10">
            <v>24.1</v>
          </cell>
          <cell r="D10">
            <v>18.8</v>
          </cell>
          <cell r="E10">
            <v>97.25</v>
          </cell>
          <cell r="F10">
            <v>100</v>
          </cell>
          <cell r="G10">
            <v>79</v>
          </cell>
          <cell r="J10">
            <v>12.96</v>
          </cell>
          <cell r="K10">
            <v>9.1999999999999975</v>
          </cell>
        </row>
        <row r="11">
          <cell r="B11">
            <v>19.895833333333336</v>
          </cell>
          <cell r="C11">
            <v>25.7</v>
          </cell>
          <cell r="D11">
            <v>17.899999999999999</v>
          </cell>
          <cell r="E11">
            <v>95.208333333333329</v>
          </cell>
          <cell r="F11">
            <v>100</v>
          </cell>
          <cell r="G11">
            <v>72</v>
          </cell>
          <cell r="J11">
            <v>17.64</v>
          </cell>
          <cell r="K11">
            <v>1.4</v>
          </cell>
        </row>
        <row r="12">
          <cell r="B12">
            <v>18.116666666666667</v>
          </cell>
          <cell r="C12">
            <v>20.100000000000001</v>
          </cell>
          <cell r="D12">
            <v>16.399999999999999</v>
          </cell>
          <cell r="E12">
            <v>98.958333333333329</v>
          </cell>
          <cell r="F12">
            <v>100</v>
          </cell>
          <cell r="G12">
            <v>91</v>
          </cell>
          <cell r="J12">
            <v>14.76</v>
          </cell>
          <cell r="K12">
            <v>12.8</v>
          </cell>
        </row>
        <row r="13">
          <cell r="B13">
            <v>13.299999999999999</v>
          </cell>
          <cell r="C13">
            <v>17.899999999999999</v>
          </cell>
          <cell r="D13">
            <v>10.6</v>
          </cell>
          <cell r="E13">
            <v>90.375</v>
          </cell>
          <cell r="F13">
            <v>100</v>
          </cell>
          <cell r="G13">
            <v>64</v>
          </cell>
          <cell r="J13">
            <v>15.48</v>
          </cell>
          <cell r="K13">
            <v>0</v>
          </cell>
        </row>
        <row r="14">
          <cell r="B14">
            <v>12.954166666666666</v>
          </cell>
          <cell r="C14">
            <v>20.2</v>
          </cell>
          <cell r="D14">
            <v>8.1999999999999993</v>
          </cell>
          <cell r="E14">
            <v>84.5</v>
          </cell>
          <cell r="F14">
            <v>100</v>
          </cell>
          <cell r="G14">
            <v>52</v>
          </cell>
          <cell r="J14">
            <v>4.6800000000000006</v>
          </cell>
          <cell r="K14">
            <v>0.2</v>
          </cell>
        </row>
        <row r="15">
          <cell r="B15">
            <v>14.04166666666667</v>
          </cell>
          <cell r="C15">
            <v>22.7</v>
          </cell>
          <cell r="D15">
            <v>8</v>
          </cell>
          <cell r="E15">
            <v>83.083333333333329</v>
          </cell>
          <cell r="F15">
            <v>100</v>
          </cell>
          <cell r="G15">
            <v>41</v>
          </cell>
          <cell r="J15">
            <v>14.04</v>
          </cell>
          <cell r="K15">
            <v>0.2</v>
          </cell>
        </row>
        <row r="16">
          <cell r="B16">
            <v>13.841666666666667</v>
          </cell>
          <cell r="C16">
            <v>20.8</v>
          </cell>
          <cell r="D16">
            <v>8.4</v>
          </cell>
          <cell r="E16">
            <v>75.5</v>
          </cell>
          <cell r="F16">
            <v>97</v>
          </cell>
          <cell r="G16">
            <v>44</v>
          </cell>
          <cell r="J16">
            <v>39.96</v>
          </cell>
          <cell r="K16">
            <v>0.2</v>
          </cell>
        </row>
        <row r="17">
          <cell r="B17">
            <v>15.008333333333335</v>
          </cell>
          <cell r="C17">
            <v>20.8</v>
          </cell>
          <cell r="D17">
            <v>11</v>
          </cell>
          <cell r="E17">
            <v>74.125</v>
          </cell>
          <cell r="F17">
            <v>88</v>
          </cell>
          <cell r="G17">
            <v>57</v>
          </cell>
          <cell r="J17">
            <v>39.96</v>
          </cell>
          <cell r="K17">
            <v>0</v>
          </cell>
        </row>
        <row r="18">
          <cell r="B18">
            <v>16.5</v>
          </cell>
          <cell r="C18">
            <v>18.3</v>
          </cell>
          <cell r="D18">
            <v>14.3</v>
          </cell>
          <cell r="E18">
            <v>84.291666666666671</v>
          </cell>
          <cell r="F18">
            <v>99</v>
          </cell>
          <cell r="G18">
            <v>72</v>
          </cell>
          <cell r="J18">
            <v>39.6</v>
          </cell>
          <cell r="K18">
            <v>7.4</v>
          </cell>
        </row>
        <row r="19">
          <cell r="B19">
            <v>16.445833333333336</v>
          </cell>
          <cell r="C19">
            <v>21.2</v>
          </cell>
          <cell r="D19">
            <v>13.9</v>
          </cell>
          <cell r="E19">
            <v>92.458333333333329</v>
          </cell>
          <cell r="F19">
            <v>100</v>
          </cell>
          <cell r="G19">
            <v>64</v>
          </cell>
          <cell r="J19">
            <v>25.56</v>
          </cell>
          <cell r="K19">
            <v>29.4</v>
          </cell>
        </row>
        <row r="20">
          <cell r="B20">
            <v>19.650000000000002</v>
          </cell>
          <cell r="C20">
            <v>27.6</v>
          </cell>
          <cell r="D20">
            <v>15.1</v>
          </cell>
          <cell r="E20">
            <v>87.75</v>
          </cell>
          <cell r="F20">
            <v>100</v>
          </cell>
          <cell r="G20">
            <v>65</v>
          </cell>
          <cell r="J20">
            <v>29.52</v>
          </cell>
          <cell r="K20">
            <v>0</v>
          </cell>
        </row>
        <row r="21">
          <cell r="B21">
            <v>22.05</v>
          </cell>
          <cell r="C21">
            <v>28.1</v>
          </cell>
          <cell r="D21">
            <v>17.399999999999999</v>
          </cell>
          <cell r="E21">
            <v>78.75</v>
          </cell>
          <cell r="F21">
            <v>98</v>
          </cell>
          <cell r="G21">
            <v>51</v>
          </cell>
          <cell r="J21">
            <v>35.64</v>
          </cell>
          <cell r="K21">
            <v>0</v>
          </cell>
        </row>
        <row r="22">
          <cell r="B22">
            <v>21.483333333333331</v>
          </cell>
          <cell r="C22">
            <v>28.3</v>
          </cell>
          <cell r="D22">
            <v>16.5</v>
          </cell>
          <cell r="E22">
            <v>69.083333333333329</v>
          </cell>
          <cell r="F22">
            <v>89</v>
          </cell>
          <cell r="G22">
            <v>45</v>
          </cell>
          <cell r="J22">
            <v>32.4</v>
          </cell>
          <cell r="K22">
            <v>0</v>
          </cell>
        </row>
        <row r="23">
          <cell r="B23">
            <v>17.979166666666664</v>
          </cell>
          <cell r="C23">
            <v>21.6</v>
          </cell>
          <cell r="D23">
            <v>15.1</v>
          </cell>
          <cell r="E23">
            <v>90.333333333333329</v>
          </cell>
          <cell r="F23">
            <v>100</v>
          </cell>
          <cell r="G23">
            <v>70</v>
          </cell>
          <cell r="J23">
            <v>27.36</v>
          </cell>
          <cell r="K23">
            <v>0</v>
          </cell>
        </row>
        <row r="24">
          <cell r="B24">
            <v>13.64583333333333</v>
          </cell>
          <cell r="C24">
            <v>15.1</v>
          </cell>
          <cell r="D24">
            <v>13</v>
          </cell>
          <cell r="E24">
            <v>99.583333333333329</v>
          </cell>
          <cell r="F24">
            <v>100</v>
          </cell>
          <cell r="G24">
            <v>98</v>
          </cell>
          <cell r="J24">
            <v>27.36</v>
          </cell>
          <cell r="K24">
            <v>10.399999999999999</v>
          </cell>
        </row>
        <row r="25">
          <cell r="B25">
            <v>14.741666666666667</v>
          </cell>
          <cell r="C25">
            <v>17.5</v>
          </cell>
          <cell r="D25">
            <v>13.3</v>
          </cell>
          <cell r="E25">
            <v>97.083333333333329</v>
          </cell>
          <cell r="F25">
            <v>100</v>
          </cell>
          <cell r="G25">
            <v>87</v>
          </cell>
          <cell r="J25">
            <v>0</v>
          </cell>
          <cell r="K25">
            <v>10.6</v>
          </cell>
        </row>
        <row r="26">
          <cell r="B26">
            <v>18.274999999999995</v>
          </cell>
          <cell r="C26">
            <v>24.8</v>
          </cell>
          <cell r="D26">
            <v>15.6</v>
          </cell>
          <cell r="E26">
            <v>93.541666666666671</v>
          </cell>
          <cell r="F26">
            <v>100</v>
          </cell>
          <cell r="G26">
            <v>71</v>
          </cell>
          <cell r="J26">
            <v>21.6</v>
          </cell>
          <cell r="K26">
            <v>9.1999999999999993</v>
          </cell>
        </row>
        <row r="27">
          <cell r="B27">
            <v>14.59166666666667</v>
          </cell>
          <cell r="C27">
            <v>21</v>
          </cell>
          <cell r="D27">
            <v>7.8</v>
          </cell>
          <cell r="E27">
            <v>83.458333333333329</v>
          </cell>
          <cell r="F27">
            <v>100</v>
          </cell>
          <cell r="G27">
            <v>50</v>
          </cell>
          <cell r="J27">
            <v>36.36</v>
          </cell>
          <cell r="K27">
            <v>18.799999999999997</v>
          </cell>
        </row>
        <row r="28">
          <cell r="B28">
            <v>6.1958333333333337</v>
          </cell>
          <cell r="C28">
            <v>14.1</v>
          </cell>
          <cell r="D28">
            <v>-0.9</v>
          </cell>
          <cell r="E28">
            <v>65.833333333333329</v>
          </cell>
          <cell r="F28">
            <v>100</v>
          </cell>
          <cell r="G28">
            <v>23</v>
          </cell>
          <cell r="J28">
            <v>16.559999999999999</v>
          </cell>
          <cell r="K28">
            <v>0.2</v>
          </cell>
        </row>
        <row r="29">
          <cell r="B29">
            <v>9.4208333333333325</v>
          </cell>
          <cell r="C29">
            <v>19.399999999999999</v>
          </cell>
          <cell r="D29">
            <v>2.2999999999999998</v>
          </cell>
          <cell r="E29">
            <v>59.458333333333336</v>
          </cell>
          <cell r="F29">
            <v>78</v>
          </cell>
          <cell r="G29">
            <v>35</v>
          </cell>
          <cell r="J29">
            <v>37.440000000000005</v>
          </cell>
          <cell r="K29">
            <v>0</v>
          </cell>
        </row>
        <row r="30">
          <cell r="B30">
            <v>15.304166666666667</v>
          </cell>
          <cell r="C30">
            <v>17.7</v>
          </cell>
          <cell r="D30">
            <v>12.6</v>
          </cell>
          <cell r="E30">
            <v>84.875</v>
          </cell>
          <cell r="F30">
            <v>100</v>
          </cell>
          <cell r="G30">
            <v>47</v>
          </cell>
          <cell r="J30">
            <v>34.92</v>
          </cell>
          <cell r="K30">
            <v>7.0000000000000018</v>
          </cell>
        </row>
        <row r="31">
          <cell r="B31">
            <v>14.625</v>
          </cell>
          <cell r="C31">
            <v>18.2</v>
          </cell>
          <cell r="D31">
            <v>12</v>
          </cell>
          <cell r="E31">
            <v>97.708333333333329</v>
          </cell>
          <cell r="F31">
            <v>100</v>
          </cell>
          <cell r="G31">
            <v>88</v>
          </cell>
          <cell r="J31">
            <v>26.28</v>
          </cell>
          <cell r="K31">
            <v>0.8</v>
          </cell>
        </row>
        <row r="32">
          <cell r="B32">
            <v>19.583333333333332</v>
          </cell>
          <cell r="C32">
            <v>28.7</v>
          </cell>
          <cell r="D32">
            <v>15.5</v>
          </cell>
          <cell r="E32">
            <v>91.166666666666671</v>
          </cell>
          <cell r="F32">
            <v>100</v>
          </cell>
          <cell r="G32">
            <v>57</v>
          </cell>
          <cell r="J32">
            <v>35.64</v>
          </cell>
          <cell r="K32">
            <v>7.4</v>
          </cell>
        </row>
        <row r="33">
          <cell r="B33">
            <v>15.625</v>
          </cell>
          <cell r="C33">
            <v>20.8</v>
          </cell>
          <cell r="D33">
            <v>11.5</v>
          </cell>
          <cell r="E33">
            <v>96.625</v>
          </cell>
          <cell r="F33">
            <v>100</v>
          </cell>
          <cell r="G33">
            <v>91</v>
          </cell>
          <cell r="J33">
            <v>26.64</v>
          </cell>
          <cell r="K33">
            <v>0</v>
          </cell>
        </row>
        <row r="34">
          <cell r="B34">
            <v>10.341666666666667</v>
          </cell>
          <cell r="C34">
            <v>12.1</v>
          </cell>
          <cell r="D34">
            <v>8.1999999999999993</v>
          </cell>
          <cell r="E34">
            <v>89.208333333333329</v>
          </cell>
          <cell r="F34">
            <v>99</v>
          </cell>
          <cell r="G34">
            <v>75</v>
          </cell>
          <cell r="J34">
            <v>26.28</v>
          </cell>
          <cell r="K34">
            <v>0.60000000000000009</v>
          </cell>
        </row>
      </sheetData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>
        <row r="5">
          <cell r="B5">
            <v>18.112499999999997</v>
          </cell>
          <cell r="C5">
            <v>24.3</v>
          </cell>
          <cell r="D5">
            <v>14.4</v>
          </cell>
          <cell r="E5">
            <v>72.25</v>
          </cell>
          <cell r="F5">
            <v>88</v>
          </cell>
          <cell r="G5">
            <v>49</v>
          </cell>
          <cell r="H5">
            <v>10.44</v>
          </cell>
          <cell r="J5">
            <v>22.32</v>
          </cell>
          <cell r="K5">
            <v>0</v>
          </cell>
        </row>
        <row r="6">
          <cell r="B6">
            <v>19.029166666666669</v>
          </cell>
          <cell r="C6">
            <v>28.7</v>
          </cell>
          <cell r="D6">
            <v>13.9</v>
          </cell>
          <cell r="E6">
            <v>73.291666666666671</v>
          </cell>
          <cell r="F6">
            <v>92</v>
          </cell>
          <cell r="G6">
            <v>36</v>
          </cell>
          <cell r="H6">
            <v>15.120000000000001</v>
          </cell>
          <cell r="J6">
            <v>27</v>
          </cell>
          <cell r="K6">
            <v>0.2</v>
          </cell>
        </row>
        <row r="7">
          <cell r="B7">
            <v>21.795833333333331</v>
          </cell>
          <cell r="C7">
            <v>29.1</v>
          </cell>
          <cell r="D7">
            <v>15.8</v>
          </cell>
          <cell r="E7">
            <v>72.208333333333329</v>
          </cell>
          <cell r="F7">
            <v>92</v>
          </cell>
          <cell r="G7">
            <v>46</v>
          </cell>
          <cell r="H7">
            <v>8.64</v>
          </cell>
          <cell r="J7">
            <v>23.400000000000002</v>
          </cell>
          <cell r="K7">
            <v>0.4</v>
          </cell>
        </row>
        <row r="8">
          <cell r="B8">
            <v>23.833333333333339</v>
          </cell>
          <cell r="C8">
            <v>30.7</v>
          </cell>
          <cell r="D8">
            <v>18.600000000000001</v>
          </cell>
          <cell r="E8">
            <v>72.583333333333329</v>
          </cell>
          <cell r="F8">
            <v>89</v>
          </cell>
          <cell r="G8">
            <v>49</v>
          </cell>
          <cell r="H8">
            <v>11.520000000000001</v>
          </cell>
          <cell r="J8">
            <v>33.840000000000003</v>
          </cell>
          <cell r="K8">
            <v>0</v>
          </cell>
        </row>
        <row r="9">
          <cell r="B9">
            <v>23.866666666666674</v>
          </cell>
          <cell r="C9">
            <v>30</v>
          </cell>
          <cell r="D9">
            <v>19.399999999999999</v>
          </cell>
          <cell r="E9">
            <v>75.375</v>
          </cell>
          <cell r="F9">
            <v>94</v>
          </cell>
          <cell r="G9">
            <v>51</v>
          </cell>
          <cell r="H9">
            <v>11.16</v>
          </cell>
          <cell r="J9">
            <v>28.8</v>
          </cell>
          <cell r="K9">
            <v>0</v>
          </cell>
        </row>
        <row r="10">
          <cell r="B10">
            <v>23.574999999999992</v>
          </cell>
          <cell r="C10">
            <v>29.5</v>
          </cell>
          <cell r="D10">
            <v>18.7</v>
          </cell>
          <cell r="E10">
            <v>77.416666666666671</v>
          </cell>
          <cell r="F10">
            <v>94</v>
          </cell>
          <cell r="G10">
            <v>54</v>
          </cell>
          <cell r="H10">
            <v>7.5600000000000005</v>
          </cell>
          <cell r="J10">
            <v>24.48</v>
          </cell>
          <cell r="K10">
            <v>0</v>
          </cell>
        </row>
        <row r="11">
          <cell r="B11">
            <v>22.4375</v>
          </cell>
          <cell r="C11">
            <v>29.4</v>
          </cell>
          <cell r="D11">
            <v>16.2</v>
          </cell>
          <cell r="E11">
            <v>77.041666666666671</v>
          </cell>
          <cell r="F11">
            <v>95</v>
          </cell>
          <cell r="G11">
            <v>47</v>
          </cell>
          <cell r="H11">
            <v>12.24</v>
          </cell>
          <cell r="J11">
            <v>23.400000000000002</v>
          </cell>
          <cell r="K11">
            <v>0.2</v>
          </cell>
        </row>
        <row r="12">
          <cell r="B12">
            <v>20.708333333333339</v>
          </cell>
          <cell r="C12">
            <v>23</v>
          </cell>
          <cell r="D12">
            <v>19</v>
          </cell>
          <cell r="E12">
            <v>85.375</v>
          </cell>
          <cell r="F12">
            <v>91</v>
          </cell>
          <cell r="G12">
            <v>72</v>
          </cell>
          <cell r="H12">
            <v>7.9200000000000008</v>
          </cell>
          <cell r="J12">
            <v>22.68</v>
          </cell>
          <cell r="K12">
            <v>0.4</v>
          </cell>
        </row>
        <row r="13">
          <cell r="B13">
            <v>18.999999999999996</v>
          </cell>
          <cell r="C13">
            <v>23</v>
          </cell>
          <cell r="D13">
            <v>15.7</v>
          </cell>
          <cell r="E13">
            <v>72.583333333333329</v>
          </cell>
          <cell r="F13">
            <v>95</v>
          </cell>
          <cell r="G13">
            <v>35</v>
          </cell>
          <cell r="H13">
            <v>12.96</v>
          </cell>
          <cell r="J13">
            <v>26.64</v>
          </cell>
          <cell r="K13">
            <v>0</v>
          </cell>
        </row>
        <row r="14">
          <cell r="B14">
            <v>14.60416666666667</v>
          </cell>
          <cell r="C14">
            <v>22.5</v>
          </cell>
          <cell r="D14">
            <v>6.7</v>
          </cell>
          <cell r="E14">
            <v>68.291666666666671</v>
          </cell>
          <cell r="F14">
            <v>96</v>
          </cell>
          <cell r="G14">
            <v>29</v>
          </cell>
          <cell r="H14">
            <v>13.32</v>
          </cell>
          <cell r="J14">
            <v>24.12</v>
          </cell>
          <cell r="K14">
            <v>0</v>
          </cell>
        </row>
        <row r="15">
          <cell r="B15">
            <v>14.829166666666664</v>
          </cell>
          <cell r="C15">
            <v>23.6</v>
          </cell>
          <cell r="D15">
            <v>7.7</v>
          </cell>
          <cell r="E15">
            <v>67.875</v>
          </cell>
          <cell r="F15">
            <v>91</v>
          </cell>
          <cell r="G15">
            <v>36</v>
          </cell>
          <cell r="H15">
            <v>11.879999999999999</v>
          </cell>
          <cell r="J15">
            <v>27.36</v>
          </cell>
          <cell r="K15">
            <v>0</v>
          </cell>
        </row>
        <row r="16">
          <cell r="B16">
            <v>14.675000000000002</v>
          </cell>
          <cell r="C16">
            <v>22.1</v>
          </cell>
          <cell r="D16">
            <v>8.4</v>
          </cell>
          <cell r="E16">
            <v>71.083333333333329</v>
          </cell>
          <cell r="F16">
            <v>90</v>
          </cell>
          <cell r="G16">
            <v>45</v>
          </cell>
          <cell r="H16">
            <v>15.48</v>
          </cell>
          <cell r="J16">
            <v>35.28</v>
          </cell>
          <cell r="K16">
            <v>0</v>
          </cell>
        </row>
        <row r="17">
          <cell r="B17">
            <v>17.391666666666662</v>
          </cell>
          <cell r="C17">
            <v>25.6</v>
          </cell>
          <cell r="D17">
            <v>12.1</v>
          </cell>
          <cell r="E17">
            <v>65.791666666666671</v>
          </cell>
          <cell r="F17">
            <v>81</v>
          </cell>
          <cell r="G17">
            <v>43</v>
          </cell>
          <cell r="H17">
            <v>15.48</v>
          </cell>
          <cell r="J17">
            <v>26.28</v>
          </cell>
          <cell r="K17">
            <v>0</v>
          </cell>
        </row>
        <row r="18">
          <cell r="B18">
            <v>22.437499999999996</v>
          </cell>
          <cell r="C18">
            <v>29.4</v>
          </cell>
          <cell r="D18">
            <v>18.100000000000001</v>
          </cell>
          <cell r="E18">
            <v>62.083333333333336</v>
          </cell>
          <cell r="F18">
            <v>75</v>
          </cell>
          <cell r="G18">
            <v>42</v>
          </cell>
          <cell r="H18">
            <v>22.32</v>
          </cell>
          <cell r="J18">
            <v>38.880000000000003</v>
          </cell>
          <cell r="K18">
            <v>0</v>
          </cell>
        </row>
        <row r="19">
          <cell r="B19">
            <v>21.087499999999999</v>
          </cell>
          <cell r="C19">
            <v>26.3</v>
          </cell>
          <cell r="D19">
            <v>15</v>
          </cell>
          <cell r="E19">
            <v>77.25</v>
          </cell>
          <cell r="F19">
            <v>94</v>
          </cell>
          <cell r="G19">
            <v>58</v>
          </cell>
          <cell r="H19">
            <v>14.76</v>
          </cell>
          <cell r="J19">
            <v>31.680000000000003</v>
          </cell>
          <cell r="K19">
            <v>10.6</v>
          </cell>
        </row>
        <row r="20">
          <cell r="B20">
            <v>23.787499999999994</v>
          </cell>
          <cell r="C20">
            <v>30</v>
          </cell>
          <cell r="D20">
            <v>19.399999999999999</v>
          </cell>
          <cell r="E20">
            <v>72.958333333333329</v>
          </cell>
          <cell r="F20">
            <v>90</v>
          </cell>
          <cell r="G20">
            <v>47</v>
          </cell>
          <cell r="H20">
            <v>14.04</v>
          </cell>
          <cell r="J20">
            <v>34.56</v>
          </cell>
          <cell r="K20">
            <v>0</v>
          </cell>
        </row>
        <row r="21">
          <cell r="B21">
            <v>24.229166666666671</v>
          </cell>
          <cell r="C21">
            <v>29.2</v>
          </cell>
          <cell r="D21">
            <v>18.8</v>
          </cell>
          <cell r="E21">
            <v>59.958333333333336</v>
          </cell>
          <cell r="F21">
            <v>86</v>
          </cell>
          <cell r="G21">
            <v>35</v>
          </cell>
          <cell r="H21">
            <v>15.48</v>
          </cell>
          <cell r="J21">
            <v>37.080000000000005</v>
          </cell>
          <cell r="K21">
            <v>0</v>
          </cell>
        </row>
        <row r="22">
          <cell r="B22">
            <v>23.324999999999999</v>
          </cell>
          <cell r="C22">
            <v>30</v>
          </cell>
          <cell r="D22">
            <v>17.2</v>
          </cell>
          <cell r="E22">
            <v>53.291666666666664</v>
          </cell>
          <cell r="F22">
            <v>73</v>
          </cell>
          <cell r="G22">
            <v>33</v>
          </cell>
          <cell r="H22">
            <v>9</v>
          </cell>
          <cell r="J22">
            <v>24.12</v>
          </cell>
          <cell r="K22">
            <v>0</v>
          </cell>
        </row>
        <row r="23">
          <cell r="B23">
            <v>22.400000000000002</v>
          </cell>
          <cell r="C23">
            <v>28.7</v>
          </cell>
          <cell r="D23">
            <v>16.2</v>
          </cell>
          <cell r="E23">
            <v>65.75</v>
          </cell>
          <cell r="F23">
            <v>85</v>
          </cell>
          <cell r="G23">
            <v>45</v>
          </cell>
          <cell r="H23">
            <v>8.2799999999999994</v>
          </cell>
          <cell r="J23">
            <v>22.32</v>
          </cell>
          <cell r="K23">
            <v>0</v>
          </cell>
        </row>
        <row r="24">
          <cell r="B24">
            <v>18.358333333333331</v>
          </cell>
          <cell r="C24">
            <v>24.3</v>
          </cell>
          <cell r="D24">
            <v>15.1</v>
          </cell>
          <cell r="E24">
            <v>87.5</v>
          </cell>
          <cell r="F24">
            <v>96</v>
          </cell>
          <cell r="G24">
            <v>63</v>
          </cell>
          <cell r="H24">
            <v>7.9200000000000008</v>
          </cell>
          <cell r="J24">
            <v>16.559999999999999</v>
          </cell>
          <cell r="K24">
            <v>0</v>
          </cell>
        </row>
        <row r="25">
          <cell r="B25">
            <v>18.80833333333333</v>
          </cell>
          <cell r="C25">
            <v>24</v>
          </cell>
          <cell r="D25">
            <v>14.5</v>
          </cell>
          <cell r="E25">
            <v>83.625</v>
          </cell>
          <cell r="F25">
            <v>96</v>
          </cell>
          <cell r="G25">
            <v>66</v>
          </cell>
          <cell r="H25">
            <v>7.2</v>
          </cell>
          <cell r="J25">
            <v>16.559999999999999</v>
          </cell>
          <cell r="K25">
            <v>0.2</v>
          </cell>
        </row>
        <row r="26">
          <cell r="B26">
            <v>21.987500000000001</v>
          </cell>
          <cell r="C26">
            <v>28.4</v>
          </cell>
          <cell r="D26">
            <v>17.399999999999999</v>
          </cell>
          <cell r="E26">
            <v>73.083333333333329</v>
          </cell>
          <cell r="F26">
            <v>94</v>
          </cell>
          <cell r="G26">
            <v>42</v>
          </cell>
          <cell r="H26">
            <v>14.4</v>
          </cell>
          <cell r="J26">
            <v>37.440000000000005</v>
          </cell>
          <cell r="K26">
            <v>0</v>
          </cell>
        </row>
        <row r="27">
          <cell r="B27">
            <v>18.112500000000001</v>
          </cell>
          <cell r="C27">
            <v>24.6</v>
          </cell>
          <cell r="D27">
            <v>12.2</v>
          </cell>
          <cell r="E27">
            <v>80.708333333333329</v>
          </cell>
          <cell r="F27">
            <v>91</v>
          </cell>
          <cell r="G27">
            <v>61</v>
          </cell>
          <cell r="H27">
            <v>23.400000000000002</v>
          </cell>
          <cell r="J27">
            <v>49.680000000000007</v>
          </cell>
          <cell r="K27">
            <v>2</v>
          </cell>
        </row>
        <row r="28">
          <cell r="B28">
            <v>9.0708333333333346</v>
          </cell>
          <cell r="C28">
            <v>15.2</v>
          </cell>
          <cell r="D28">
            <v>3.3</v>
          </cell>
          <cell r="E28">
            <v>63.583333333333336</v>
          </cell>
          <cell r="F28">
            <v>88</v>
          </cell>
          <cell r="G28">
            <v>29</v>
          </cell>
          <cell r="H28">
            <v>18</v>
          </cell>
          <cell r="J28">
            <v>33.480000000000004</v>
          </cell>
          <cell r="K28">
            <v>0</v>
          </cell>
        </row>
        <row r="29">
          <cell r="B29">
            <v>13.625</v>
          </cell>
          <cell r="C29">
            <v>25.7</v>
          </cell>
          <cell r="D29">
            <v>3.5</v>
          </cell>
          <cell r="E29">
            <v>58.5</v>
          </cell>
          <cell r="F29">
            <v>79</v>
          </cell>
          <cell r="G29">
            <v>30</v>
          </cell>
          <cell r="H29">
            <v>15.120000000000001</v>
          </cell>
          <cell r="J29">
            <v>30.6</v>
          </cell>
          <cell r="K29">
            <v>0</v>
          </cell>
        </row>
        <row r="30">
          <cell r="B30">
            <v>21.029166666666669</v>
          </cell>
          <cell r="C30">
            <v>27.4</v>
          </cell>
          <cell r="D30">
            <v>16.8</v>
          </cell>
          <cell r="E30">
            <v>75.416666666666671</v>
          </cell>
          <cell r="F30">
            <v>90</v>
          </cell>
          <cell r="G30">
            <v>57</v>
          </cell>
          <cell r="H30">
            <v>11.520000000000001</v>
          </cell>
          <cell r="J30">
            <v>29.880000000000003</v>
          </cell>
          <cell r="K30">
            <v>0</v>
          </cell>
        </row>
        <row r="31">
          <cell r="B31">
            <v>21.066666666666666</v>
          </cell>
          <cell r="C31">
            <v>27.5</v>
          </cell>
          <cell r="D31">
            <v>17.600000000000001</v>
          </cell>
          <cell r="E31">
            <v>82.75</v>
          </cell>
          <cell r="F31">
            <v>96</v>
          </cell>
          <cell r="G31">
            <v>53</v>
          </cell>
          <cell r="H31">
            <v>9.7200000000000006</v>
          </cell>
          <cell r="J31">
            <v>19.079999999999998</v>
          </cell>
          <cell r="K31">
            <v>0.4</v>
          </cell>
        </row>
        <row r="32">
          <cell r="B32">
            <v>23.529166666666665</v>
          </cell>
          <cell r="C32">
            <v>31.3</v>
          </cell>
          <cell r="D32">
            <v>17.7</v>
          </cell>
          <cell r="E32">
            <v>70.166666666666671</v>
          </cell>
          <cell r="F32">
            <v>93</v>
          </cell>
          <cell r="G32">
            <v>37</v>
          </cell>
          <cell r="H32">
            <v>17.64</v>
          </cell>
          <cell r="J32">
            <v>39.96</v>
          </cell>
          <cell r="K32">
            <v>0</v>
          </cell>
        </row>
        <row r="33">
          <cell r="B33">
            <v>22.783333333333331</v>
          </cell>
          <cell r="C33">
            <v>29.1</v>
          </cell>
          <cell r="D33">
            <v>17.7</v>
          </cell>
          <cell r="E33">
            <v>71.791666666666671</v>
          </cell>
          <cell r="F33">
            <v>91</v>
          </cell>
          <cell r="G33">
            <v>51</v>
          </cell>
          <cell r="H33">
            <v>9.3600000000000012</v>
          </cell>
          <cell r="J33">
            <v>28.8</v>
          </cell>
          <cell r="K33">
            <v>0</v>
          </cell>
        </row>
        <row r="34">
          <cell r="B34">
            <v>13.21666666666667</v>
          </cell>
          <cell r="C34">
            <v>19.600000000000001</v>
          </cell>
          <cell r="D34">
            <v>11.1</v>
          </cell>
          <cell r="E34">
            <v>82.375</v>
          </cell>
          <cell r="F34">
            <v>93</v>
          </cell>
          <cell r="G34">
            <v>67</v>
          </cell>
          <cell r="H34">
            <v>14.76</v>
          </cell>
          <cell r="J34">
            <v>38.519999999999996</v>
          </cell>
          <cell r="K34">
            <v>0.2</v>
          </cell>
        </row>
      </sheetData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>
        <row r="5">
          <cell r="B5">
            <v>20.604166666666664</v>
          </cell>
          <cell r="C5">
            <v>28.9</v>
          </cell>
          <cell r="D5">
            <v>13.9</v>
          </cell>
          <cell r="E5">
            <v>69.75</v>
          </cell>
          <cell r="F5">
            <v>93</v>
          </cell>
          <cell r="G5">
            <v>37</v>
          </cell>
          <cell r="H5">
            <v>15.48</v>
          </cell>
          <cell r="J5">
            <v>25.2</v>
          </cell>
          <cell r="K5">
            <v>0</v>
          </cell>
        </row>
        <row r="6">
          <cell r="B6">
            <v>22.079166666666669</v>
          </cell>
          <cell r="C6">
            <v>30.6</v>
          </cell>
          <cell r="D6">
            <v>16.399999999999999</v>
          </cell>
          <cell r="E6">
            <v>72.458333333333329</v>
          </cell>
          <cell r="F6">
            <v>92</v>
          </cell>
          <cell r="G6">
            <v>37</v>
          </cell>
          <cell r="H6">
            <v>21.240000000000002</v>
          </cell>
          <cell r="J6">
            <v>30.96</v>
          </cell>
          <cell r="K6">
            <v>0</v>
          </cell>
        </row>
        <row r="7">
          <cell r="B7">
            <v>24.191666666666663</v>
          </cell>
          <cell r="C7">
            <v>30.8</v>
          </cell>
          <cell r="D7">
            <v>18</v>
          </cell>
          <cell r="E7">
            <v>69.416666666666671</v>
          </cell>
          <cell r="F7">
            <v>91</v>
          </cell>
          <cell r="G7">
            <v>45</v>
          </cell>
          <cell r="H7">
            <v>15.840000000000002</v>
          </cell>
          <cell r="J7">
            <v>26.28</v>
          </cell>
          <cell r="K7">
            <v>0</v>
          </cell>
        </row>
        <row r="8">
          <cell r="B8">
            <v>25.029166666666672</v>
          </cell>
          <cell r="C8">
            <v>31.1</v>
          </cell>
          <cell r="D8">
            <v>20.3</v>
          </cell>
          <cell r="E8">
            <v>68.125</v>
          </cell>
          <cell r="F8">
            <v>87</v>
          </cell>
          <cell r="G8">
            <v>42</v>
          </cell>
          <cell r="H8">
            <v>22.32</v>
          </cell>
          <cell r="J8">
            <v>32.4</v>
          </cell>
          <cell r="K8">
            <v>0</v>
          </cell>
        </row>
        <row r="9">
          <cell r="B9">
            <v>24.729166666666661</v>
          </cell>
          <cell r="C9">
            <v>31.1</v>
          </cell>
          <cell r="D9">
            <v>20.100000000000001</v>
          </cell>
          <cell r="E9">
            <v>66.333333333333329</v>
          </cell>
          <cell r="F9">
            <v>83</v>
          </cell>
          <cell r="G9">
            <v>39</v>
          </cell>
          <cell r="H9">
            <v>19.079999999999998</v>
          </cell>
          <cell r="J9">
            <v>28.8</v>
          </cell>
          <cell r="K9">
            <v>0</v>
          </cell>
        </row>
        <row r="10">
          <cell r="B10">
            <v>24.183333333333337</v>
          </cell>
          <cell r="C10">
            <v>30.5</v>
          </cell>
          <cell r="D10">
            <v>18.5</v>
          </cell>
          <cell r="E10">
            <v>67.958333333333329</v>
          </cell>
          <cell r="F10">
            <v>89</v>
          </cell>
          <cell r="G10">
            <v>40</v>
          </cell>
          <cell r="H10">
            <v>12.6</v>
          </cell>
          <cell r="J10">
            <v>26.64</v>
          </cell>
          <cell r="K10">
            <v>0</v>
          </cell>
        </row>
        <row r="11">
          <cell r="B11">
            <v>24.833333333333332</v>
          </cell>
          <cell r="C11">
            <v>31.4</v>
          </cell>
          <cell r="D11">
            <v>18.899999999999999</v>
          </cell>
          <cell r="E11">
            <v>63</v>
          </cell>
          <cell r="F11">
            <v>90</v>
          </cell>
          <cell r="G11">
            <v>28</v>
          </cell>
          <cell r="H11">
            <v>16.559999999999999</v>
          </cell>
          <cell r="J11">
            <v>30.6</v>
          </cell>
          <cell r="K11">
            <v>0</v>
          </cell>
        </row>
        <row r="12">
          <cell r="B12">
            <v>23.712500000000002</v>
          </cell>
          <cell r="C12">
            <v>30.8</v>
          </cell>
          <cell r="D12">
            <v>18</v>
          </cell>
          <cell r="E12">
            <v>65.083333333333329</v>
          </cell>
          <cell r="F12">
            <v>94</v>
          </cell>
          <cell r="G12">
            <v>38</v>
          </cell>
          <cell r="H12">
            <v>22.68</v>
          </cell>
          <cell r="J12">
            <v>36.36</v>
          </cell>
          <cell r="K12">
            <v>1.6</v>
          </cell>
        </row>
        <row r="13">
          <cell r="B13">
            <v>21.033333333333331</v>
          </cell>
          <cell r="C13">
            <v>24.8</v>
          </cell>
          <cell r="D13">
            <v>18.8</v>
          </cell>
          <cell r="E13">
            <v>88</v>
          </cell>
          <cell r="F13">
            <v>100</v>
          </cell>
          <cell r="G13">
            <v>68</v>
          </cell>
          <cell r="H13">
            <v>16.920000000000002</v>
          </cell>
          <cell r="J13">
            <v>34.92</v>
          </cell>
          <cell r="K13">
            <v>2.4000000000000004</v>
          </cell>
        </row>
        <row r="14">
          <cell r="B14">
            <v>20.154166666666665</v>
          </cell>
          <cell r="C14">
            <v>25.7</v>
          </cell>
          <cell r="D14">
            <v>16.600000000000001</v>
          </cell>
          <cell r="E14">
            <v>79.222222222222229</v>
          </cell>
          <cell r="F14">
            <v>100</v>
          </cell>
          <cell r="G14">
            <v>58</v>
          </cell>
          <cell r="H14">
            <v>15.840000000000002</v>
          </cell>
          <cell r="J14">
            <v>24.840000000000003</v>
          </cell>
          <cell r="K14">
            <v>0</v>
          </cell>
        </row>
        <row r="15">
          <cell r="B15">
            <v>18.275000000000002</v>
          </cell>
          <cell r="C15">
            <v>21.7</v>
          </cell>
          <cell r="D15">
            <v>15.8</v>
          </cell>
          <cell r="E15">
            <v>77.75</v>
          </cell>
          <cell r="F15">
            <v>87</v>
          </cell>
          <cell r="G15">
            <v>62</v>
          </cell>
          <cell r="H15">
            <v>25.92</v>
          </cell>
          <cell r="J15">
            <v>35.64</v>
          </cell>
          <cell r="K15">
            <v>0.2</v>
          </cell>
        </row>
        <row r="16">
          <cell r="B16">
            <v>19.775000000000002</v>
          </cell>
          <cell r="C16">
            <v>26.6</v>
          </cell>
          <cell r="D16">
            <v>14.7</v>
          </cell>
          <cell r="E16">
            <v>69.916666666666671</v>
          </cell>
          <cell r="F16">
            <v>94</v>
          </cell>
          <cell r="G16">
            <v>41</v>
          </cell>
          <cell r="H16">
            <v>24.12</v>
          </cell>
          <cell r="J16">
            <v>32.04</v>
          </cell>
          <cell r="K16">
            <v>0</v>
          </cell>
        </row>
        <row r="17">
          <cell r="B17">
            <v>22.545833333333334</v>
          </cell>
          <cell r="C17">
            <v>30.6</v>
          </cell>
          <cell r="D17">
            <v>16.399999999999999</v>
          </cell>
          <cell r="E17">
            <v>56</v>
          </cell>
          <cell r="F17">
            <v>79</v>
          </cell>
          <cell r="G17">
            <v>29</v>
          </cell>
          <cell r="H17">
            <v>20.52</v>
          </cell>
          <cell r="J17">
            <v>31.680000000000003</v>
          </cell>
          <cell r="K17">
            <v>0</v>
          </cell>
        </row>
        <row r="18">
          <cell r="B18">
            <v>24.137499999999999</v>
          </cell>
          <cell r="C18">
            <v>31.1</v>
          </cell>
          <cell r="D18">
            <v>18.5</v>
          </cell>
          <cell r="E18">
            <v>56.166666666666664</v>
          </cell>
          <cell r="F18">
            <v>74</v>
          </cell>
          <cell r="G18">
            <v>35</v>
          </cell>
          <cell r="H18">
            <v>23.400000000000002</v>
          </cell>
          <cell r="J18">
            <v>35.28</v>
          </cell>
          <cell r="K18">
            <v>0</v>
          </cell>
        </row>
        <row r="19">
          <cell r="B19">
            <v>24.387499999999999</v>
          </cell>
          <cell r="C19">
            <v>29.3</v>
          </cell>
          <cell r="D19">
            <v>20.5</v>
          </cell>
          <cell r="E19">
            <v>66.208333333333329</v>
          </cell>
          <cell r="F19">
            <v>81</v>
          </cell>
          <cell r="G19">
            <v>49</v>
          </cell>
          <cell r="H19">
            <v>19.440000000000001</v>
          </cell>
          <cell r="J19">
            <v>37.440000000000005</v>
          </cell>
          <cell r="K19">
            <v>0</v>
          </cell>
        </row>
        <row r="20">
          <cell r="B20">
            <v>24.175000000000001</v>
          </cell>
          <cell r="C20">
            <v>30.3</v>
          </cell>
          <cell r="D20">
            <v>19.3</v>
          </cell>
          <cell r="E20">
            <v>65.041666666666671</v>
          </cell>
          <cell r="F20">
            <v>86</v>
          </cell>
          <cell r="G20">
            <v>38</v>
          </cell>
          <cell r="H20">
            <v>21.240000000000002</v>
          </cell>
          <cell r="J20">
            <v>37.080000000000005</v>
          </cell>
          <cell r="K20">
            <v>0</v>
          </cell>
        </row>
        <row r="21">
          <cell r="B21">
            <v>23.487499999999997</v>
          </cell>
          <cell r="C21">
            <v>30.3</v>
          </cell>
          <cell r="D21">
            <v>17.7</v>
          </cell>
          <cell r="E21">
            <v>57.916666666666664</v>
          </cell>
          <cell r="F21">
            <v>80</v>
          </cell>
          <cell r="G21">
            <v>31</v>
          </cell>
          <cell r="H21">
            <v>17.28</v>
          </cell>
          <cell r="J21">
            <v>29.16</v>
          </cell>
          <cell r="K21">
            <v>0</v>
          </cell>
        </row>
        <row r="22">
          <cell r="B22">
            <v>23.254166666666666</v>
          </cell>
          <cell r="C22">
            <v>30.6</v>
          </cell>
          <cell r="D22">
            <v>17.2</v>
          </cell>
          <cell r="E22">
            <v>53.583333333333336</v>
          </cell>
          <cell r="F22">
            <v>72</v>
          </cell>
          <cell r="G22">
            <v>27</v>
          </cell>
          <cell r="H22">
            <v>14.04</v>
          </cell>
          <cell r="J22">
            <v>30.240000000000002</v>
          </cell>
          <cell r="K22">
            <v>0</v>
          </cell>
        </row>
        <row r="23">
          <cell r="B23">
            <v>23.837500000000002</v>
          </cell>
          <cell r="C23">
            <v>31.2</v>
          </cell>
          <cell r="D23">
            <v>17.5</v>
          </cell>
          <cell r="E23">
            <v>57.708333333333336</v>
          </cell>
          <cell r="F23">
            <v>79</v>
          </cell>
          <cell r="G23">
            <v>37</v>
          </cell>
          <cell r="H23">
            <v>14.76</v>
          </cell>
          <cell r="J23">
            <v>29.880000000000003</v>
          </cell>
          <cell r="K23">
            <v>0</v>
          </cell>
        </row>
        <row r="24">
          <cell r="B24">
            <v>18.483333333333331</v>
          </cell>
          <cell r="C24">
            <v>23.1</v>
          </cell>
          <cell r="D24">
            <v>16.7</v>
          </cell>
          <cell r="E24">
            <v>89.272727272727266</v>
          </cell>
          <cell r="F24">
            <v>100</v>
          </cell>
          <cell r="G24">
            <v>76</v>
          </cell>
          <cell r="H24">
            <v>13.68</v>
          </cell>
          <cell r="J24">
            <v>23.040000000000003</v>
          </cell>
          <cell r="K24">
            <v>0</v>
          </cell>
        </row>
        <row r="25">
          <cell r="B25">
            <v>20.024999999999999</v>
          </cell>
          <cell r="C25">
            <v>26.8</v>
          </cell>
          <cell r="D25">
            <v>15.5</v>
          </cell>
          <cell r="E25">
            <v>78.1875</v>
          </cell>
          <cell r="F25">
            <v>100</v>
          </cell>
          <cell r="G25">
            <v>55</v>
          </cell>
          <cell r="H25">
            <v>10.08</v>
          </cell>
          <cell r="J25">
            <v>22.68</v>
          </cell>
          <cell r="K25">
            <v>0</v>
          </cell>
        </row>
        <row r="26">
          <cell r="B26">
            <v>23.162500000000005</v>
          </cell>
          <cell r="C26">
            <v>30.8</v>
          </cell>
          <cell r="D26">
            <v>18.600000000000001</v>
          </cell>
          <cell r="E26">
            <v>67.458333333333329</v>
          </cell>
          <cell r="F26">
            <v>88</v>
          </cell>
          <cell r="G26">
            <v>33</v>
          </cell>
          <cell r="H26">
            <v>25.56</v>
          </cell>
          <cell r="J26">
            <v>46.080000000000005</v>
          </cell>
          <cell r="K26">
            <v>0</v>
          </cell>
        </row>
        <row r="27">
          <cell r="B27">
            <v>21.254166666666666</v>
          </cell>
          <cell r="C27">
            <v>23.8</v>
          </cell>
          <cell r="D27">
            <v>16.899999999999999</v>
          </cell>
          <cell r="E27">
            <v>69.357142857142861</v>
          </cell>
          <cell r="F27">
            <v>94</v>
          </cell>
          <cell r="G27">
            <v>59</v>
          </cell>
          <cell r="H27">
            <v>23.040000000000003</v>
          </cell>
          <cell r="J27">
            <v>41.76</v>
          </cell>
          <cell r="K27">
            <v>37.799999999999997</v>
          </cell>
        </row>
        <row r="28">
          <cell r="B28">
            <v>14.85</v>
          </cell>
          <cell r="C28">
            <v>19.399999999999999</v>
          </cell>
          <cell r="D28">
            <v>11.9</v>
          </cell>
          <cell r="E28">
            <v>76.8</v>
          </cell>
          <cell r="F28">
            <v>97</v>
          </cell>
          <cell r="G28">
            <v>55</v>
          </cell>
          <cell r="H28">
            <v>32.4</v>
          </cell>
          <cell r="J28">
            <v>51.12</v>
          </cell>
          <cell r="K28">
            <v>1.7999999999999998</v>
          </cell>
        </row>
        <row r="29">
          <cell r="B29">
            <v>18.058333333333334</v>
          </cell>
          <cell r="C29">
            <v>27.8</v>
          </cell>
          <cell r="D29">
            <v>10.8</v>
          </cell>
          <cell r="E29">
            <v>73.916666666666671</v>
          </cell>
          <cell r="F29">
            <v>92</v>
          </cell>
          <cell r="G29">
            <v>51</v>
          </cell>
          <cell r="H29">
            <v>21.240000000000002</v>
          </cell>
          <cell r="J29">
            <v>33.119999999999997</v>
          </cell>
          <cell r="K29">
            <v>0</v>
          </cell>
        </row>
        <row r="30">
          <cell r="B30">
            <v>23.758333333333329</v>
          </cell>
          <cell r="C30">
            <v>29.8</v>
          </cell>
          <cell r="D30">
            <v>20</v>
          </cell>
          <cell r="E30">
            <v>68.583333333333329</v>
          </cell>
          <cell r="F30">
            <v>84</v>
          </cell>
          <cell r="G30">
            <v>47</v>
          </cell>
          <cell r="H30">
            <v>19.079999999999998</v>
          </cell>
          <cell r="J30">
            <v>31.680000000000003</v>
          </cell>
          <cell r="K30">
            <v>0</v>
          </cell>
        </row>
        <row r="31">
          <cell r="B31">
            <v>24.020833333333329</v>
          </cell>
          <cell r="C31">
            <v>30.6</v>
          </cell>
          <cell r="D31">
            <v>20.5</v>
          </cell>
          <cell r="E31">
            <v>75.791666666666671</v>
          </cell>
          <cell r="F31">
            <v>93</v>
          </cell>
          <cell r="G31">
            <v>48</v>
          </cell>
          <cell r="H31">
            <v>16.920000000000002</v>
          </cell>
          <cell r="J31">
            <v>25.56</v>
          </cell>
          <cell r="K31">
            <v>0</v>
          </cell>
        </row>
        <row r="32">
          <cell r="B32">
            <v>24.675000000000001</v>
          </cell>
          <cell r="C32">
            <v>31.5</v>
          </cell>
          <cell r="D32">
            <v>19.5</v>
          </cell>
          <cell r="E32">
            <v>63.708333333333336</v>
          </cell>
          <cell r="F32">
            <v>88</v>
          </cell>
          <cell r="G32">
            <v>32</v>
          </cell>
          <cell r="H32">
            <v>20.52</v>
          </cell>
          <cell r="J32">
            <v>31.680000000000003</v>
          </cell>
          <cell r="K32">
            <v>0</v>
          </cell>
        </row>
        <row r="33">
          <cell r="B33">
            <v>24.037500000000005</v>
          </cell>
          <cell r="C33">
            <v>30.9</v>
          </cell>
          <cell r="D33">
            <v>18.899999999999999</v>
          </cell>
          <cell r="E33">
            <v>60.5</v>
          </cell>
          <cell r="F33">
            <v>84</v>
          </cell>
          <cell r="G33">
            <v>35</v>
          </cell>
          <cell r="H33">
            <v>19.440000000000001</v>
          </cell>
          <cell r="J33">
            <v>32.4</v>
          </cell>
          <cell r="K33">
            <v>0</v>
          </cell>
        </row>
        <row r="34">
          <cell r="B34">
            <v>15.866666666666665</v>
          </cell>
          <cell r="C34">
            <v>22.1</v>
          </cell>
          <cell r="D34">
            <v>13.1</v>
          </cell>
          <cell r="E34">
            <v>96</v>
          </cell>
          <cell r="F34">
            <v>100</v>
          </cell>
          <cell r="G34">
            <v>84</v>
          </cell>
          <cell r="H34">
            <v>19.440000000000001</v>
          </cell>
          <cell r="J34">
            <v>32.76</v>
          </cell>
          <cell r="K34">
            <v>0.8</v>
          </cell>
        </row>
      </sheetData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>
        <row r="5">
          <cell r="B5">
            <v>18.604166666666668</v>
          </cell>
          <cell r="C5">
            <v>29.2</v>
          </cell>
          <cell r="D5">
            <v>11.7</v>
          </cell>
          <cell r="E5">
            <v>66.541666666666671</v>
          </cell>
          <cell r="F5">
            <v>93</v>
          </cell>
          <cell r="G5">
            <v>25</v>
          </cell>
          <cell r="H5">
            <v>5.7600000000000007</v>
          </cell>
          <cell r="J5">
            <v>16.559999999999999</v>
          </cell>
          <cell r="K5">
            <v>0</v>
          </cell>
        </row>
        <row r="6">
          <cell r="B6">
            <v>20.425000000000001</v>
          </cell>
          <cell r="C6">
            <v>30.4</v>
          </cell>
          <cell r="D6">
            <v>13.4</v>
          </cell>
          <cell r="E6">
            <v>68.541666666666671</v>
          </cell>
          <cell r="F6">
            <v>91</v>
          </cell>
          <cell r="G6">
            <v>41</v>
          </cell>
          <cell r="H6">
            <v>9.3600000000000012</v>
          </cell>
          <cell r="J6">
            <v>23.040000000000003</v>
          </cell>
          <cell r="K6">
            <v>0</v>
          </cell>
        </row>
        <row r="7">
          <cell r="B7">
            <v>23.670833333333334</v>
          </cell>
          <cell r="C7">
            <v>29.5</v>
          </cell>
          <cell r="D7">
            <v>18.899999999999999</v>
          </cell>
          <cell r="E7">
            <v>69.458333333333329</v>
          </cell>
          <cell r="F7">
            <v>89</v>
          </cell>
          <cell r="G7">
            <v>50</v>
          </cell>
          <cell r="H7">
            <v>7.2</v>
          </cell>
          <cell r="J7">
            <v>22.68</v>
          </cell>
          <cell r="K7">
            <v>0</v>
          </cell>
        </row>
        <row r="8">
          <cell r="B8">
            <v>23.833333333333339</v>
          </cell>
          <cell r="C8">
            <v>30.6</v>
          </cell>
          <cell r="D8">
            <v>19.100000000000001</v>
          </cell>
          <cell r="E8">
            <v>74.833333333333329</v>
          </cell>
          <cell r="F8">
            <v>94</v>
          </cell>
          <cell r="G8">
            <v>51</v>
          </cell>
          <cell r="H8">
            <v>11.879999999999999</v>
          </cell>
          <cell r="J8">
            <v>26.28</v>
          </cell>
          <cell r="K8">
            <v>2.2000000000000002</v>
          </cell>
        </row>
        <row r="9">
          <cell r="B9">
            <v>25.212499999999991</v>
          </cell>
          <cell r="C9">
            <v>32.200000000000003</v>
          </cell>
          <cell r="D9">
            <v>20.6</v>
          </cell>
          <cell r="E9">
            <v>72.041666666666671</v>
          </cell>
          <cell r="F9">
            <v>94</v>
          </cell>
          <cell r="G9">
            <v>40</v>
          </cell>
          <cell r="H9">
            <v>8.64</v>
          </cell>
          <cell r="J9">
            <v>23.400000000000002</v>
          </cell>
          <cell r="K9">
            <v>0</v>
          </cell>
        </row>
        <row r="10">
          <cell r="B10">
            <v>24.108333333333331</v>
          </cell>
          <cell r="C10">
            <v>31.3</v>
          </cell>
          <cell r="D10">
            <v>18.8</v>
          </cell>
          <cell r="E10">
            <v>70.875</v>
          </cell>
          <cell r="F10">
            <v>93</v>
          </cell>
          <cell r="G10">
            <v>42</v>
          </cell>
          <cell r="H10">
            <v>10.44</v>
          </cell>
          <cell r="J10">
            <v>30.6</v>
          </cell>
          <cell r="K10">
            <v>0</v>
          </cell>
        </row>
        <row r="11">
          <cell r="B11">
            <v>24.191666666666674</v>
          </cell>
          <cell r="C11">
            <v>30.7</v>
          </cell>
          <cell r="D11">
            <v>19.2</v>
          </cell>
          <cell r="E11">
            <v>73.625</v>
          </cell>
          <cell r="F11">
            <v>93</v>
          </cell>
          <cell r="G11">
            <v>47</v>
          </cell>
          <cell r="H11">
            <v>5.7600000000000007</v>
          </cell>
          <cell r="J11">
            <v>17.64</v>
          </cell>
          <cell r="K11">
            <v>0</v>
          </cell>
        </row>
        <row r="12">
          <cell r="B12">
            <v>22.545833333333331</v>
          </cell>
          <cell r="C12">
            <v>31.3</v>
          </cell>
          <cell r="D12">
            <v>19.600000000000001</v>
          </cell>
          <cell r="E12">
            <v>82.75</v>
          </cell>
          <cell r="F12">
            <v>95</v>
          </cell>
          <cell r="G12">
            <v>33</v>
          </cell>
          <cell r="H12">
            <v>10.08</v>
          </cell>
          <cell r="J12">
            <v>47.519999999999996</v>
          </cell>
          <cell r="K12">
            <v>27</v>
          </cell>
        </row>
        <row r="13">
          <cell r="B13">
            <v>20.975000000000005</v>
          </cell>
          <cell r="C13">
            <v>25.2</v>
          </cell>
          <cell r="D13">
            <v>19.2</v>
          </cell>
          <cell r="E13">
            <v>84.958333333333329</v>
          </cell>
          <cell r="F13">
            <v>95</v>
          </cell>
          <cell r="G13">
            <v>61</v>
          </cell>
          <cell r="H13">
            <v>7.2</v>
          </cell>
          <cell r="J13">
            <v>19.079999999999998</v>
          </cell>
          <cell r="K13">
            <v>3</v>
          </cell>
        </row>
        <row r="14">
          <cell r="B14">
            <v>18.341666666666665</v>
          </cell>
          <cell r="C14">
            <v>24</v>
          </cell>
          <cell r="D14">
            <v>13.8</v>
          </cell>
          <cell r="E14">
            <v>73.916666666666671</v>
          </cell>
          <cell r="F14">
            <v>95</v>
          </cell>
          <cell r="G14">
            <v>33</v>
          </cell>
          <cell r="H14">
            <v>5.7600000000000007</v>
          </cell>
          <cell r="J14">
            <v>16.920000000000002</v>
          </cell>
          <cell r="K14">
            <v>0</v>
          </cell>
        </row>
        <row r="15">
          <cell r="B15">
            <v>16.879166666666666</v>
          </cell>
          <cell r="C15">
            <v>24.4</v>
          </cell>
          <cell r="D15">
            <v>11.8</v>
          </cell>
          <cell r="E15">
            <v>72.916666666666671</v>
          </cell>
          <cell r="F15">
            <v>96</v>
          </cell>
          <cell r="G15">
            <v>33</v>
          </cell>
          <cell r="H15">
            <v>5.7600000000000007</v>
          </cell>
          <cell r="J15">
            <v>20.88</v>
          </cell>
          <cell r="K15">
            <v>0</v>
          </cell>
        </row>
        <row r="16">
          <cell r="B16">
            <v>16.95</v>
          </cell>
          <cell r="C16">
            <v>23.5</v>
          </cell>
          <cell r="D16">
            <v>12.3</v>
          </cell>
          <cell r="E16">
            <v>60.416666666666664</v>
          </cell>
          <cell r="F16">
            <v>81</v>
          </cell>
          <cell r="G16">
            <v>36</v>
          </cell>
          <cell r="H16">
            <v>8.2799999999999994</v>
          </cell>
          <cell r="J16">
            <v>27.36</v>
          </cell>
          <cell r="K16">
            <v>0</v>
          </cell>
        </row>
        <row r="17">
          <cell r="B17">
            <v>18.349999999999994</v>
          </cell>
          <cell r="C17">
            <v>26.7</v>
          </cell>
          <cell r="D17">
            <v>11.5</v>
          </cell>
          <cell r="E17">
            <v>62.958333333333336</v>
          </cell>
          <cell r="F17">
            <v>86</v>
          </cell>
          <cell r="G17">
            <v>40</v>
          </cell>
          <cell r="H17">
            <v>6.48</v>
          </cell>
          <cell r="J17">
            <v>16.920000000000002</v>
          </cell>
          <cell r="K17">
            <v>0</v>
          </cell>
        </row>
        <row r="18">
          <cell r="B18">
            <v>21.570833333333336</v>
          </cell>
          <cell r="C18">
            <v>28.3</v>
          </cell>
          <cell r="D18">
            <v>16.600000000000001</v>
          </cell>
          <cell r="E18">
            <v>61.041666666666664</v>
          </cell>
          <cell r="F18">
            <v>76</v>
          </cell>
          <cell r="G18">
            <v>42</v>
          </cell>
          <cell r="H18">
            <v>12.96</v>
          </cell>
          <cell r="J18">
            <v>32.4</v>
          </cell>
          <cell r="K18">
            <v>0</v>
          </cell>
        </row>
        <row r="19">
          <cell r="B19">
            <v>20.875000000000004</v>
          </cell>
          <cell r="C19">
            <v>22.7</v>
          </cell>
          <cell r="D19">
            <v>18.100000000000001</v>
          </cell>
          <cell r="E19">
            <v>77.666666666666671</v>
          </cell>
          <cell r="F19">
            <v>95</v>
          </cell>
          <cell r="G19">
            <v>62</v>
          </cell>
          <cell r="H19">
            <v>10.8</v>
          </cell>
          <cell r="J19">
            <v>33.119999999999997</v>
          </cell>
          <cell r="K19">
            <v>11.8</v>
          </cell>
        </row>
        <row r="20">
          <cell r="B20">
            <v>22.045833333333338</v>
          </cell>
          <cell r="C20">
            <v>29.6</v>
          </cell>
          <cell r="D20">
            <v>17</v>
          </cell>
          <cell r="E20">
            <v>75.916666666666671</v>
          </cell>
          <cell r="F20">
            <v>96</v>
          </cell>
          <cell r="G20">
            <v>41</v>
          </cell>
          <cell r="H20">
            <v>11.879999999999999</v>
          </cell>
          <cell r="J20">
            <v>23.759999999999998</v>
          </cell>
          <cell r="K20">
            <v>0</v>
          </cell>
        </row>
        <row r="21">
          <cell r="B21">
            <v>22.145833333333332</v>
          </cell>
          <cell r="C21">
            <v>28.8</v>
          </cell>
          <cell r="D21">
            <v>17.5</v>
          </cell>
          <cell r="E21">
            <v>67.958333333333329</v>
          </cell>
          <cell r="F21">
            <v>94</v>
          </cell>
          <cell r="G21">
            <v>32</v>
          </cell>
          <cell r="H21">
            <v>14.4</v>
          </cell>
          <cell r="J21">
            <v>34.56</v>
          </cell>
          <cell r="K21">
            <v>0</v>
          </cell>
        </row>
        <row r="22">
          <cell r="B22">
            <v>21.320833333333329</v>
          </cell>
          <cell r="C22">
            <v>29.6</v>
          </cell>
          <cell r="D22">
            <v>14.9</v>
          </cell>
          <cell r="E22">
            <v>66.375</v>
          </cell>
          <cell r="F22">
            <v>89</v>
          </cell>
          <cell r="G22">
            <v>37</v>
          </cell>
          <cell r="H22">
            <v>8.2799999999999994</v>
          </cell>
          <cell r="J22">
            <v>20.52</v>
          </cell>
          <cell r="K22">
            <v>0</v>
          </cell>
        </row>
        <row r="23">
          <cell r="B23">
            <v>22.420833333333334</v>
          </cell>
          <cell r="C23">
            <v>31.2</v>
          </cell>
          <cell r="D23">
            <v>16.8</v>
          </cell>
          <cell r="E23">
            <v>68.916666666666671</v>
          </cell>
          <cell r="F23">
            <v>95</v>
          </cell>
          <cell r="G23">
            <v>32</v>
          </cell>
          <cell r="H23">
            <v>9</v>
          </cell>
          <cell r="J23">
            <v>23.040000000000003</v>
          </cell>
          <cell r="K23">
            <v>0</v>
          </cell>
        </row>
        <row r="24">
          <cell r="B24">
            <v>22.474999999999998</v>
          </cell>
          <cell r="C24">
            <v>29.8</v>
          </cell>
          <cell r="D24">
            <v>16.899999999999999</v>
          </cell>
          <cell r="E24">
            <v>67.625</v>
          </cell>
          <cell r="F24">
            <v>89</v>
          </cell>
          <cell r="G24">
            <v>33</v>
          </cell>
          <cell r="H24">
            <v>7.5600000000000005</v>
          </cell>
          <cell r="J24">
            <v>20.52</v>
          </cell>
          <cell r="K24">
            <v>0</v>
          </cell>
        </row>
        <row r="25">
          <cell r="B25">
            <v>22.012500000000003</v>
          </cell>
          <cell r="C25">
            <v>28.8</v>
          </cell>
          <cell r="D25">
            <v>17.399999999999999</v>
          </cell>
          <cell r="E25">
            <v>74.625</v>
          </cell>
          <cell r="F25">
            <v>94</v>
          </cell>
          <cell r="G25">
            <v>45</v>
          </cell>
          <cell r="H25">
            <v>5.7600000000000007</v>
          </cell>
          <cell r="J25">
            <v>14.04</v>
          </cell>
          <cell r="K25">
            <v>0</v>
          </cell>
        </row>
        <row r="26">
          <cell r="B26">
            <v>22.345833333333335</v>
          </cell>
          <cell r="C26">
            <v>29.4</v>
          </cell>
          <cell r="D26">
            <v>17.899999999999999</v>
          </cell>
          <cell r="E26">
            <v>75.958333333333329</v>
          </cell>
          <cell r="F26">
            <v>95</v>
          </cell>
          <cell r="G26">
            <v>48</v>
          </cell>
          <cell r="H26">
            <v>6.12</v>
          </cell>
          <cell r="J26">
            <v>14.04</v>
          </cell>
          <cell r="K26">
            <v>0</v>
          </cell>
        </row>
        <row r="27">
          <cell r="B27">
            <v>20.166666666666668</v>
          </cell>
          <cell r="C27">
            <v>23</v>
          </cell>
          <cell r="D27">
            <v>16.7</v>
          </cell>
          <cell r="E27">
            <v>80.583333333333329</v>
          </cell>
          <cell r="F27">
            <v>94</v>
          </cell>
          <cell r="G27">
            <v>60</v>
          </cell>
          <cell r="H27">
            <v>14.4</v>
          </cell>
          <cell r="J27">
            <v>46.440000000000005</v>
          </cell>
          <cell r="K27">
            <v>41.6</v>
          </cell>
        </row>
        <row r="28">
          <cell r="B28">
            <v>12.758333333333333</v>
          </cell>
          <cell r="C28">
            <v>16.899999999999999</v>
          </cell>
          <cell r="D28">
            <v>7.9</v>
          </cell>
          <cell r="E28">
            <v>59.666666666666664</v>
          </cell>
          <cell r="F28">
            <v>87</v>
          </cell>
          <cell r="G28">
            <v>27</v>
          </cell>
          <cell r="H28">
            <v>10.08</v>
          </cell>
          <cell r="J28">
            <v>33.480000000000004</v>
          </cell>
          <cell r="K28">
            <v>0.4</v>
          </cell>
        </row>
        <row r="29">
          <cell r="B29">
            <v>13.25416666666667</v>
          </cell>
          <cell r="C29">
            <v>24.2</v>
          </cell>
          <cell r="D29">
            <v>5.0999999999999996</v>
          </cell>
          <cell r="E29">
            <v>64.916666666666671</v>
          </cell>
          <cell r="F29">
            <v>93</v>
          </cell>
          <cell r="G29">
            <v>26</v>
          </cell>
          <cell r="H29">
            <v>10.08</v>
          </cell>
          <cell r="J29">
            <v>22.68</v>
          </cell>
          <cell r="K29">
            <v>0</v>
          </cell>
        </row>
        <row r="30">
          <cell r="B30">
            <v>21.733333333333334</v>
          </cell>
          <cell r="C30">
            <v>32.1</v>
          </cell>
          <cell r="D30">
            <v>14.8</v>
          </cell>
          <cell r="E30">
            <v>65.375</v>
          </cell>
          <cell r="F30">
            <v>84</v>
          </cell>
          <cell r="G30">
            <v>35</v>
          </cell>
          <cell r="H30">
            <v>12.6</v>
          </cell>
          <cell r="J30">
            <v>30.240000000000002</v>
          </cell>
          <cell r="K30">
            <v>0</v>
          </cell>
        </row>
        <row r="31">
          <cell r="B31">
            <v>24.25</v>
          </cell>
          <cell r="C31">
            <v>29.5</v>
          </cell>
          <cell r="D31">
            <v>20.5</v>
          </cell>
          <cell r="E31">
            <v>74.541666666666671</v>
          </cell>
          <cell r="F31">
            <v>95</v>
          </cell>
          <cell r="G31">
            <v>50</v>
          </cell>
          <cell r="H31">
            <v>5.04</v>
          </cell>
          <cell r="J31">
            <v>14.76</v>
          </cell>
          <cell r="K31">
            <v>1.4</v>
          </cell>
        </row>
        <row r="32">
          <cell r="B32">
            <v>23.8</v>
          </cell>
          <cell r="C32">
            <v>30.6</v>
          </cell>
          <cell r="D32">
            <v>18.899999999999999</v>
          </cell>
          <cell r="E32">
            <v>70.375</v>
          </cell>
          <cell r="F32">
            <v>95</v>
          </cell>
          <cell r="G32">
            <v>35</v>
          </cell>
          <cell r="H32">
            <v>10.44</v>
          </cell>
          <cell r="J32">
            <v>23.400000000000002</v>
          </cell>
          <cell r="K32">
            <v>0</v>
          </cell>
        </row>
        <row r="33">
          <cell r="B33">
            <v>23.641666666666662</v>
          </cell>
          <cell r="C33">
            <v>31.7</v>
          </cell>
          <cell r="D33">
            <v>18</v>
          </cell>
          <cell r="E33">
            <v>64.5</v>
          </cell>
          <cell r="F33">
            <v>87</v>
          </cell>
          <cell r="G33">
            <v>34</v>
          </cell>
          <cell r="H33">
            <v>11.16</v>
          </cell>
          <cell r="J33">
            <v>23.759999999999998</v>
          </cell>
          <cell r="K33">
            <v>0</v>
          </cell>
        </row>
        <row r="34">
          <cell r="B34">
            <v>19.187500000000004</v>
          </cell>
          <cell r="C34">
            <v>24.4</v>
          </cell>
          <cell r="D34">
            <v>16.8</v>
          </cell>
          <cell r="E34">
            <v>76.958333333333329</v>
          </cell>
          <cell r="F34">
            <v>85</v>
          </cell>
          <cell r="G34">
            <v>66</v>
          </cell>
          <cell r="H34">
            <v>11.879999999999999</v>
          </cell>
          <cell r="J34">
            <v>26.64</v>
          </cell>
          <cell r="K34">
            <v>0</v>
          </cell>
        </row>
      </sheetData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>
        <row r="5">
          <cell r="B5">
            <v>15.049999999999997</v>
          </cell>
          <cell r="C5">
            <v>19.3</v>
          </cell>
          <cell r="D5">
            <v>12.3</v>
          </cell>
          <cell r="E5">
            <v>76.875</v>
          </cell>
          <cell r="F5">
            <v>89</v>
          </cell>
          <cell r="G5">
            <v>59</v>
          </cell>
          <cell r="H5">
            <v>10.8</v>
          </cell>
          <cell r="J5">
            <v>21.6</v>
          </cell>
          <cell r="K5">
            <v>0</v>
          </cell>
        </row>
        <row r="6">
          <cell r="B6">
            <v>17.462500000000002</v>
          </cell>
          <cell r="C6">
            <v>22.4</v>
          </cell>
          <cell r="D6">
            <v>15.2</v>
          </cell>
          <cell r="E6">
            <v>70.833333333333329</v>
          </cell>
          <cell r="F6">
            <v>94</v>
          </cell>
          <cell r="G6">
            <v>55</v>
          </cell>
          <cell r="H6">
            <v>10.8</v>
          </cell>
          <cell r="J6">
            <v>22.68</v>
          </cell>
          <cell r="K6">
            <v>1.5999999999999999</v>
          </cell>
        </row>
        <row r="7">
          <cell r="B7">
            <v>19.49583333333333</v>
          </cell>
          <cell r="C7">
            <v>27.3</v>
          </cell>
          <cell r="D7">
            <v>15.4</v>
          </cell>
          <cell r="E7">
            <v>81.75</v>
          </cell>
          <cell r="F7">
            <v>97</v>
          </cell>
          <cell r="G7">
            <v>53</v>
          </cell>
          <cell r="H7">
            <v>15.48</v>
          </cell>
          <cell r="J7">
            <v>30.240000000000002</v>
          </cell>
          <cell r="K7">
            <v>0</v>
          </cell>
        </row>
        <row r="8">
          <cell r="B8">
            <v>21.875000000000004</v>
          </cell>
          <cell r="C8">
            <v>28.5</v>
          </cell>
          <cell r="D8">
            <v>16.2</v>
          </cell>
          <cell r="E8">
            <v>82.083333333333329</v>
          </cell>
          <cell r="F8">
            <v>99</v>
          </cell>
          <cell r="G8">
            <v>59</v>
          </cell>
          <cell r="H8">
            <v>18.720000000000002</v>
          </cell>
          <cell r="J8">
            <v>38.159999999999997</v>
          </cell>
          <cell r="K8">
            <v>0</v>
          </cell>
        </row>
        <row r="9">
          <cell r="B9">
            <v>22.958333333333339</v>
          </cell>
          <cell r="C9">
            <v>25.5</v>
          </cell>
          <cell r="D9">
            <v>20.399999999999999</v>
          </cell>
          <cell r="E9">
            <v>85.166666666666671</v>
          </cell>
          <cell r="F9">
            <v>97</v>
          </cell>
          <cell r="G9">
            <v>72</v>
          </cell>
          <cell r="H9">
            <v>20.16</v>
          </cell>
          <cell r="J9">
            <v>52.2</v>
          </cell>
          <cell r="K9">
            <v>11</v>
          </cell>
        </row>
        <row r="10">
          <cell r="B10">
            <v>21.683333333333334</v>
          </cell>
          <cell r="C10">
            <v>25.3</v>
          </cell>
          <cell r="D10">
            <v>19.5</v>
          </cell>
          <cell r="E10">
            <v>85.458333333333329</v>
          </cell>
          <cell r="F10">
            <v>98</v>
          </cell>
          <cell r="G10">
            <v>64</v>
          </cell>
          <cell r="H10">
            <v>14.04</v>
          </cell>
          <cell r="J10">
            <v>26.28</v>
          </cell>
          <cell r="K10">
            <v>0</v>
          </cell>
        </row>
        <row r="11">
          <cell r="B11">
            <v>20.720833333333339</v>
          </cell>
          <cell r="C11">
            <v>27.4</v>
          </cell>
          <cell r="D11">
            <v>17.100000000000001</v>
          </cell>
          <cell r="E11">
            <v>89.5</v>
          </cell>
          <cell r="F11">
            <v>100</v>
          </cell>
          <cell r="G11">
            <v>58</v>
          </cell>
          <cell r="H11">
            <v>10.8</v>
          </cell>
          <cell r="J11">
            <v>40.32</v>
          </cell>
          <cell r="K11">
            <v>11</v>
          </cell>
        </row>
        <row r="12">
          <cell r="B12">
            <v>18.716666666666665</v>
          </cell>
          <cell r="C12">
            <v>22.1</v>
          </cell>
          <cell r="D12">
            <v>16.399999999999999</v>
          </cell>
          <cell r="E12">
            <v>95.541666666666671</v>
          </cell>
          <cell r="F12">
            <v>99</v>
          </cell>
          <cell r="G12">
            <v>76</v>
          </cell>
          <cell r="H12">
            <v>19.8</v>
          </cell>
          <cell r="J12">
            <v>29.52</v>
          </cell>
          <cell r="K12">
            <v>7.2</v>
          </cell>
        </row>
        <row r="13">
          <cell r="B13">
            <v>13.920833333333334</v>
          </cell>
          <cell r="C13">
            <v>17.600000000000001</v>
          </cell>
          <cell r="D13">
            <v>11.7</v>
          </cell>
          <cell r="E13">
            <v>85.875</v>
          </cell>
          <cell r="F13">
            <v>100</v>
          </cell>
          <cell r="G13">
            <v>55</v>
          </cell>
          <cell r="H13">
            <v>15.120000000000001</v>
          </cell>
          <cell r="J13">
            <v>30.96</v>
          </cell>
          <cell r="K13">
            <v>0.4</v>
          </cell>
        </row>
        <row r="14">
          <cell r="B14">
            <v>13.283333333333337</v>
          </cell>
          <cell r="C14">
            <v>20.2</v>
          </cell>
          <cell r="D14">
            <v>7.9</v>
          </cell>
          <cell r="E14">
            <v>79.75</v>
          </cell>
          <cell r="F14">
            <v>98</v>
          </cell>
          <cell r="G14">
            <v>42</v>
          </cell>
          <cell r="H14">
            <v>12.6</v>
          </cell>
          <cell r="J14">
            <v>23.400000000000002</v>
          </cell>
          <cell r="K14">
            <v>0</v>
          </cell>
        </row>
        <row r="15">
          <cell r="B15">
            <v>13.754166666666668</v>
          </cell>
          <cell r="C15">
            <v>21.6</v>
          </cell>
          <cell r="D15">
            <v>8.1999999999999993</v>
          </cell>
          <cell r="E15">
            <v>78.458333333333329</v>
          </cell>
          <cell r="F15">
            <v>100</v>
          </cell>
          <cell r="G15">
            <v>38</v>
          </cell>
          <cell r="H15">
            <v>14.04</v>
          </cell>
          <cell r="J15">
            <v>29.880000000000003</v>
          </cell>
          <cell r="K15">
            <v>0</v>
          </cell>
        </row>
        <row r="16">
          <cell r="B16">
            <v>13.804166666666667</v>
          </cell>
          <cell r="C16">
            <v>19.7</v>
          </cell>
          <cell r="D16">
            <v>9.1</v>
          </cell>
          <cell r="E16">
            <v>71.333333333333329</v>
          </cell>
          <cell r="F16">
            <v>94</v>
          </cell>
          <cell r="G16">
            <v>49</v>
          </cell>
          <cell r="H16">
            <v>25.56</v>
          </cell>
          <cell r="J16">
            <v>54.72</v>
          </cell>
          <cell r="K16">
            <v>0</v>
          </cell>
        </row>
        <row r="17">
          <cell r="B17">
            <v>14.074999999999996</v>
          </cell>
          <cell r="C17">
            <v>20.8</v>
          </cell>
          <cell r="D17">
            <v>10.7</v>
          </cell>
          <cell r="E17">
            <v>82.125</v>
          </cell>
          <cell r="F17">
            <v>95</v>
          </cell>
          <cell r="G17">
            <v>57</v>
          </cell>
          <cell r="H17">
            <v>22.68</v>
          </cell>
          <cell r="J17">
            <v>42.480000000000004</v>
          </cell>
          <cell r="K17">
            <v>0.6</v>
          </cell>
        </row>
        <row r="18">
          <cell r="B18">
            <v>18.520833333333332</v>
          </cell>
          <cell r="C18">
            <v>24.1</v>
          </cell>
          <cell r="D18">
            <v>14.8</v>
          </cell>
          <cell r="E18">
            <v>78.25</v>
          </cell>
          <cell r="F18">
            <v>93</v>
          </cell>
          <cell r="G18">
            <v>62</v>
          </cell>
          <cell r="H18">
            <v>21.6</v>
          </cell>
          <cell r="J18">
            <v>45.72</v>
          </cell>
          <cell r="K18">
            <v>0</v>
          </cell>
        </row>
        <row r="19">
          <cell r="B19">
            <v>16.666666666666664</v>
          </cell>
          <cell r="C19">
            <v>22.5</v>
          </cell>
          <cell r="D19">
            <v>13.9</v>
          </cell>
          <cell r="E19">
            <v>92.708333333333329</v>
          </cell>
          <cell r="F19">
            <v>100</v>
          </cell>
          <cell r="G19">
            <v>72</v>
          </cell>
          <cell r="H19">
            <v>15.120000000000001</v>
          </cell>
          <cell r="J19">
            <v>52.92</v>
          </cell>
          <cell r="K19">
            <v>24.4</v>
          </cell>
        </row>
        <row r="20">
          <cell r="B20">
            <v>20.833333333333332</v>
          </cell>
          <cell r="C20">
            <v>27.9</v>
          </cell>
          <cell r="D20">
            <v>15.8</v>
          </cell>
          <cell r="E20">
            <v>84.5</v>
          </cell>
          <cell r="F20">
            <v>99</v>
          </cell>
          <cell r="G20">
            <v>59</v>
          </cell>
          <cell r="H20">
            <v>19.079999999999998</v>
          </cell>
          <cell r="J20">
            <v>41.76</v>
          </cell>
          <cell r="K20">
            <v>0</v>
          </cell>
        </row>
        <row r="21">
          <cell r="B21">
            <v>22.883333333333336</v>
          </cell>
          <cell r="C21">
            <v>28.9</v>
          </cell>
          <cell r="D21">
            <v>18.7</v>
          </cell>
          <cell r="E21">
            <v>73.875</v>
          </cell>
          <cell r="F21">
            <v>93</v>
          </cell>
          <cell r="G21">
            <v>49</v>
          </cell>
          <cell r="H21">
            <v>20.52</v>
          </cell>
          <cell r="J21">
            <v>43.56</v>
          </cell>
          <cell r="K21">
            <v>0</v>
          </cell>
        </row>
        <row r="22">
          <cell r="B22">
            <v>22.549999999999997</v>
          </cell>
          <cell r="C22">
            <v>29.1</v>
          </cell>
          <cell r="D22">
            <v>16.899999999999999</v>
          </cell>
          <cell r="E22">
            <v>63.416666666666664</v>
          </cell>
          <cell r="F22">
            <v>88</v>
          </cell>
          <cell r="G22">
            <v>42</v>
          </cell>
          <cell r="H22">
            <v>15.120000000000001</v>
          </cell>
          <cell r="J22">
            <v>35.64</v>
          </cell>
          <cell r="K22">
            <v>0</v>
          </cell>
        </row>
        <row r="23">
          <cell r="B23">
            <v>18.641666666666669</v>
          </cell>
          <cell r="C23">
            <v>23.1</v>
          </cell>
          <cell r="D23">
            <v>15.5</v>
          </cell>
          <cell r="E23">
            <v>89.541666666666671</v>
          </cell>
          <cell r="F23">
            <v>100</v>
          </cell>
          <cell r="G23">
            <v>63</v>
          </cell>
          <cell r="H23">
            <v>13.32</v>
          </cell>
          <cell r="J23">
            <v>25.2</v>
          </cell>
          <cell r="K23">
            <v>0.2</v>
          </cell>
        </row>
        <row r="24">
          <cell r="B24">
            <v>13.654166666666663</v>
          </cell>
          <cell r="C24">
            <v>16</v>
          </cell>
          <cell r="D24">
            <v>11.9</v>
          </cell>
          <cell r="E24">
            <v>97.458333333333329</v>
          </cell>
          <cell r="F24">
            <v>100</v>
          </cell>
          <cell r="G24">
            <v>86</v>
          </cell>
          <cell r="H24">
            <v>14.4</v>
          </cell>
          <cell r="J24">
            <v>24.840000000000003</v>
          </cell>
          <cell r="K24">
            <v>1.6</v>
          </cell>
        </row>
        <row r="25">
          <cell r="B25">
            <v>15.029166666666669</v>
          </cell>
          <cell r="C25">
            <v>19.600000000000001</v>
          </cell>
          <cell r="D25">
            <v>13.2</v>
          </cell>
          <cell r="E25">
            <v>97.541666666666671</v>
          </cell>
          <cell r="F25">
            <v>100</v>
          </cell>
          <cell r="G25">
            <v>81</v>
          </cell>
          <cell r="H25">
            <v>9.7200000000000006</v>
          </cell>
          <cell r="J25">
            <v>21.6</v>
          </cell>
          <cell r="K25">
            <v>8.1999999999999993</v>
          </cell>
        </row>
        <row r="26">
          <cell r="B26">
            <v>19.479166666666668</v>
          </cell>
          <cell r="C26">
            <v>26.4</v>
          </cell>
          <cell r="D26">
            <v>16</v>
          </cell>
          <cell r="E26">
            <v>85.083333333333329</v>
          </cell>
          <cell r="F26">
            <v>100</v>
          </cell>
          <cell r="G26">
            <v>52</v>
          </cell>
          <cell r="H26">
            <v>22.68</v>
          </cell>
          <cell r="J26">
            <v>60.839999999999996</v>
          </cell>
          <cell r="K26">
            <v>0</v>
          </cell>
        </row>
        <row r="27">
          <cell r="B27">
            <v>15.654166666666669</v>
          </cell>
          <cell r="C27">
            <v>23.6</v>
          </cell>
          <cell r="D27">
            <v>8.3000000000000007</v>
          </cell>
          <cell r="E27">
            <v>80.708333333333329</v>
          </cell>
          <cell r="F27">
            <v>100</v>
          </cell>
          <cell r="G27">
            <v>50</v>
          </cell>
          <cell r="H27">
            <v>25.56</v>
          </cell>
          <cell r="J27">
            <v>65.160000000000011</v>
          </cell>
          <cell r="K27">
            <v>9.4</v>
          </cell>
        </row>
        <row r="28">
          <cell r="B28">
            <v>6.7333333333333334</v>
          </cell>
          <cell r="C28">
            <v>14</v>
          </cell>
          <cell r="D28">
            <v>0.2</v>
          </cell>
          <cell r="E28">
            <v>52.625</v>
          </cell>
          <cell r="F28">
            <v>78</v>
          </cell>
          <cell r="G28">
            <v>18</v>
          </cell>
          <cell r="H28">
            <v>14.04</v>
          </cell>
          <cell r="J28">
            <v>27.720000000000002</v>
          </cell>
          <cell r="K28">
            <v>0</v>
          </cell>
        </row>
        <row r="29">
          <cell r="B29">
            <v>10.599999999999998</v>
          </cell>
          <cell r="C29">
            <v>21.3</v>
          </cell>
          <cell r="D29">
            <v>3</v>
          </cell>
          <cell r="E29">
            <v>51.25</v>
          </cell>
          <cell r="F29">
            <v>66</v>
          </cell>
          <cell r="G29">
            <v>27</v>
          </cell>
          <cell r="H29">
            <v>23.400000000000002</v>
          </cell>
          <cell r="J29">
            <v>50.4</v>
          </cell>
          <cell r="K29">
            <v>0</v>
          </cell>
        </row>
        <row r="30">
          <cell r="B30">
            <v>17.362500000000001</v>
          </cell>
          <cell r="C30">
            <v>22.3</v>
          </cell>
          <cell r="D30">
            <v>13.4</v>
          </cell>
          <cell r="E30">
            <v>83.916666666666671</v>
          </cell>
          <cell r="F30">
            <v>100</v>
          </cell>
          <cell r="G30">
            <v>51</v>
          </cell>
          <cell r="H30">
            <v>25.2</v>
          </cell>
          <cell r="J30">
            <v>56.16</v>
          </cell>
          <cell r="K30">
            <v>5.2000000000000011</v>
          </cell>
        </row>
        <row r="31">
          <cell r="B31">
            <v>15.316666666666668</v>
          </cell>
          <cell r="C31">
            <v>20.9</v>
          </cell>
          <cell r="D31">
            <v>12.7</v>
          </cell>
          <cell r="E31">
            <v>96.041666666666671</v>
          </cell>
          <cell r="F31">
            <v>100</v>
          </cell>
          <cell r="G31">
            <v>78</v>
          </cell>
          <cell r="H31">
            <v>14.4</v>
          </cell>
          <cell r="J31">
            <v>27</v>
          </cell>
          <cell r="K31">
            <v>4.2</v>
          </cell>
        </row>
        <row r="32">
          <cell r="B32">
            <v>21.4375</v>
          </cell>
          <cell r="C32">
            <v>29.7</v>
          </cell>
          <cell r="D32">
            <v>16.2</v>
          </cell>
          <cell r="E32">
            <v>80.333333333333329</v>
          </cell>
          <cell r="F32">
            <v>99</v>
          </cell>
          <cell r="G32">
            <v>45</v>
          </cell>
          <cell r="H32">
            <v>20.52</v>
          </cell>
          <cell r="J32">
            <v>44.28</v>
          </cell>
          <cell r="K32">
            <v>0</v>
          </cell>
        </row>
        <row r="33">
          <cell r="B33">
            <v>16.770833333333339</v>
          </cell>
          <cell r="C33">
            <v>23.8</v>
          </cell>
          <cell r="D33">
            <v>11</v>
          </cell>
          <cell r="E33">
            <v>91.166666666666671</v>
          </cell>
          <cell r="F33">
            <v>100</v>
          </cell>
          <cell r="G33">
            <v>69</v>
          </cell>
          <cell r="H33">
            <v>18.720000000000002</v>
          </cell>
          <cell r="J33">
            <v>45.36</v>
          </cell>
          <cell r="K33">
            <v>2.6</v>
          </cell>
        </row>
        <row r="34">
          <cell r="B34">
            <v>8.7208333333333332</v>
          </cell>
          <cell r="C34">
            <v>11.2</v>
          </cell>
          <cell r="D34">
            <v>7.5</v>
          </cell>
          <cell r="E34">
            <v>97.875</v>
          </cell>
          <cell r="F34">
            <v>100</v>
          </cell>
          <cell r="G34">
            <v>90</v>
          </cell>
          <cell r="H34">
            <v>17.64</v>
          </cell>
          <cell r="J34">
            <v>37.080000000000005</v>
          </cell>
          <cell r="K34">
            <v>2.6</v>
          </cell>
        </row>
      </sheetData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Planilha1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Planilha1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Planilha1"/>
      <sheetName val="Setembro"/>
      <sheetName val="Outubro"/>
      <sheetName val="Novembro"/>
      <sheetName val="Dezembro"/>
      <sheetName val="BoletimAngélica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5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rascunho"/>
      <sheetName val="Agosto"/>
      <sheetName val="Setembro"/>
      <sheetName val="Outubro"/>
      <sheetName val="Novembro"/>
      <sheetName val="Dezembro"/>
      <sheetName val="BoletimAquidauana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5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Planilha1"/>
      <sheetName val="Agosto"/>
      <sheetName val="Setembro"/>
      <sheetName val="Outubro"/>
      <sheetName val="Novembro"/>
      <sheetName val="Dezembro"/>
      <sheetName val="BoletimAralMoreira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5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Bandeirantes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5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Planilha1"/>
      <sheetName val="Setembro"/>
      <sheetName val="Outubro"/>
      <sheetName val="Novembro"/>
      <sheetName val="Dezembro"/>
      <sheetName val="BoletimBataguassu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5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  <sheetName val="BoletimBelaVista_2023 (RETIRAD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0"/>
      <sheetData sheetId="11"/>
      <sheetData sheetId="12" refreshError="1"/>
    </sheetDataSet>
  </externalBook>
</externalLink>
</file>

<file path=xl/externalLinks/externalLink5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rascunho"/>
      <sheetName val="Setembro"/>
      <sheetName val="Outubro"/>
      <sheetName val="Novembro"/>
      <sheetName val="Dezembro"/>
      <sheetName val="BoletimBonito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5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  <sheetName val="BoletimBrasilândia_2023 (DEPRE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0"/>
      <sheetData sheetId="11"/>
      <sheetData sheetId="1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>
        <row r="5">
          <cell r="B5">
            <v>18.637499999999999</v>
          </cell>
          <cell r="C5">
            <v>26.6</v>
          </cell>
          <cell r="D5">
            <v>14.6</v>
          </cell>
          <cell r="E5">
            <v>77.333333333333329</v>
          </cell>
          <cell r="F5">
            <v>94</v>
          </cell>
          <cell r="G5">
            <v>46</v>
          </cell>
          <cell r="H5">
            <v>18</v>
          </cell>
          <cell r="J5">
            <v>25.2</v>
          </cell>
          <cell r="K5">
            <v>0</v>
          </cell>
        </row>
        <row r="6">
          <cell r="B6">
            <v>18.116666666666664</v>
          </cell>
          <cell r="C6">
            <v>29.6</v>
          </cell>
          <cell r="D6">
            <v>13.2</v>
          </cell>
          <cell r="E6">
            <v>81.541666666666671</v>
          </cell>
          <cell r="F6">
            <v>100</v>
          </cell>
          <cell r="G6">
            <v>42</v>
          </cell>
          <cell r="H6">
            <v>17.28</v>
          </cell>
          <cell r="J6">
            <v>28.8</v>
          </cell>
          <cell r="K6">
            <v>0</v>
          </cell>
        </row>
        <row r="7">
          <cell r="B7">
            <v>20.904166666666672</v>
          </cell>
          <cell r="C7">
            <v>29.9</v>
          </cell>
          <cell r="D7">
            <v>15.1</v>
          </cell>
          <cell r="E7">
            <v>82.291666666666671</v>
          </cell>
          <cell r="F7">
            <v>100</v>
          </cell>
          <cell r="G7">
            <v>50</v>
          </cell>
          <cell r="H7">
            <v>15.48</v>
          </cell>
          <cell r="J7">
            <v>25.56</v>
          </cell>
          <cell r="K7">
            <v>0</v>
          </cell>
        </row>
        <row r="8">
          <cell r="B8">
            <v>22.791666666666671</v>
          </cell>
          <cell r="C8">
            <v>29.7</v>
          </cell>
          <cell r="D8">
            <v>17</v>
          </cell>
          <cell r="E8">
            <v>80.291666666666671</v>
          </cell>
          <cell r="F8">
            <v>100</v>
          </cell>
          <cell r="G8">
            <v>52</v>
          </cell>
          <cell r="H8">
            <v>19.8</v>
          </cell>
          <cell r="J8">
            <v>35.28</v>
          </cell>
          <cell r="K8">
            <v>0</v>
          </cell>
        </row>
        <row r="9">
          <cell r="B9">
            <v>23.645833333333332</v>
          </cell>
          <cell r="C9">
            <v>30</v>
          </cell>
          <cell r="D9">
            <v>19</v>
          </cell>
          <cell r="E9">
            <v>77.208333333333329</v>
          </cell>
          <cell r="F9">
            <v>97</v>
          </cell>
          <cell r="G9">
            <v>49</v>
          </cell>
          <cell r="H9">
            <v>20.16</v>
          </cell>
          <cell r="J9">
            <v>38.519999999999996</v>
          </cell>
          <cell r="K9">
            <v>0.8</v>
          </cell>
        </row>
        <row r="10">
          <cell r="B10">
            <v>22.591666666666665</v>
          </cell>
          <cell r="C10">
            <v>29.4</v>
          </cell>
          <cell r="D10">
            <v>17.8</v>
          </cell>
          <cell r="E10">
            <v>82.166666666666671</v>
          </cell>
          <cell r="F10">
            <v>100</v>
          </cell>
          <cell r="G10">
            <v>48</v>
          </cell>
          <cell r="H10">
            <v>12.6</v>
          </cell>
          <cell r="J10">
            <v>25.56</v>
          </cell>
          <cell r="K10">
            <v>0</v>
          </cell>
        </row>
        <row r="11">
          <cell r="B11">
            <v>21.645833333333339</v>
          </cell>
          <cell r="C11">
            <v>29.2</v>
          </cell>
          <cell r="D11">
            <v>16</v>
          </cell>
          <cell r="E11">
            <v>83.125</v>
          </cell>
          <cell r="F11">
            <v>100</v>
          </cell>
          <cell r="G11">
            <v>44</v>
          </cell>
          <cell r="H11">
            <v>12.6</v>
          </cell>
          <cell r="J11">
            <v>21.96</v>
          </cell>
          <cell r="K11">
            <v>0.2</v>
          </cell>
        </row>
        <row r="12">
          <cell r="B12">
            <v>19.345833333333335</v>
          </cell>
          <cell r="C12">
            <v>23.6</v>
          </cell>
          <cell r="D12">
            <v>17</v>
          </cell>
          <cell r="E12">
            <v>89.958333333333329</v>
          </cell>
          <cell r="F12">
            <v>100</v>
          </cell>
          <cell r="G12">
            <v>77</v>
          </cell>
          <cell r="H12">
            <v>10.8</v>
          </cell>
          <cell r="J12">
            <v>23.040000000000003</v>
          </cell>
          <cell r="K12">
            <v>14.2</v>
          </cell>
        </row>
        <row r="13">
          <cell r="B13">
            <v>18.800000000000004</v>
          </cell>
          <cell r="C13">
            <v>22.5</v>
          </cell>
          <cell r="D13">
            <v>17.3</v>
          </cell>
          <cell r="E13">
            <v>93.25</v>
          </cell>
          <cell r="F13">
            <v>100</v>
          </cell>
          <cell r="G13">
            <v>70</v>
          </cell>
          <cell r="H13">
            <v>13.68</v>
          </cell>
          <cell r="J13">
            <v>22.32</v>
          </cell>
          <cell r="K13">
            <v>4.6000000000000005</v>
          </cell>
        </row>
        <row r="14">
          <cell r="B14">
            <v>15.4</v>
          </cell>
          <cell r="C14">
            <v>23.6</v>
          </cell>
          <cell r="D14">
            <v>9.9</v>
          </cell>
          <cell r="E14">
            <v>79.375</v>
          </cell>
          <cell r="F14">
            <v>100</v>
          </cell>
          <cell r="G14">
            <v>40</v>
          </cell>
          <cell r="H14">
            <v>19.8</v>
          </cell>
          <cell r="J14">
            <v>29.880000000000003</v>
          </cell>
          <cell r="K14">
            <v>0</v>
          </cell>
        </row>
        <row r="15">
          <cell r="B15">
            <v>15.020833333333334</v>
          </cell>
          <cell r="C15">
            <v>22.6</v>
          </cell>
          <cell r="D15">
            <v>10.9</v>
          </cell>
          <cell r="E15">
            <v>81.5</v>
          </cell>
          <cell r="F15">
            <v>98</v>
          </cell>
          <cell r="G15">
            <v>43</v>
          </cell>
          <cell r="H15">
            <v>19.8</v>
          </cell>
          <cell r="J15">
            <v>33.480000000000004</v>
          </cell>
          <cell r="K15">
            <v>0.4</v>
          </cell>
        </row>
        <row r="16">
          <cell r="B16">
            <v>14.316666666666668</v>
          </cell>
          <cell r="C16">
            <v>22</v>
          </cell>
          <cell r="D16">
            <v>9.1999999999999993</v>
          </cell>
          <cell r="E16">
            <v>79.833333333333329</v>
          </cell>
          <cell r="F16">
            <v>99</v>
          </cell>
          <cell r="G16">
            <v>48</v>
          </cell>
          <cell r="H16">
            <v>28.8</v>
          </cell>
          <cell r="J16">
            <v>49.32</v>
          </cell>
          <cell r="K16">
            <v>0.2</v>
          </cell>
        </row>
        <row r="17">
          <cell r="B17">
            <v>16.920833333333331</v>
          </cell>
          <cell r="C17">
            <v>27.8</v>
          </cell>
          <cell r="D17">
            <v>10.5</v>
          </cell>
          <cell r="E17">
            <v>73.791666666666671</v>
          </cell>
          <cell r="F17">
            <v>97</v>
          </cell>
          <cell r="G17">
            <v>40</v>
          </cell>
          <cell r="H17">
            <v>20.52</v>
          </cell>
          <cell r="J17">
            <v>34.56</v>
          </cell>
          <cell r="K17">
            <v>0</v>
          </cell>
        </row>
        <row r="18">
          <cell r="B18">
            <v>20.887499999999999</v>
          </cell>
          <cell r="C18">
            <v>29.3</v>
          </cell>
          <cell r="D18">
            <v>14.7</v>
          </cell>
          <cell r="E18">
            <v>73.375</v>
          </cell>
          <cell r="F18">
            <v>96</v>
          </cell>
          <cell r="G18">
            <v>42</v>
          </cell>
          <cell r="H18">
            <v>19.8</v>
          </cell>
          <cell r="J18">
            <v>39.24</v>
          </cell>
          <cell r="K18">
            <v>0</v>
          </cell>
        </row>
        <row r="19">
          <cell r="B19">
            <v>20.812500000000004</v>
          </cell>
          <cell r="C19">
            <v>23.8</v>
          </cell>
          <cell r="D19">
            <v>18.2</v>
          </cell>
          <cell r="E19">
            <v>88.291666666666671</v>
          </cell>
          <cell r="F19">
            <v>100</v>
          </cell>
          <cell r="G19">
            <v>69</v>
          </cell>
          <cell r="H19">
            <v>17.28</v>
          </cell>
          <cell r="J19">
            <v>29.16</v>
          </cell>
          <cell r="K19">
            <v>6.6000000000000005</v>
          </cell>
        </row>
        <row r="20">
          <cell r="B20">
            <v>21.895833333333332</v>
          </cell>
          <cell r="C20">
            <v>28.8</v>
          </cell>
          <cell r="D20">
            <v>16.8</v>
          </cell>
          <cell r="E20">
            <v>82.416666666666671</v>
          </cell>
          <cell r="F20">
            <v>100</v>
          </cell>
          <cell r="G20">
            <v>52</v>
          </cell>
          <cell r="H20">
            <v>16.920000000000002</v>
          </cell>
          <cell r="J20">
            <v>30.96</v>
          </cell>
          <cell r="K20">
            <v>0</v>
          </cell>
        </row>
        <row r="21">
          <cell r="B21">
            <v>22.020833333333332</v>
          </cell>
          <cell r="C21">
            <v>28.3</v>
          </cell>
          <cell r="D21">
            <v>15.1</v>
          </cell>
          <cell r="E21">
            <v>69.458333333333329</v>
          </cell>
          <cell r="F21">
            <v>98</v>
          </cell>
          <cell r="G21">
            <v>40</v>
          </cell>
          <cell r="H21">
            <v>16.559999999999999</v>
          </cell>
          <cell r="J21">
            <v>32.4</v>
          </cell>
          <cell r="K21">
            <v>0</v>
          </cell>
        </row>
        <row r="22">
          <cell r="B22">
            <v>20.024999999999995</v>
          </cell>
          <cell r="C22">
            <v>29.2</v>
          </cell>
          <cell r="D22">
            <v>12.7</v>
          </cell>
          <cell r="E22">
            <v>71.708333333333329</v>
          </cell>
          <cell r="F22">
            <v>99</v>
          </cell>
          <cell r="G22">
            <v>37</v>
          </cell>
          <cell r="H22">
            <v>13.32</v>
          </cell>
          <cell r="J22">
            <v>25.92</v>
          </cell>
          <cell r="K22">
            <v>0</v>
          </cell>
        </row>
        <row r="23">
          <cell r="B23">
            <v>21.887499999999999</v>
          </cell>
          <cell r="C23">
            <v>29.4</v>
          </cell>
          <cell r="D23">
            <v>14.6</v>
          </cell>
          <cell r="E23">
            <v>63.916666666666664</v>
          </cell>
          <cell r="F23">
            <v>90</v>
          </cell>
          <cell r="G23">
            <v>39</v>
          </cell>
          <cell r="H23">
            <v>12.96</v>
          </cell>
          <cell r="J23">
            <v>26.28</v>
          </cell>
          <cell r="K23">
            <v>0</v>
          </cell>
        </row>
        <row r="24">
          <cell r="B24">
            <v>18.841666666666669</v>
          </cell>
          <cell r="C24">
            <v>24</v>
          </cell>
          <cell r="D24">
            <v>15.4</v>
          </cell>
          <cell r="E24">
            <v>95.666666666666671</v>
          </cell>
          <cell r="F24">
            <v>100</v>
          </cell>
          <cell r="G24">
            <v>74</v>
          </cell>
          <cell r="H24">
            <v>12.24</v>
          </cell>
          <cell r="J24">
            <v>20.52</v>
          </cell>
          <cell r="K24">
            <v>0.4</v>
          </cell>
        </row>
        <row r="25">
          <cell r="B25">
            <v>18.769565217391307</v>
          </cell>
          <cell r="C25">
            <v>27</v>
          </cell>
          <cell r="D25">
            <v>13.7</v>
          </cell>
          <cell r="E25">
            <v>89.652173913043484</v>
          </cell>
          <cell r="F25">
            <v>100</v>
          </cell>
          <cell r="G25">
            <v>51</v>
          </cell>
          <cell r="H25">
            <v>15.120000000000001</v>
          </cell>
          <cell r="J25">
            <v>23.040000000000003</v>
          </cell>
          <cell r="K25">
            <v>0.2</v>
          </cell>
        </row>
        <row r="26">
          <cell r="B26">
            <v>21.733333333333334</v>
          </cell>
          <cell r="C26">
            <v>27.8</v>
          </cell>
          <cell r="D26">
            <v>16.7</v>
          </cell>
          <cell r="E26">
            <v>74.458333333333329</v>
          </cell>
          <cell r="F26">
            <v>95</v>
          </cell>
          <cell r="G26">
            <v>47</v>
          </cell>
          <cell r="H26">
            <v>25.56</v>
          </cell>
          <cell r="J26">
            <v>46.800000000000004</v>
          </cell>
          <cell r="K26">
            <v>0</v>
          </cell>
        </row>
        <row r="27">
          <cell r="B27">
            <v>19.049999999999997</v>
          </cell>
          <cell r="C27">
            <v>23.8</v>
          </cell>
          <cell r="D27">
            <v>12.6</v>
          </cell>
          <cell r="E27">
            <v>85.25</v>
          </cell>
          <cell r="F27">
            <v>100</v>
          </cell>
          <cell r="G27">
            <v>60</v>
          </cell>
          <cell r="H27">
            <v>26.28</v>
          </cell>
          <cell r="J27">
            <v>47.88</v>
          </cell>
          <cell r="K27">
            <v>13.599999999999998</v>
          </cell>
        </row>
        <row r="28">
          <cell r="B28">
            <v>10.258333333333333</v>
          </cell>
          <cell r="C28">
            <v>16.5</v>
          </cell>
          <cell r="D28">
            <v>4.5</v>
          </cell>
          <cell r="E28">
            <v>72.833333333333329</v>
          </cell>
          <cell r="F28">
            <v>96</v>
          </cell>
          <cell r="G28">
            <v>43</v>
          </cell>
          <cell r="H28">
            <v>26.28</v>
          </cell>
          <cell r="J28">
            <v>46.080000000000005</v>
          </cell>
          <cell r="K28">
            <v>0</v>
          </cell>
        </row>
        <row r="29">
          <cell r="B29">
            <v>13.174999999999997</v>
          </cell>
          <cell r="C29">
            <v>25.4</v>
          </cell>
          <cell r="D29">
            <v>4.5999999999999996</v>
          </cell>
          <cell r="E29">
            <v>75.583333333333329</v>
          </cell>
          <cell r="F29">
            <v>98</v>
          </cell>
          <cell r="G29">
            <v>41</v>
          </cell>
          <cell r="H29">
            <v>23.040000000000003</v>
          </cell>
          <cell r="J29">
            <v>36.36</v>
          </cell>
          <cell r="K29">
            <v>0.2</v>
          </cell>
        </row>
        <row r="30">
          <cell r="B30">
            <v>21.475000000000005</v>
          </cell>
          <cell r="C30">
            <v>28.6</v>
          </cell>
          <cell r="D30">
            <v>15.1</v>
          </cell>
          <cell r="E30">
            <v>76.791666666666671</v>
          </cell>
          <cell r="F30">
            <v>99</v>
          </cell>
          <cell r="G30">
            <v>54</v>
          </cell>
          <cell r="H30">
            <v>24.48</v>
          </cell>
          <cell r="J30">
            <v>42.12</v>
          </cell>
          <cell r="K30">
            <v>0</v>
          </cell>
        </row>
        <row r="31">
          <cell r="B31">
            <v>21.241666666666664</v>
          </cell>
          <cell r="C31">
            <v>28.6</v>
          </cell>
          <cell r="D31">
            <v>16.399999999999999</v>
          </cell>
          <cell r="E31">
            <v>86.458333333333329</v>
          </cell>
          <cell r="F31">
            <v>100</v>
          </cell>
          <cell r="G31">
            <v>56</v>
          </cell>
          <cell r="H31">
            <v>14.4</v>
          </cell>
          <cell r="J31">
            <v>23.040000000000003</v>
          </cell>
          <cell r="K31">
            <v>0</v>
          </cell>
        </row>
        <row r="32">
          <cell r="B32">
            <v>22.595833333333331</v>
          </cell>
          <cell r="C32">
            <v>30</v>
          </cell>
          <cell r="D32">
            <v>17.7</v>
          </cell>
          <cell r="E32">
            <v>78.833333333333329</v>
          </cell>
          <cell r="F32">
            <v>100</v>
          </cell>
          <cell r="G32">
            <v>44</v>
          </cell>
          <cell r="H32">
            <v>23.400000000000002</v>
          </cell>
          <cell r="J32">
            <v>36.72</v>
          </cell>
          <cell r="K32">
            <v>0.2</v>
          </cell>
        </row>
        <row r="33">
          <cell r="B33">
            <v>22.329166666666666</v>
          </cell>
          <cell r="C33">
            <v>29.1</v>
          </cell>
          <cell r="D33">
            <v>16.5</v>
          </cell>
          <cell r="E33">
            <v>74.25</v>
          </cell>
          <cell r="F33">
            <v>95</v>
          </cell>
          <cell r="G33">
            <v>49</v>
          </cell>
          <cell r="H33">
            <v>16.920000000000002</v>
          </cell>
          <cell r="J33">
            <v>31.319999999999997</v>
          </cell>
          <cell r="K33">
            <v>0</v>
          </cell>
        </row>
        <row r="34">
          <cell r="B34">
            <v>15.149999999999999</v>
          </cell>
          <cell r="C34">
            <v>20.7</v>
          </cell>
          <cell r="D34">
            <v>12.8</v>
          </cell>
          <cell r="E34">
            <v>93.375</v>
          </cell>
          <cell r="F34">
            <v>100</v>
          </cell>
          <cell r="G34">
            <v>79</v>
          </cell>
          <cell r="H34">
            <v>15.840000000000002</v>
          </cell>
          <cell r="J34">
            <v>27.36</v>
          </cell>
          <cell r="K34">
            <v>0</v>
          </cell>
        </row>
      </sheetData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6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Caarapó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6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2"/>
      <sheetName val="Julho"/>
      <sheetName val="Agosto"/>
      <sheetName val="Setembro"/>
      <sheetName val="Outubro"/>
      <sheetName val="Novembro"/>
      <sheetName val="Dezembro"/>
      <sheetName val="BoletimCamapuã_2023 (GOES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6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Planilha1"/>
      <sheetName val="Agosto"/>
      <sheetName val="Setembro"/>
      <sheetName val="Outubro"/>
      <sheetName val="Novembro"/>
      <sheetName val="Dezembro"/>
      <sheetName val="BoletimCampoGrande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6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  <sheetName val="BoletimCassilândia_2023 (PARAD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>
        <row r="5">
          <cell r="B5" t="str">
            <v>*</v>
          </cell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0" refreshError="1"/>
      <sheetData sheetId="11" refreshError="1"/>
      <sheetData sheetId="12" refreshError="1"/>
    </sheetDataSet>
  </externalBook>
</externalLink>
</file>

<file path=xl/externalLinks/externalLink6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Planilha1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</sheetDataSet>
  </externalBook>
</externalLink>
</file>

<file path=xl/externalLinks/externalLink6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Planilha1"/>
      <sheetName val="Agosto"/>
      <sheetName val="Setembro"/>
      <sheetName val="Outubro"/>
      <sheetName val="Novembro"/>
      <sheetName val="Dezembro"/>
      <sheetName val="BoletimCorumbá_2023 (GOES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6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CostaRica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6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Coxim_2023 (GOES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6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Planilha1"/>
      <sheetName val="Agosto"/>
      <sheetName val="Setembro"/>
      <sheetName val="Outubro"/>
      <sheetName val="Novembro"/>
      <sheetName val="Dezembro"/>
      <sheetName val="BoletimDourados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6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FátimaDoSul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>
        <row r="5">
          <cell r="B5">
            <v>19.745833333333334</v>
          </cell>
          <cell r="C5">
            <v>26.8</v>
          </cell>
          <cell r="D5">
            <v>16</v>
          </cell>
          <cell r="E5">
            <v>62.083333333333336</v>
          </cell>
          <cell r="F5">
            <v>93</v>
          </cell>
          <cell r="G5">
            <v>32</v>
          </cell>
          <cell r="H5">
            <v>10.8</v>
          </cell>
          <cell r="J5">
            <v>18</v>
          </cell>
          <cell r="K5">
            <v>0</v>
          </cell>
        </row>
        <row r="6">
          <cell r="B6">
            <v>20.991666666666664</v>
          </cell>
          <cell r="C6">
            <v>27.8</v>
          </cell>
          <cell r="D6">
            <v>15.9</v>
          </cell>
          <cell r="E6">
            <v>62.25</v>
          </cell>
          <cell r="F6">
            <v>81</v>
          </cell>
          <cell r="G6">
            <v>40</v>
          </cell>
          <cell r="H6">
            <v>25.2</v>
          </cell>
          <cell r="J6">
            <v>39.6</v>
          </cell>
          <cell r="K6">
            <v>0</v>
          </cell>
        </row>
        <row r="7">
          <cell r="B7">
            <v>21.275000000000002</v>
          </cell>
          <cell r="C7">
            <v>25.7</v>
          </cell>
          <cell r="D7">
            <v>17.7</v>
          </cell>
          <cell r="E7">
            <v>79.599999999999994</v>
          </cell>
          <cell r="F7">
            <v>100</v>
          </cell>
          <cell r="G7">
            <v>60</v>
          </cell>
          <cell r="H7">
            <v>19.079999999999998</v>
          </cell>
          <cell r="J7">
            <v>30.96</v>
          </cell>
          <cell r="K7">
            <v>0.2</v>
          </cell>
        </row>
        <row r="8">
          <cell r="B8">
            <v>23.125000000000004</v>
          </cell>
          <cell r="C8">
            <v>30.7</v>
          </cell>
          <cell r="D8">
            <v>18.3</v>
          </cell>
          <cell r="E8">
            <v>73.84210526315789</v>
          </cell>
          <cell r="F8">
            <v>100</v>
          </cell>
          <cell r="G8">
            <v>47</v>
          </cell>
          <cell r="H8">
            <v>16.920000000000002</v>
          </cell>
          <cell r="J8">
            <v>32.04</v>
          </cell>
          <cell r="K8">
            <v>0</v>
          </cell>
        </row>
        <row r="9">
          <cell r="B9">
            <v>24.387500000000003</v>
          </cell>
          <cell r="C9">
            <v>31.7</v>
          </cell>
          <cell r="D9">
            <v>19.899999999999999</v>
          </cell>
          <cell r="E9">
            <v>75.782608695652172</v>
          </cell>
          <cell r="F9">
            <v>100</v>
          </cell>
          <cell r="G9">
            <v>44</v>
          </cell>
          <cell r="H9">
            <v>21.6</v>
          </cell>
          <cell r="J9">
            <v>45</v>
          </cell>
          <cell r="K9">
            <v>0.8</v>
          </cell>
        </row>
        <row r="10">
          <cell r="B10">
            <v>22.262499999999999</v>
          </cell>
          <cell r="C10">
            <v>30.4</v>
          </cell>
          <cell r="D10">
            <v>17.899999999999999</v>
          </cell>
          <cell r="E10">
            <v>68.909090909090907</v>
          </cell>
          <cell r="F10">
            <v>100</v>
          </cell>
          <cell r="G10">
            <v>49</v>
          </cell>
          <cell r="H10">
            <v>19.440000000000001</v>
          </cell>
          <cell r="J10">
            <v>36.72</v>
          </cell>
          <cell r="K10">
            <v>4.8</v>
          </cell>
        </row>
        <row r="11">
          <cell r="B11">
            <v>22.887499999999999</v>
          </cell>
          <cell r="C11">
            <v>29.1</v>
          </cell>
          <cell r="D11">
            <v>19.600000000000001</v>
          </cell>
          <cell r="E11">
            <v>70.818181818181813</v>
          </cell>
          <cell r="F11">
            <v>95</v>
          </cell>
          <cell r="G11">
            <v>54</v>
          </cell>
          <cell r="H11">
            <v>16.920000000000002</v>
          </cell>
          <cell r="J11">
            <v>31.319999999999997</v>
          </cell>
          <cell r="K11">
            <v>19.2</v>
          </cell>
        </row>
        <row r="12">
          <cell r="B12">
            <v>20.787499999999994</v>
          </cell>
          <cell r="C12">
            <v>23.5</v>
          </cell>
          <cell r="D12">
            <v>18.899999999999999</v>
          </cell>
          <cell r="E12">
            <v>89</v>
          </cell>
          <cell r="F12">
            <v>93</v>
          </cell>
          <cell r="G12">
            <v>79</v>
          </cell>
          <cell r="H12">
            <v>10.8</v>
          </cell>
          <cell r="J12">
            <v>38.159999999999997</v>
          </cell>
          <cell r="K12">
            <v>1.7999999999999998</v>
          </cell>
        </row>
        <row r="13">
          <cell r="B13">
            <v>18.983333333333334</v>
          </cell>
          <cell r="C13">
            <v>23.6</v>
          </cell>
          <cell r="D13">
            <v>16.3</v>
          </cell>
          <cell r="E13">
            <v>72.5</v>
          </cell>
          <cell r="F13">
            <v>100</v>
          </cell>
          <cell r="G13">
            <v>59</v>
          </cell>
          <cell r="H13">
            <v>15.120000000000001</v>
          </cell>
          <cell r="J13">
            <v>26.64</v>
          </cell>
          <cell r="K13">
            <v>0.6</v>
          </cell>
        </row>
        <row r="14">
          <cell r="B14">
            <v>15.037500000000001</v>
          </cell>
          <cell r="C14">
            <v>22.2</v>
          </cell>
          <cell r="D14">
            <v>9.8000000000000007</v>
          </cell>
          <cell r="E14">
            <v>73.230769230769226</v>
          </cell>
          <cell r="F14">
            <v>97</v>
          </cell>
          <cell r="G14">
            <v>50</v>
          </cell>
          <cell r="H14">
            <v>15.48</v>
          </cell>
          <cell r="J14">
            <v>25.56</v>
          </cell>
          <cell r="K14">
            <v>0.2</v>
          </cell>
        </row>
        <row r="15">
          <cell r="B15">
            <v>16.716666666666665</v>
          </cell>
          <cell r="C15">
            <v>22.2</v>
          </cell>
          <cell r="D15">
            <v>12.9</v>
          </cell>
          <cell r="E15">
            <v>60.083333333333336</v>
          </cell>
          <cell r="F15">
            <v>100</v>
          </cell>
          <cell r="G15">
            <v>37</v>
          </cell>
          <cell r="H15">
            <v>15.48</v>
          </cell>
          <cell r="J15">
            <v>28.8</v>
          </cell>
          <cell r="K15">
            <v>0.2</v>
          </cell>
        </row>
        <row r="16">
          <cell r="B16">
            <v>15.666666666666671</v>
          </cell>
          <cell r="C16">
            <v>20.6</v>
          </cell>
          <cell r="D16">
            <v>11.2</v>
          </cell>
          <cell r="E16">
            <v>67.666666666666671</v>
          </cell>
          <cell r="F16">
            <v>83</v>
          </cell>
          <cell r="G16">
            <v>46</v>
          </cell>
          <cell r="H16">
            <v>27</v>
          </cell>
          <cell r="J16">
            <v>45.72</v>
          </cell>
          <cell r="K16">
            <v>0</v>
          </cell>
        </row>
        <row r="17">
          <cell r="B17">
            <v>16.55</v>
          </cell>
          <cell r="C17">
            <v>23.2</v>
          </cell>
          <cell r="D17">
            <v>11.8</v>
          </cell>
          <cell r="E17">
            <v>71.416666666666671</v>
          </cell>
          <cell r="F17">
            <v>90</v>
          </cell>
          <cell r="G17">
            <v>49</v>
          </cell>
          <cell r="H17">
            <v>23.040000000000003</v>
          </cell>
          <cell r="J17">
            <v>36.36</v>
          </cell>
          <cell r="K17">
            <v>0</v>
          </cell>
        </row>
        <row r="18">
          <cell r="B18">
            <v>19.958333333333339</v>
          </cell>
          <cell r="C18">
            <v>26.3</v>
          </cell>
          <cell r="D18">
            <v>15.2</v>
          </cell>
          <cell r="E18">
            <v>65.666666666666671</v>
          </cell>
          <cell r="F18">
            <v>77</v>
          </cell>
          <cell r="G18">
            <v>52</v>
          </cell>
          <cell r="H18">
            <v>24.12</v>
          </cell>
          <cell r="J18">
            <v>40.32</v>
          </cell>
          <cell r="K18">
            <v>0</v>
          </cell>
        </row>
        <row r="19">
          <cell r="B19">
            <v>20.195833333333333</v>
          </cell>
          <cell r="C19">
            <v>23.7</v>
          </cell>
          <cell r="D19">
            <v>16.5</v>
          </cell>
          <cell r="E19">
            <v>79.6875</v>
          </cell>
          <cell r="F19">
            <v>100</v>
          </cell>
          <cell r="G19">
            <v>62</v>
          </cell>
          <cell r="H19">
            <v>19.8</v>
          </cell>
          <cell r="J19">
            <v>43.2</v>
          </cell>
          <cell r="K19">
            <v>18</v>
          </cell>
        </row>
        <row r="20">
          <cell r="B20">
            <v>22.008333333333336</v>
          </cell>
          <cell r="C20">
            <v>28.6</v>
          </cell>
          <cell r="D20">
            <v>17.600000000000001</v>
          </cell>
          <cell r="E20">
            <v>60.454545454545453</v>
          </cell>
          <cell r="F20">
            <v>100</v>
          </cell>
          <cell r="G20">
            <v>47</v>
          </cell>
          <cell r="H20">
            <v>16.2</v>
          </cell>
          <cell r="J20">
            <v>32.04</v>
          </cell>
          <cell r="K20">
            <v>0</v>
          </cell>
        </row>
        <row r="21">
          <cell r="B21">
            <v>22.55</v>
          </cell>
          <cell r="C21">
            <v>28.4</v>
          </cell>
          <cell r="D21">
            <v>18</v>
          </cell>
          <cell r="E21">
            <v>64.476190476190482</v>
          </cell>
          <cell r="F21">
            <v>100</v>
          </cell>
          <cell r="G21">
            <v>36</v>
          </cell>
          <cell r="H21">
            <v>17.64</v>
          </cell>
          <cell r="J21">
            <v>32.76</v>
          </cell>
          <cell r="K21">
            <v>0</v>
          </cell>
        </row>
        <row r="22">
          <cell r="B22">
            <v>21.912499999999998</v>
          </cell>
          <cell r="C22">
            <v>28</v>
          </cell>
          <cell r="D22">
            <v>17.3</v>
          </cell>
          <cell r="E22">
            <v>59.666666666666664</v>
          </cell>
          <cell r="F22">
            <v>80</v>
          </cell>
          <cell r="G22">
            <v>32</v>
          </cell>
          <cell r="H22">
            <v>15.120000000000001</v>
          </cell>
          <cell r="J22">
            <v>25.56</v>
          </cell>
          <cell r="K22">
            <v>0</v>
          </cell>
        </row>
        <row r="23">
          <cell r="B23">
            <v>22.491666666666664</v>
          </cell>
          <cell r="C23">
            <v>29.8</v>
          </cell>
          <cell r="D23">
            <v>17.2</v>
          </cell>
          <cell r="E23">
            <v>60.904761904761905</v>
          </cell>
          <cell r="F23">
            <v>100</v>
          </cell>
          <cell r="G23">
            <v>36</v>
          </cell>
          <cell r="H23">
            <v>11.16</v>
          </cell>
          <cell r="J23">
            <v>21.6</v>
          </cell>
          <cell r="K23">
            <v>0</v>
          </cell>
        </row>
        <row r="24">
          <cell r="B24">
            <v>20.900000000000002</v>
          </cell>
          <cell r="C24">
            <v>26.5</v>
          </cell>
          <cell r="D24">
            <v>16.8</v>
          </cell>
          <cell r="E24">
            <v>72</v>
          </cell>
          <cell r="F24">
            <v>100</v>
          </cell>
          <cell r="G24">
            <v>56</v>
          </cell>
          <cell r="H24">
            <v>12.6</v>
          </cell>
          <cell r="J24">
            <v>25.56</v>
          </cell>
          <cell r="K24">
            <v>0</v>
          </cell>
        </row>
        <row r="25">
          <cell r="B25">
            <v>19.558333333333334</v>
          </cell>
          <cell r="C25">
            <v>24.6</v>
          </cell>
          <cell r="D25">
            <v>15.8</v>
          </cell>
          <cell r="E25">
            <v>73.63636363636364</v>
          </cell>
          <cell r="F25">
            <v>100</v>
          </cell>
          <cell r="G25">
            <v>59</v>
          </cell>
          <cell r="H25">
            <v>10.08</v>
          </cell>
          <cell r="J25">
            <v>17.28</v>
          </cell>
          <cell r="K25">
            <v>0</v>
          </cell>
        </row>
        <row r="26">
          <cell r="B26">
            <v>21.833333333333332</v>
          </cell>
          <cell r="C26">
            <v>27.3</v>
          </cell>
          <cell r="D26">
            <v>18.8</v>
          </cell>
          <cell r="E26">
            <v>75.055555555555557</v>
          </cell>
          <cell r="F26">
            <v>95</v>
          </cell>
          <cell r="G26">
            <v>53</v>
          </cell>
          <cell r="H26">
            <v>18.720000000000002</v>
          </cell>
          <cell r="J26">
            <v>30.96</v>
          </cell>
          <cell r="K26">
            <v>0</v>
          </cell>
        </row>
        <row r="27">
          <cell r="B27">
            <v>19.216666666666665</v>
          </cell>
          <cell r="C27">
            <v>22.6</v>
          </cell>
          <cell r="D27">
            <v>14.5</v>
          </cell>
          <cell r="E27">
            <v>84.89473684210526</v>
          </cell>
          <cell r="F27">
            <v>100</v>
          </cell>
          <cell r="G27">
            <v>70</v>
          </cell>
          <cell r="H27">
            <v>20.16</v>
          </cell>
          <cell r="J27">
            <v>45.72</v>
          </cell>
          <cell r="K27">
            <v>7</v>
          </cell>
        </row>
        <row r="28">
          <cell r="B28">
            <v>10.308333333333332</v>
          </cell>
          <cell r="C28">
            <v>15</v>
          </cell>
          <cell r="D28">
            <v>5.0999999999999996</v>
          </cell>
          <cell r="E28">
            <v>58.708333333333336</v>
          </cell>
          <cell r="F28">
            <v>100</v>
          </cell>
          <cell r="G28">
            <v>23</v>
          </cell>
          <cell r="H28">
            <v>22.32</v>
          </cell>
          <cell r="J28">
            <v>38.880000000000003</v>
          </cell>
          <cell r="K28">
            <v>0</v>
          </cell>
        </row>
        <row r="29">
          <cell r="B29">
            <v>12.524999999999999</v>
          </cell>
          <cell r="C29">
            <v>21.4</v>
          </cell>
          <cell r="D29">
            <v>5.8</v>
          </cell>
          <cell r="E29">
            <v>56.833333333333336</v>
          </cell>
          <cell r="F29">
            <v>81</v>
          </cell>
          <cell r="G29">
            <v>31</v>
          </cell>
          <cell r="H29">
            <v>21.240000000000002</v>
          </cell>
          <cell r="J29">
            <v>33.119999999999997</v>
          </cell>
          <cell r="K29">
            <v>0</v>
          </cell>
        </row>
        <row r="30">
          <cell r="B30">
            <v>21.595833333333335</v>
          </cell>
          <cell r="C30">
            <v>31.1</v>
          </cell>
          <cell r="D30">
            <v>15.8</v>
          </cell>
          <cell r="E30">
            <v>57.583333333333336</v>
          </cell>
          <cell r="F30">
            <v>76</v>
          </cell>
          <cell r="G30">
            <v>41</v>
          </cell>
          <cell r="H30">
            <v>20.52</v>
          </cell>
          <cell r="J30">
            <v>43.92</v>
          </cell>
          <cell r="K30">
            <v>0</v>
          </cell>
        </row>
        <row r="31">
          <cell r="B31">
            <v>21.820833333333329</v>
          </cell>
          <cell r="C31">
            <v>26.4</v>
          </cell>
          <cell r="D31">
            <v>18.7</v>
          </cell>
          <cell r="E31">
            <v>75.142857142857139</v>
          </cell>
          <cell r="F31">
            <v>100</v>
          </cell>
          <cell r="G31">
            <v>59</v>
          </cell>
          <cell r="H31">
            <v>10.8</v>
          </cell>
          <cell r="J31">
            <v>20.16</v>
          </cell>
          <cell r="K31">
            <v>0</v>
          </cell>
        </row>
        <row r="32">
          <cell r="B32">
            <v>23.570833333333329</v>
          </cell>
          <cell r="C32">
            <v>30.2</v>
          </cell>
          <cell r="D32">
            <v>19</v>
          </cell>
          <cell r="E32">
            <v>63.3125</v>
          </cell>
          <cell r="F32">
            <v>100</v>
          </cell>
          <cell r="G32">
            <v>40</v>
          </cell>
          <cell r="H32">
            <v>18.720000000000002</v>
          </cell>
          <cell r="J32">
            <v>33.840000000000003</v>
          </cell>
          <cell r="K32">
            <v>0</v>
          </cell>
        </row>
        <row r="33">
          <cell r="B33">
            <v>23.775000000000002</v>
          </cell>
          <cell r="C33">
            <v>31</v>
          </cell>
          <cell r="D33">
            <v>19</v>
          </cell>
          <cell r="E33">
            <v>63.375</v>
          </cell>
          <cell r="F33">
            <v>80</v>
          </cell>
          <cell r="G33">
            <v>42</v>
          </cell>
          <cell r="H33">
            <v>18.36</v>
          </cell>
          <cell r="J33">
            <v>39.6</v>
          </cell>
          <cell r="K33">
            <v>0</v>
          </cell>
        </row>
        <row r="34">
          <cell r="B34">
            <v>15.804166666666667</v>
          </cell>
          <cell r="C34">
            <v>22.5</v>
          </cell>
          <cell r="D34">
            <v>13.2</v>
          </cell>
          <cell r="E34">
            <v>79.857142857142861</v>
          </cell>
          <cell r="F34">
            <v>100</v>
          </cell>
          <cell r="G34">
            <v>65</v>
          </cell>
          <cell r="H34">
            <v>19.079999999999998</v>
          </cell>
          <cell r="J34">
            <v>32.4</v>
          </cell>
          <cell r="K34">
            <v>0</v>
          </cell>
        </row>
      </sheetData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7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Iguatemi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7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Itaporã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7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Planilha1"/>
      <sheetName val="Setembro"/>
      <sheetName val="Outubro"/>
      <sheetName val="Novembro"/>
      <sheetName val="Dezembro"/>
      <sheetName val="BoletimItaquiraí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7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2"/>
      <sheetName val="Julho"/>
      <sheetName val="Agosto"/>
      <sheetName val="Setembro"/>
      <sheetName val="Outubro"/>
      <sheetName val="Novembro"/>
      <sheetName val="Dezembro"/>
      <sheetName val="BoletimIvinhema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7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ilha1"/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  <sheetName val="BoletimJardim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7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Planilha1"/>
      <sheetName val="Agosto"/>
      <sheetName val="Setembro"/>
      <sheetName val="Outubro"/>
      <sheetName val="Novembro"/>
      <sheetName val="Dezembro"/>
      <sheetName val="BoletimJuti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7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LagunaCarapã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7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Maracaju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7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Planilha1"/>
      <sheetName val="Agosto"/>
      <sheetName val="Setembro"/>
      <sheetName val="Outubro"/>
      <sheetName val="Novembro"/>
      <sheetName val="Dezembro"/>
      <sheetName val="BoletimMiranda_2023 (GOES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7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Planilha1"/>
      <sheetName val="Agosto"/>
      <sheetName val="Setembro"/>
      <sheetName val="Outubro"/>
      <sheetName val="Novembro"/>
      <sheetName val="Dezembro"/>
      <sheetName val="BoletimNhumirim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>
        <row r="5">
          <cell r="B5">
            <v>18.095833333333335</v>
          </cell>
          <cell r="C5">
            <v>23</v>
          </cell>
          <cell r="D5">
            <v>14.2</v>
          </cell>
          <cell r="E5">
            <v>77.041666666666671</v>
          </cell>
          <cell r="F5">
            <v>94</v>
          </cell>
          <cell r="G5">
            <v>54</v>
          </cell>
          <cell r="H5">
            <v>12.96</v>
          </cell>
          <cell r="J5">
            <v>20.16</v>
          </cell>
          <cell r="K5">
            <v>0</v>
          </cell>
        </row>
        <row r="6">
          <cell r="B6">
            <v>19.591666666666665</v>
          </cell>
          <cell r="C6">
            <v>26.2</v>
          </cell>
          <cell r="D6">
            <v>16.3</v>
          </cell>
          <cell r="E6">
            <v>82.625</v>
          </cell>
          <cell r="F6">
            <v>97</v>
          </cell>
          <cell r="G6">
            <v>54</v>
          </cell>
          <cell r="H6">
            <v>9</v>
          </cell>
          <cell r="J6">
            <v>20.88</v>
          </cell>
          <cell r="K6">
            <v>0</v>
          </cell>
        </row>
        <row r="7">
          <cell r="B7">
            <v>21.162500000000005</v>
          </cell>
          <cell r="C7">
            <v>29.5</v>
          </cell>
          <cell r="D7">
            <v>14.8</v>
          </cell>
          <cell r="E7">
            <v>81.166666666666671</v>
          </cell>
          <cell r="F7">
            <v>100</v>
          </cell>
          <cell r="G7">
            <v>51</v>
          </cell>
          <cell r="H7">
            <v>11.879999999999999</v>
          </cell>
          <cell r="J7">
            <v>23.759999999999998</v>
          </cell>
          <cell r="K7">
            <v>0</v>
          </cell>
        </row>
        <row r="8">
          <cell r="B8">
            <v>24.029166666666665</v>
          </cell>
          <cell r="C8">
            <v>31.4</v>
          </cell>
          <cell r="D8">
            <v>19.399999999999999</v>
          </cell>
          <cell r="E8">
            <v>80.166666666666671</v>
          </cell>
          <cell r="F8">
            <v>95</v>
          </cell>
          <cell r="G8">
            <v>54</v>
          </cell>
          <cell r="H8">
            <v>21.96</v>
          </cell>
          <cell r="J8">
            <v>41.76</v>
          </cell>
          <cell r="K8">
            <v>0</v>
          </cell>
        </row>
        <row r="9">
          <cell r="B9">
            <v>24.712500000000002</v>
          </cell>
          <cell r="C9">
            <v>32</v>
          </cell>
          <cell r="D9">
            <v>19.600000000000001</v>
          </cell>
          <cell r="E9">
            <v>83.75</v>
          </cell>
          <cell r="F9">
            <v>100</v>
          </cell>
          <cell r="G9">
            <v>50</v>
          </cell>
          <cell r="H9">
            <v>28.8</v>
          </cell>
          <cell r="J9">
            <v>52.56</v>
          </cell>
          <cell r="K9">
            <v>0</v>
          </cell>
        </row>
        <row r="10">
          <cell r="B10">
            <v>22.943478260869568</v>
          </cell>
          <cell r="C10">
            <v>29</v>
          </cell>
          <cell r="D10">
            <v>18.8</v>
          </cell>
          <cell r="E10">
            <v>84.173913043478265</v>
          </cell>
          <cell r="F10">
            <v>100</v>
          </cell>
          <cell r="G10">
            <v>59</v>
          </cell>
          <cell r="H10">
            <v>10.08</v>
          </cell>
          <cell r="J10">
            <v>24.12</v>
          </cell>
          <cell r="K10">
            <v>0</v>
          </cell>
        </row>
        <row r="11">
          <cell r="B11">
            <v>22.129166666666666</v>
          </cell>
          <cell r="C11">
            <v>29.5</v>
          </cell>
          <cell r="D11">
            <v>17</v>
          </cell>
          <cell r="E11">
            <v>84.583333333333329</v>
          </cell>
          <cell r="F11">
            <v>100</v>
          </cell>
          <cell r="G11">
            <v>51</v>
          </cell>
          <cell r="H11">
            <v>19.440000000000001</v>
          </cell>
          <cell r="J11">
            <v>33.119999999999997</v>
          </cell>
          <cell r="K11">
            <v>0</v>
          </cell>
        </row>
        <row r="12">
          <cell r="B12">
            <v>21.541666666666668</v>
          </cell>
          <cell r="C12">
            <v>24.8</v>
          </cell>
          <cell r="D12">
            <v>19</v>
          </cell>
          <cell r="E12">
            <v>92.083333333333329</v>
          </cell>
          <cell r="F12">
            <v>100</v>
          </cell>
          <cell r="G12">
            <v>74</v>
          </cell>
          <cell r="H12">
            <v>17.28</v>
          </cell>
          <cell r="J12">
            <v>30.240000000000002</v>
          </cell>
          <cell r="K12">
            <v>4.8000000000000007</v>
          </cell>
        </row>
        <row r="13">
          <cell r="B13">
            <v>16.795833333333331</v>
          </cell>
          <cell r="C13">
            <v>22.6</v>
          </cell>
          <cell r="D13">
            <v>13</v>
          </cell>
          <cell r="E13">
            <v>80.75</v>
          </cell>
          <cell r="F13">
            <v>99</v>
          </cell>
          <cell r="G13">
            <v>40</v>
          </cell>
          <cell r="H13">
            <v>24.48</v>
          </cell>
          <cell r="J13">
            <v>38.519999999999996</v>
          </cell>
          <cell r="K13">
            <v>0</v>
          </cell>
        </row>
        <row r="14">
          <cell r="B14">
            <v>14.137500000000001</v>
          </cell>
          <cell r="C14">
            <v>22.8</v>
          </cell>
          <cell r="D14">
            <v>8.1</v>
          </cell>
          <cell r="E14">
            <v>74.833333333333329</v>
          </cell>
          <cell r="F14">
            <v>98</v>
          </cell>
          <cell r="G14">
            <v>30</v>
          </cell>
          <cell r="H14">
            <v>14.76</v>
          </cell>
          <cell r="J14">
            <v>24.48</v>
          </cell>
          <cell r="K14">
            <v>0</v>
          </cell>
        </row>
        <row r="15">
          <cell r="B15">
            <v>16.2</v>
          </cell>
          <cell r="C15">
            <v>23.6</v>
          </cell>
          <cell r="D15">
            <v>11.4</v>
          </cell>
          <cell r="E15">
            <v>76.416666666666671</v>
          </cell>
          <cell r="F15">
            <v>97</v>
          </cell>
          <cell r="G15">
            <v>44</v>
          </cell>
          <cell r="H15">
            <v>10.08</v>
          </cell>
          <cell r="J15">
            <v>26.28</v>
          </cell>
          <cell r="K15">
            <v>0</v>
          </cell>
        </row>
        <row r="16">
          <cell r="B16">
            <v>15.795833333333334</v>
          </cell>
          <cell r="C16">
            <v>23.6</v>
          </cell>
          <cell r="D16">
            <v>9.1</v>
          </cell>
          <cell r="E16">
            <v>76.375</v>
          </cell>
          <cell r="F16">
            <v>99</v>
          </cell>
          <cell r="G16">
            <v>47</v>
          </cell>
          <cell r="H16">
            <v>19.8</v>
          </cell>
          <cell r="J16">
            <v>33.840000000000003</v>
          </cell>
          <cell r="K16">
            <v>0</v>
          </cell>
        </row>
        <row r="17">
          <cell r="B17">
            <v>17.324999999999999</v>
          </cell>
          <cell r="C17">
            <v>24.5</v>
          </cell>
          <cell r="D17">
            <v>11.5</v>
          </cell>
          <cell r="E17">
            <v>74.833333333333329</v>
          </cell>
          <cell r="F17">
            <v>93</v>
          </cell>
          <cell r="G17">
            <v>53</v>
          </cell>
          <cell r="H17">
            <v>16.920000000000002</v>
          </cell>
          <cell r="J17">
            <v>30.6</v>
          </cell>
          <cell r="K17">
            <v>0.6</v>
          </cell>
        </row>
        <row r="18">
          <cell r="B18">
            <v>20.829166666666662</v>
          </cell>
          <cell r="C18">
            <v>27.8</v>
          </cell>
          <cell r="D18">
            <v>14.9</v>
          </cell>
          <cell r="E18">
            <v>78.708333333333329</v>
          </cell>
          <cell r="F18">
            <v>98</v>
          </cell>
          <cell r="G18">
            <v>53</v>
          </cell>
          <cell r="H18">
            <v>23.400000000000002</v>
          </cell>
          <cell r="J18">
            <v>43.2</v>
          </cell>
          <cell r="K18">
            <v>0</v>
          </cell>
        </row>
        <row r="19">
          <cell r="B19">
            <v>20.208333333333332</v>
          </cell>
          <cell r="C19">
            <v>25.3</v>
          </cell>
          <cell r="D19">
            <v>15.7</v>
          </cell>
          <cell r="E19">
            <v>88.291666666666671</v>
          </cell>
          <cell r="F19">
            <v>100</v>
          </cell>
          <cell r="G19">
            <v>59</v>
          </cell>
          <cell r="H19">
            <v>21.96</v>
          </cell>
          <cell r="J19">
            <v>43.56</v>
          </cell>
          <cell r="K19">
            <v>20.8</v>
          </cell>
        </row>
        <row r="20">
          <cell r="B20">
            <v>23.083333333333332</v>
          </cell>
          <cell r="C20">
            <v>30.2</v>
          </cell>
          <cell r="D20">
            <v>17.600000000000001</v>
          </cell>
          <cell r="E20">
            <v>83.416666666666671</v>
          </cell>
          <cell r="F20">
            <v>100</v>
          </cell>
          <cell r="G20">
            <v>52</v>
          </cell>
          <cell r="H20">
            <v>22.32</v>
          </cell>
          <cell r="J20">
            <v>44.28</v>
          </cell>
          <cell r="K20">
            <v>0</v>
          </cell>
        </row>
        <row r="21">
          <cell r="B21">
            <v>23.662499999999998</v>
          </cell>
          <cell r="C21">
            <v>30.4</v>
          </cell>
          <cell r="D21">
            <v>18.100000000000001</v>
          </cell>
          <cell r="E21">
            <v>76.5</v>
          </cell>
          <cell r="F21">
            <v>100</v>
          </cell>
          <cell r="G21">
            <v>46</v>
          </cell>
          <cell r="H21">
            <v>23.759999999999998</v>
          </cell>
          <cell r="J21">
            <v>47.519999999999996</v>
          </cell>
          <cell r="K21">
            <v>0</v>
          </cell>
        </row>
        <row r="22">
          <cell r="B22">
            <v>23.216666666666669</v>
          </cell>
          <cell r="C22">
            <v>30</v>
          </cell>
          <cell r="D22">
            <v>16.100000000000001</v>
          </cell>
          <cell r="E22">
            <v>72.166666666666671</v>
          </cell>
          <cell r="F22">
            <v>100</v>
          </cell>
          <cell r="G22">
            <v>44</v>
          </cell>
          <cell r="H22">
            <v>20.52</v>
          </cell>
          <cell r="J22">
            <v>35.64</v>
          </cell>
          <cell r="K22">
            <v>0</v>
          </cell>
        </row>
        <row r="23">
          <cell r="B23">
            <v>19.995833333333334</v>
          </cell>
          <cell r="C23">
            <v>24.3</v>
          </cell>
          <cell r="D23">
            <v>17.600000000000001</v>
          </cell>
          <cell r="E23">
            <v>88.708333333333329</v>
          </cell>
          <cell r="F23">
            <v>100</v>
          </cell>
          <cell r="G23">
            <v>68</v>
          </cell>
          <cell r="H23">
            <v>16.2</v>
          </cell>
          <cell r="J23">
            <v>25.2</v>
          </cell>
          <cell r="K23">
            <v>0</v>
          </cell>
        </row>
        <row r="24">
          <cell r="B24">
            <v>17.091666666666665</v>
          </cell>
          <cell r="C24">
            <v>21.1</v>
          </cell>
          <cell r="D24">
            <v>13.5</v>
          </cell>
          <cell r="E24">
            <v>87.583333333333329</v>
          </cell>
          <cell r="F24">
            <v>100</v>
          </cell>
          <cell r="G24">
            <v>69</v>
          </cell>
          <cell r="H24">
            <v>16.920000000000002</v>
          </cell>
          <cell r="J24">
            <v>27.36</v>
          </cell>
          <cell r="K24">
            <v>0</v>
          </cell>
        </row>
        <row r="25">
          <cell r="B25">
            <v>17.037499999999998</v>
          </cell>
          <cell r="C25">
            <v>22.5</v>
          </cell>
          <cell r="D25">
            <v>14.1</v>
          </cell>
          <cell r="E25">
            <v>92.833333333333329</v>
          </cell>
          <cell r="F25">
            <v>100</v>
          </cell>
          <cell r="G25">
            <v>74</v>
          </cell>
          <cell r="H25">
            <v>12.24</v>
          </cell>
          <cell r="J25">
            <v>23.400000000000002</v>
          </cell>
          <cell r="K25">
            <v>0</v>
          </cell>
        </row>
        <row r="26">
          <cell r="B26">
            <v>21.216666666666665</v>
          </cell>
          <cell r="C26">
            <v>26.9</v>
          </cell>
          <cell r="D26">
            <v>17.899999999999999</v>
          </cell>
          <cell r="E26">
            <v>85.625</v>
          </cell>
          <cell r="F26">
            <v>100</v>
          </cell>
          <cell r="G26">
            <v>62</v>
          </cell>
          <cell r="H26">
            <v>30.6</v>
          </cell>
          <cell r="J26">
            <v>50.04</v>
          </cell>
          <cell r="K26">
            <v>0</v>
          </cell>
        </row>
        <row r="27">
          <cell r="B27">
            <v>18.258333333333333</v>
          </cell>
          <cell r="C27">
            <v>24.3</v>
          </cell>
          <cell r="D27">
            <v>13.1</v>
          </cell>
          <cell r="E27">
            <v>81.583333333333329</v>
          </cell>
          <cell r="F27">
            <v>99</v>
          </cell>
          <cell r="G27">
            <v>61</v>
          </cell>
          <cell r="H27">
            <v>34.56</v>
          </cell>
          <cell r="J27">
            <v>57.6</v>
          </cell>
          <cell r="K27">
            <v>3.2</v>
          </cell>
        </row>
        <row r="28">
          <cell r="B28">
            <v>9.1416666666666675</v>
          </cell>
          <cell r="C28">
            <v>16.5</v>
          </cell>
          <cell r="D28">
            <v>2.2000000000000002</v>
          </cell>
          <cell r="E28">
            <v>67</v>
          </cell>
          <cell r="F28">
            <v>93</v>
          </cell>
          <cell r="G28">
            <v>29</v>
          </cell>
          <cell r="H28">
            <v>18</v>
          </cell>
          <cell r="J28">
            <v>29.52</v>
          </cell>
          <cell r="K28">
            <v>0</v>
          </cell>
        </row>
        <row r="29">
          <cell r="B29">
            <v>12.920833333333333</v>
          </cell>
          <cell r="C29">
            <v>23.9</v>
          </cell>
          <cell r="D29">
            <v>3.6</v>
          </cell>
          <cell r="E29">
            <v>66.291666666666671</v>
          </cell>
          <cell r="F29">
            <v>94</v>
          </cell>
          <cell r="G29">
            <v>44</v>
          </cell>
          <cell r="H29">
            <v>19.8</v>
          </cell>
          <cell r="J29">
            <v>39.96</v>
          </cell>
          <cell r="K29">
            <v>0</v>
          </cell>
        </row>
        <row r="30">
          <cell r="B30">
            <v>20.991666666666664</v>
          </cell>
          <cell r="C30">
            <v>25.7</v>
          </cell>
          <cell r="D30">
            <v>17.100000000000001</v>
          </cell>
          <cell r="E30">
            <v>82.166666666666671</v>
          </cell>
          <cell r="F30">
            <v>96</v>
          </cell>
          <cell r="G30">
            <v>68</v>
          </cell>
          <cell r="H30">
            <v>27</v>
          </cell>
          <cell r="J30">
            <v>41.76</v>
          </cell>
          <cell r="K30">
            <v>1.4</v>
          </cell>
        </row>
        <row r="31">
          <cell r="B31">
            <v>19.295833333333338</v>
          </cell>
          <cell r="C31">
            <v>25.9</v>
          </cell>
          <cell r="D31">
            <v>15.2</v>
          </cell>
          <cell r="E31">
            <v>92.041666666666671</v>
          </cell>
          <cell r="F31">
            <v>100</v>
          </cell>
          <cell r="G31">
            <v>67</v>
          </cell>
          <cell r="H31">
            <v>15.48</v>
          </cell>
          <cell r="J31">
            <v>24.48</v>
          </cell>
          <cell r="K31">
            <v>0.60000000000000009</v>
          </cell>
        </row>
        <row r="32">
          <cell r="B32">
            <v>22.454166666666662</v>
          </cell>
          <cell r="C32">
            <v>30.8</v>
          </cell>
          <cell r="D32">
            <v>16</v>
          </cell>
          <cell r="E32">
            <v>83.583333333333329</v>
          </cell>
          <cell r="F32">
            <v>100</v>
          </cell>
          <cell r="G32">
            <v>50</v>
          </cell>
          <cell r="H32">
            <v>22.68</v>
          </cell>
          <cell r="J32">
            <v>41.76</v>
          </cell>
          <cell r="K32">
            <v>0</v>
          </cell>
        </row>
        <row r="33">
          <cell r="B33">
            <v>18.850000000000005</v>
          </cell>
          <cell r="C33">
            <v>24.9</v>
          </cell>
          <cell r="D33">
            <v>13</v>
          </cell>
          <cell r="E33">
            <v>90.75</v>
          </cell>
          <cell r="F33">
            <v>100</v>
          </cell>
          <cell r="G33">
            <v>74</v>
          </cell>
          <cell r="H33">
            <v>27.36</v>
          </cell>
          <cell r="J33">
            <v>40.32</v>
          </cell>
          <cell r="K33">
            <v>0.2</v>
          </cell>
        </row>
        <row r="34">
          <cell r="B34">
            <v>11.466666666666667</v>
          </cell>
          <cell r="C34">
            <v>13.2</v>
          </cell>
          <cell r="D34">
            <v>10.4</v>
          </cell>
          <cell r="E34">
            <v>88.708333333333329</v>
          </cell>
          <cell r="F34">
            <v>99</v>
          </cell>
          <cell r="G34">
            <v>76</v>
          </cell>
          <cell r="H34">
            <v>30.96</v>
          </cell>
          <cell r="J34">
            <v>49.680000000000007</v>
          </cell>
          <cell r="K34">
            <v>0.2</v>
          </cell>
        </row>
      </sheetData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8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NovaAlvorada do Sul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8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NovaAndradina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8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</sheetDataSet>
  </externalBook>
</externalLink>
</file>

<file path=xl/externalLinks/externalLink8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Planilha1"/>
      <sheetName val="Agosto"/>
      <sheetName val="Setembro"/>
      <sheetName val="Outubro"/>
      <sheetName val="Novembro"/>
      <sheetName val="Dezembro"/>
      <sheetName val="BoletimPedroGomes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8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PontaPorã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8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2"/>
      <sheetName val="Julho"/>
      <sheetName val="Agosto"/>
      <sheetName val="Setembro"/>
      <sheetName val="Outubro"/>
      <sheetName val="Novembro"/>
      <sheetName val="Dezembro"/>
      <sheetName val="BoletimPortoMurtinho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8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Planilha1"/>
      <sheetName val="Setembro"/>
      <sheetName val="Outubro"/>
      <sheetName val="Novembro"/>
      <sheetName val="Dezembro"/>
      <sheetName val="BoletimRibasdoRioPardo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8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RioBrilhante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8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Planilha1"/>
      <sheetName val="Agosto"/>
      <sheetName val="Setembro"/>
      <sheetName val="Outubro"/>
      <sheetName val="Novembro"/>
      <sheetName val="Dezembro"/>
      <sheetName val="BoletimSantaRitadoPardo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8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Planilha1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>
        <row r="5">
          <cell r="B5">
            <v>15.225000000000001</v>
          </cell>
          <cell r="C5">
            <v>20.2</v>
          </cell>
          <cell r="D5">
            <v>11.6</v>
          </cell>
          <cell r="E5">
            <v>80.416666666666671</v>
          </cell>
          <cell r="F5">
            <v>97</v>
          </cell>
          <cell r="G5">
            <v>57</v>
          </cell>
          <cell r="H5">
            <v>9</v>
          </cell>
          <cell r="J5">
            <v>16.559999999999999</v>
          </cell>
          <cell r="K5">
            <v>0.2</v>
          </cell>
        </row>
        <row r="6">
          <cell r="B6">
            <v>18.333333333333332</v>
          </cell>
          <cell r="C6">
            <v>25</v>
          </cell>
          <cell r="D6">
            <v>14.4</v>
          </cell>
          <cell r="E6">
            <v>76.875</v>
          </cell>
          <cell r="F6">
            <v>95</v>
          </cell>
          <cell r="G6">
            <v>49</v>
          </cell>
          <cell r="H6">
            <v>12.24</v>
          </cell>
          <cell r="J6">
            <v>26.64</v>
          </cell>
          <cell r="K6">
            <v>0.60000000000000009</v>
          </cell>
        </row>
        <row r="7">
          <cell r="B7">
            <v>20.650000000000002</v>
          </cell>
          <cell r="C7">
            <v>28.4</v>
          </cell>
          <cell r="D7">
            <v>15.9</v>
          </cell>
          <cell r="E7">
            <v>79.958333333333329</v>
          </cell>
          <cell r="F7">
            <v>96</v>
          </cell>
          <cell r="G7">
            <v>53</v>
          </cell>
          <cell r="H7">
            <v>13.32</v>
          </cell>
          <cell r="J7">
            <v>31.680000000000003</v>
          </cell>
          <cell r="K7">
            <v>0.8</v>
          </cell>
        </row>
        <row r="8">
          <cell r="B8">
            <v>22.837500000000002</v>
          </cell>
          <cell r="C8">
            <v>30</v>
          </cell>
          <cell r="D8">
            <v>19</v>
          </cell>
          <cell r="E8">
            <v>81.458333333333329</v>
          </cell>
          <cell r="F8">
            <v>99</v>
          </cell>
          <cell r="G8">
            <v>54</v>
          </cell>
          <cell r="H8">
            <v>14.04</v>
          </cell>
          <cell r="J8">
            <v>36</v>
          </cell>
          <cell r="K8">
            <v>0</v>
          </cell>
        </row>
        <row r="9">
          <cell r="B9">
            <v>22.395833333333332</v>
          </cell>
          <cell r="C9">
            <v>29.1</v>
          </cell>
          <cell r="D9">
            <v>19.3</v>
          </cell>
          <cell r="E9">
            <v>85.166666666666671</v>
          </cell>
          <cell r="F9">
            <v>96</v>
          </cell>
          <cell r="G9">
            <v>60</v>
          </cell>
          <cell r="H9">
            <v>13.32</v>
          </cell>
          <cell r="J9">
            <v>41.76</v>
          </cell>
          <cell r="K9">
            <v>5.8</v>
          </cell>
        </row>
        <row r="10">
          <cell r="B10">
            <v>21.449999999999992</v>
          </cell>
          <cell r="C10">
            <v>26.8</v>
          </cell>
          <cell r="D10">
            <v>18</v>
          </cell>
          <cell r="E10">
            <v>88.375</v>
          </cell>
          <cell r="F10">
            <v>99</v>
          </cell>
          <cell r="G10">
            <v>64</v>
          </cell>
          <cell r="H10">
            <v>11.879999999999999</v>
          </cell>
          <cell r="J10">
            <v>20.88</v>
          </cell>
          <cell r="K10">
            <v>0.2</v>
          </cell>
        </row>
        <row r="11">
          <cell r="B11">
            <v>21.575000000000003</v>
          </cell>
          <cell r="C11">
            <v>29</v>
          </cell>
          <cell r="D11">
            <v>16.600000000000001</v>
          </cell>
          <cell r="E11">
            <v>85.333333333333329</v>
          </cell>
          <cell r="F11">
            <v>99</v>
          </cell>
          <cell r="G11">
            <v>51</v>
          </cell>
          <cell r="H11">
            <v>18.720000000000002</v>
          </cell>
          <cell r="J11">
            <v>34.200000000000003</v>
          </cell>
          <cell r="K11">
            <v>0.2</v>
          </cell>
        </row>
        <row r="12">
          <cell r="B12">
            <v>19.404166666666669</v>
          </cell>
          <cell r="C12">
            <v>22.4</v>
          </cell>
          <cell r="D12">
            <v>17.8</v>
          </cell>
          <cell r="E12">
            <v>95</v>
          </cell>
          <cell r="F12">
            <v>99</v>
          </cell>
          <cell r="G12">
            <v>78</v>
          </cell>
          <cell r="H12">
            <v>14.76</v>
          </cell>
          <cell r="J12">
            <v>43.2</v>
          </cell>
          <cell r="K12">
            <v>36.400000000000006</v>
          </cell>
        </row>
        <row r="13">
          <cell r="B13">
            <v>16.400000000000002</v>
          </cell>
          <cell r="C13">
            <v>22.2</v>
          </cell>
          <cell r="D13">
            <v>11.4</v>
          </cell>
          <cell r="E13">
            <v>79.791666666666671</v>
          </cell>
          <cell r="F13">
            <v>99</v>
          </cell>
          <cell r="G13">
            <v>38</v>
          </cell>
          <cell r="H13">
            <v>13.68</v>
          </cell>
          <cell r="J13">
            <v>30.96</v>
          </cell>
          <cell r="K13">
            <v>0</v>
          </cell>
        </row>
        <row r="14">
          <cell r="B14">
            <v>13.470833333333333</v>
          </cell>
          <cell r="C14">
            <v>22.6</v>
          </cell>
          <cell r="D14">
            <v>6.8</v>
          </cell>
          <cell r="E14">
            <v>79.125</v>
          </cell>
          <cell r="F14">
            <v>99</v>
          </cell>
          <cell r="G14">
            <v>37</v>
          </cell>
          <cell r="H14">
            <v>9.7200000000000006</v>
          </cell>
          <cell r="J14">
            <v>21.6</v>
          </cell>
          <cell r="K14">
            <v>0.4</v>
          </cell>
        </row>
        <row r="15">
          <cell r="B15">
            <v>14.641666666666666</v>
          </cell>
          <cell r="C15">
            <v>22.9</v>
          </cell>
          <cell r="D15">
            <v>8.1</v>
          </cell>
          <cell r="E15">
            <v>78</v>
          </cell>
          <cell r="F15">
            <v>99</v>
          </cell>
          <cell r="G15">
            <v>40</v>
          </cell>
          <cell r="H15">
            <v>11.16</v>
          </cell>
          <cell r="J15">
            <v>22.68</v>
          </cell>
          <cell r="K15">
            <v>0.2</v>
          </cell>
        </row>
        <row r="16">
          <cell r="B16">
            <v>14.879166666666665</v>
          </cell>
          <cell r="C16">
            <v>20.9</v>
          </cell>
          <cell r="D16">
            <v>10.9</v>
          </cell>
          <cell r="E16">
            <v>68.291666666666671</v>
          </cell>
          <cell r="F16">
            <v>89</v>
          </cell>
          <cell r="G16">
            <v>40</v>
          </cell>
          <cell r="H16">
            <v>25.92</v>
          </cell>
          <cell r="J16">
            <v>45.72</v>
          </cell>
          <cell r="K16">
            <v>0</v>
          </cell>
        </row>
        <row r="17">
          <cell r="B17">
            <v>16.004166666666663</v>
          </cell>
          <cell r="C17">
            <v>23</v>
          </cell>
          <cell r="D17">
            <v>12.1</v>
          </cell>
          <cell r="E17">
            <v>72.708333333333329</v>
          </cell>
          <cell r="F17">
            <v>87</v>
          </cell>
          <cell r="G17">
            <v>52</v>
          </cell>
          <cell r="H17">
            <v>23.040000000000003</v>
          </cell>
          <cell r="J17">
            <v>37.440000000000005</v>
          </cell>
          <cell r="K17">
            <v>0</v>
          </cell>
        </row>
        <row r="18">
          <cell r="B18">
            <v>19.470833333333335</v>
          </cell>
          <cell r="C18">
            <v>26.2</v>
          </cell>
          <cell r="D18">
            <v>15.3</v>
          </cell>
          <cell r="E18">
            <v>71.958333333333329</v>
          </cell>
          <cell r="F18">
            <v>82</v>
          </cell>
          <cell r="G18">
            <v>54</v>
          </cell>
          <cell r="H18">
            <v>23.400000000000002</v>
          </cell>
          <cell r="J18">
            <v>47.519999999999996</v>
          </cell>
          <cell r="K18">
            <v>0</v>
          </cell>
        </row>
        <row r="19">
          <cell r="B19">
            <v>18.554166666666667</v>
          </cell>
          <cell r="C19">
            <v>23.2</v>
          </cell>
          <cell r="D19">
            <v>14.2</v>
          </cell>
          <cell r="E19">
            <v>85.625</v>
          </cell>
          <cell r="F19">
            <v>99</v>
          </cell>
          <cell r="G19">
            <v>63</v>
          </cell>
          <cell r="H19">
            <v>19.440000000000001</v>
          </cell>
          <cell r="J19">
            <v>91.8</v>
          </cell>
          <cell r="K19">
            <v>46.79999999999999</v>
          </cell>
        </row>
        <row r="20">
          <cell r="B20">
            <v>21.787499999999998</v>
          </cell>
          <cell r="C20">
            <v>29.1</v>
          </cell>
          <cell r="D20">
            <v>17.2</v>
          </cell>
          <cell r="E20">
            <v>83.708333333333329</v>
          </cell>
          <cell r="F20">
            <v>99</v>
          </cell>
          <cell r="G20">
            <v>57</v>
          </cell>
          <cell r="H20">
            <v>18.36</v>
          </cell>
          <cell r="J20">
            <v>38.519999999999996</v>
          </cell>
          <cell r="K20">
            <v>0</v>
          </cell>
        </row>
        <row r="21">
          <cell r="B21">
            <v>22.937500000000004</v>
          </cell>
          <cell r="C21">
            <v>29</v>
          </cell>
          <cell r="D21">
            <v>18.600000000000001</v>
          </cell>
          <cell r="E21">
            <v>72.791666666666671</v>
          </cell>
          <cell r="F21">
            <v>92</v>
          </cell>
          <cell r="G21">
            <v>45</v>
          </cell>
          <cell r="H21">
            <v>18.720000000000002</v>
          </cell>
          <cell r="J21">
            <v>44.28</v>
          </cell>
          <cell r="K21">
            <v>0</v>
          </cell>
        </row>
        <row r="22">
          <cell r="B22">
            <v>22.054166666666671</v>
          </cell>
          <cell r="C22">
            <v>28.8</v>
          </cell>
          <cell r="D22">
            <v>17.100000000000001</v>
          </cell>
          <cell r="E22">
            <v>63.875</v>
          </cell>
          <cell r="F22">
            <v>81</v>
          </cell>
          <cell r="G22">
            <v>41</v>
          </cell>
          <cell r="H22">
            <v>14.76</v>
          </cell>
          <cell r="J22">
            <v>35.64</v>
          </cell>
          <cell r="K22">
            <v>0</v>
          </cell>
        </row>
        <row r="23">
          <cell r="B23">
            <v>21.408333333333331</v>
          </cell>
          <cell r="C23">
            <v>29.2</v>
          </cell>
          <cell r="D23">
            <v>16</v>
          </cell>
          <cell r="E23">
            <v>71.625</v>
          </cell>
          <cell r="F23">
            <v>91</v>
          </cell>
          <cell r="G23">
            <v>47</v>
          </cell>
          <cell r="H23">
            <v>15.120000000000001</v>
          </cell>
          <cell r="J23">
            <v>27.36</v>
          </cell>
          <cell r="K23">
            <v>0</v>
          </cell>
        </row>
        <row r="24">
          <cell r="B24">
            <v>17.004166666666666</v>
          </cell>
          <cell r="C24">
            <v>21.7</v>
          </cell>
          <cell r="D24">
            <v>14.5</v>
          </cell>
          <cell r="E24">
            <v>87.666666666666671</v>
          </cell>
          <cell r="F24">
            <v>98</v>
          </cell>
          <cell r="G24">
            <v>65</v>
          </cell>
          <cell r="H24">
            <v>12.24</v>
          </cell>
          <cell r="J24">
            <v>22.68</v>
          </cell>
          <cell r="K24">
            <v>0</v>
          </cell>
        </row>
        <row r="25">
          <cell r="B25">
            <v>16.229166666666668</v>
          </cell>
          <cell r="C25">
            <v>19.8</v>
          </cell>
          <cell r="D25">
            <v>13.9</v>
          </cell>
          <cell r="E25">
            <v>92.291666666666671</v>
          </cell>
          <cell r="F25">
            <v>99</v>
          </cell>
          <cell r="G25">
            <v>75</v>
          </cell>
          <cell r="H25">
            <v>10.08</v>
          </cell>
          <cell r="J25">
            <v>16.559999999999999</v>
          </cell>
          <cell r="K25">
            <v>0.4</v>
          </cell>
        </row>
        <row r="26">
          <cell r="B26">
            <v>20.295833333333331</v>
          </cell>
          <cell r="C26">
            <v>27.5</v>
          </cell>
          <cell r="D26">
            <v>16.899999999999999</v>
          </cell>
          <cell r="E26">
            <v>83.875</v>
          </cell>
          <cell r="F26">
            <v>99</v>
          </cell>
          <cell r="G26">
            <v>49</v>
          </cell>
          <cell r="H26">
            <v>18.36</v>
          </cell>
          <cell r="J26">
            <v>45.36</v>
          </cell>
          <cell r="K26">
            <v>0.60000000000000009</v>
          </cell>
        </row>
        <row r="27">
          <cell r="B27">
            <v>17.291304347826088</v>
          </cell>
          <cell r="C27">
            <v>24.3</v>
          </cell>
          <cell r="D27">
            <v>8.8000000000000007</v>
          </cell>
          <cell r="E27">
            <v>78.086956521739125</v>
          </cell>
          <cell r="F27">
            <v>98</v>
          </cell>
          <cell r="G27">
            <v>55</v>
          </cell>
          <cell r="H27">
            <v>25.56</v>
          </cell>
          <cell r="J27">
            <v>48.6</v>
          </cell>
          <cell r="K27">
            <v>9.9999999999999982</v>
          </cell>
        </row>
        <row r="28">
          <cell r="B28">
            <v>7.1208333333333336</v>
          </cell>
          <cell r="C28">
            <v>14.7</v>
          </cell>
          <cell r="D28">
            <v>0.4</v>
          </cell>
          <cell r="E28">
            <v>63.708333333333336</v>
          </cell>
          <cell r="F28">
            <v>94</v>
          </cell>
          <cell r="G28">
            <v>21</v>
          </cell>
          <cell r="H28">
            <v>15.48</v>
          </cell>
          <cell r="J28">
            <v>28.44</v>
          </cell>
          <cell r="K28">
            <v>0</v>
          </cell>
        </row>
        <row r="29">
          <cell r="B29">
            <v>11.449999999999998</v>
          </cell>
          <cell r="C29">
            <v>22.2</v>
          </cell>
          <cell r="D29">
            <v>3.8</v>
          </cell>
          <cell r="E29">
            <v>50.583333333333336</v>
          </cell>
          <cell r="F29">
            <v>68</v>
          </cell>
          <cell r="G29">
            <v>30</v>
          </cell>
          <cell r="H29">
            <v>19.8</v>
          </cell>
          <cell r="J29">
            <v>43.56</v>
          </cell>
          <cell r="K29">
            <v>0</v>
          </cell>
        </row>
        <row r="30">
          <cell r="B30">
            <v>19.429166666666664</v>
          </cell>
          <cell r="C30">
            <v>27</v>
          </cell>
          <cell r="D30">
            <v>14.7</v>
          </cell>
          <cell r="E30">
            <v>67.458333333333329</v>
          </cell>
          <cell r="F30">
            <v>94</v>
          </cell>
          <cell r="G30">
            <v>47</v>
          </cell>
          <cell r="H30">
            <v>24.48</v>
          </cell>
          <cell r="J30">
            <v>52.2</v>
          </cell>
          <cell r="K30">
            <v>0</v>
          </cell>
        </row>
        <row r="31">
          <cell r="B31">
            <v>17.399999999999999</v>
          </cell>
          <cell r="C31">
            <v>21</v>
          </cell>
          <cell r="D31">
            <v>14.8</v>
          </cell>
          <cell r="E31">
            <v>93.291666666666671</v>
          </cell>
          <cell r="F31">
            <v>99</v>
          </cell>
          <cell r="G31">
            <v>78</v>
          </cell>
          <cell r="H31">
            <v>12.6</v>
          </cell>
          <cell r="J31">
            <v>23.040000000000003</v>
          </cell>
          <cell r="K31">
            <v>1.4</v>
          </cell>
        </row>
        <row r="32">
          <cell r="B32">
            <v>22.541666666666661</v>
          </cell>
          <cell r="C32">
            <v>31.2</v>
          </cell>
          <cell r="D32">
            <v>16.7</v>
          </cell>
          <cell r="E32">
            <v>77.041666666666671</v>
          </cell>
          <cell r="F32">
            <v>99</v>
          </cell>
          <cell r="G32">
            <v>42</v>
          </cell>
          <cell r="H32">
            <v>20.16</v>
          </cell>
          <cell r="J32">
            <v>43.92</v>
          </cell>
          <cell r="K32">
            <v>0</v>
          </cell>
        </row>
        <row r="33">
          <cell r="B33">
            <v>19.358333333333331</v>
          </cell>
          <cell r="C33">
            <v>25.6</v>
          </cell>
          <cell r="D33">
            <v>13.9</v>
          </cell>
          <cell r="E33">
            <v>83.708333333333329</v>
          </cell>
          <cell r="F33">
            <v>98</v>
          </cell>
          <cell r="G33">
            <v>60</v>
          </cell>
          <cell r="H33">
            <v>18</v>
          </cell>
          <cell r="J33">
            <v>31.319999999999997</v>
          </cell>
          <cell r="K33">
            <v>0</v>
          </cell>
        </row>
        <row r="34">
          <cell r="B34">
            <v>11.591666666666667</v>
          </cell>
          <cell r="C34">
            <v>13.9</v>
          </cell>
          <cell r="D34">
            <v>10.199999999999999</v>
          </cell>
          <cell r="E34">
            <v>86.583333333333329</v>
          </cell>
          <cell r="F34">
            <v>98</v>
          </cell>
          <cell r="G34">
            <v>72</v>
          </cell>
          <cell r="H34">
            <v>21.240000000000002</v>
          </cell>
          <cell r="J34">
            <v>39.96</v>
          </cell>
          <cell r="K34">
            <v>0</v>
          </cell>
        </row>
      </sheetData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9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  <sheetName val="BoletimSelvíria_2023 (DEPREDAD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0"/>
      <sheetData sheetId="11"/>
      <sheetData sheetId="12" refreshError="1"/>
    </sheetDataSet>
  </externalBook>
</externalLink>
</file>

<file path=xl/externalLinks/externalLink9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SeteQuedas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9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Sidrolândia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9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Sonora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9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Planilha1"/>
      <sheetName val="Setembro"/>
      <sheetName val="Outubro"/>
      <sheetName val="Novembro"/>
      <sheetName val="Dezembro"/>
      <sheetName val="BoletimTrêsLagoas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http://www.inmet.gov.br/sonabra/maps/automaticas.php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74"/>
  <sheetViews>
    <sheetView tabSelected="1" zoomScale="90" zoomScaleNormal="90" workbookViewId="0">
      <selection activeCell="A15" sqref="A15"/>
    </sheetView>
  </sheetViews>
  <sheetFormatPr defaultRowHeight="12.75" x14ac:dyDescent="0.2"/>
  <cols>
    <col min="1" max="1" width="43" style="2" bestFit="1" customWidth="1"/>
    <col min="2" max="2" width="5.85546875" style="2" bestFit="1" customWidth="1"/>
    <col min="3" max="31" width="5.42578125" style="2" customWidth="1"/>
    <col min="32" max="32" width="6.5703125" style="7" bestFit="1" customWidth="1"/>
  </cols>
  <sheetData>
    <row r="1" spans="1:36" ht="20.100000000000001" customHeight="1" x14ac:dyDescent="0.2">
      <c r="A1" s="128" t="s">
        <v>167</v>
      </c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29"/>
      <c r="M1" s="129"/>
      <c r="N1" s="129"/>
      <c r="O1" s="129"/>
      <c r="P1" s="129"/>
      <c r="Q1" s="129"/>
      <c r="R1" s="129"/>
      <c r="S1" s="129"/>
      <c r="T1" s="129"/>
      <c r="U1" s="129"/>
      <c r="V1" s="129"/>
      <c r="W1" s="129"/>
      <c r="X1" s="129"/>
      <c r="Y1" s="129"/>
      <c r="Z1" s="129"/>
      <c r="AA1" s="129"/>
      <c r="AB1" s="129"/>
      <c r="AC1" s="129"/>
      <c r="AD1" s="129"/>
      <c r="AE1" s="129"/>
      <c r="AF1" s="130"/>
    </row>
    <row r="2" spans="1:36" s="4" customFormat="1" ht="20.100000000000001" customHeight="1" x14ac:dyDescent="0.2">
      <c r="A2" s="131" t="s">
        <v>21</v>
      </c>
      <c r="B2" s="126" t="s">
        <v>208</v>
      </c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26"/>
      <c r="O2" s="126"/>
      <c r="P2" s="126"/>
      <c r="Q2" s="126"/>
      <c r="R2" s="126"/>
      <c r="S2" s="126"/>
      <c r="T2" s="126"/>
      <c r="U2" s="126"/>
      <c r="V2" s="126"/>
      <c r="W2" s="126"/>
      <c r="X2" s="126"/>
      <c r="Y2" s="126"/>
      <c r="Z2" s="126"/>
      <c r="AA2" s="126"/>
      <c r="AB2" s="126"/>
      <c r="AC2" s="126"/>
      <c r="AD2" s="126"/>
      <c r="AE2" s="126"/>
      <c r="AF2" s="127"/>
    </row>
    <row r="3" spans="1:36" s="5" customFormat="1" ht="20.100000000000001" customHeight="1" x14ac:dyDescent="0.2">
      <c r="A3" s="131"/>
      <c r="B3" s="125">
        <v>1</v>
      </c>
      <c r="C3" s="125">
        <f>SUM(B3+1)</f>
        <v>2</v>
      </c>
      <c r="D3" s="125">
        <f t="shared" ref="D3:AB3" si="0">SUM(C3+1)</f>
        <v>3</v>
      </c>
      <c r="E3" s="125">
        <f t="shared" si="0"/>
        <v>4</v>
      </c>
      <c r="F3" s="125">
        <f t="shared" si="0"/>
        <v>5</v>
      </c>
      <c r="G3" s="125">
        <v>6</v>
      </c>
      <c r="H3" s="125">
        <v>7</v>
      </c>
      <c r="I3" s="125">
        <f t="shared" si="0"/>
        <v>8</v>
      </c>
      <c r="J3" s="125">
        <f t="shared" si="0"/>
        <v>9</v>
      </c>
      <c r="K3" s="125">
        <f t="shared" si="0"/>
        <v>10</v>
      </c>
      <c r="L3" s="125">
        <f t="shared" si="0"/>
        <v>11</v>
      </c>
      <c r="M3" s="125">
        <f t="shared" si="0"/>
        <v>12</v>
      </c>
      <c r="N3" s="125">
        <f t="shared" si="0"/>
        <v>13</v>
      </c>
      <c r="O3" s="125">
        <f t="shared" si="0"/>
        <v>14</v>
      </c>
      <c r="P3" s="125">
        <f t="shared" si="0"/>
        <v>15</v>
      </c>
      <c r="Q3" s="125">
        <f t="shared" si="0"/>
        <v>16</v>
      </c>
      <c r="R3" s="125">
        <f t="shared" si="0"/>
        <v>17</v>
      </c>
      <c r="S3" s="125">
        <f t="shared" si="0"/>
        <v>18</v>
      </c>
      <c r="T3" s="125">
        <f t="shared" si="0"/>
        <v>19</v>
      </c>
      <c r="U3" s="125">
        <f t="shared" si="0"/>
        <v>20</v>
      </c>
      <c r="V3" s="125">
        <f t="shared" si="0"/>
        <v>21</v>
      </c>
      <c r="W3" s="125">
        <f t="shared" si="0"/>
        <v>22</v>
      </c>
      <c r="X3" s="125">
        <f t="shared" si="0"/>
        <v>23</v>
      </c>
      <c r="Y3" s="125">
        <f t="shared" si="0"/>
        <v>24</v>
      </c>
      <c r="Z3" s="125">
        <f t="shared" si="0"/>
        <v>25</v>
      </c>
      <c r="AA3" s="125">
        <f t="shared" si="0"/>
        <v>26</v>
      </c>
      <c r="AB3" s="125">
        <f t="shared" si="0"/>
        <v>27</v>
      </c>
      <c r="AC3" s="125">
        <f>SUM(AB3+1)</f>
        <v>28</v>
      </c>
      <c r="AD3" s="125">
        <f>SUM(AC3+1)</f>
        <v>29</v>
      </c>
      <c r="AE3" s="125">
        <v>30</v>
      </c>
      <c r="AF3" s="124" t="s">
        <v>26</v>
      </c>
    </row>
    <row r="4" spans="1:36" s="5" customFormat="1" x14ac:dyDescent="0.2">
      <c r="A4" s="131"/>
      <c r="B4" s="125"/>
      <c r="C4" s="125"/>
      <c r="D4" s="125"/>
      <c r="E4" s="125"/>
      <c r="F4" s="125"/>
      <c r="G4" s="125"/>
      <c r="H4" s="125"/>
      <c r="I4" s="125"/>
      <c r="J4" s="125"/>
      <c r="K4" s="125"/>
      <c r="L4" s="125"/>
      <c r="M4" s="125"/>
      <c r="N4" s="125"/>
      <c r="O4" s="125"/>
      <c r="P4" s="125"/>
      <c r="Q4" s="125"/>
      <c r="R4" s="125"/>
      <c r="S4" s="125"/>
      <c r="T4" s="125"/>
      <c r="U4" s="125"/>
      <c r="V4" s="125"/>
      <c r="W4" s="125"/>
      <c r="X4" s="125"/>
      <c r="Y4" s="125"/>
      <c r="Z4" s="125"/>
      <c r="AA4" s="125"/>
      <c r="AB4" s="125"/>
      <c r="AC4" s="125"/>
      <c r="AD4" s="125"/>
      <c r="AE4" s="125"/>
      <c r="AF4" s="124"/>
    </row>
    <row r="5" spans="1:36" s="5" customFormat="1" x14ac:dyDescent="0.2">
      <c r="A5" s="47" t="s">
        <v>30</v>
      </c>
      <c r="B5" s="104">
        <f>[1]Junho!$B$5</f>
        <v>17.108333333333331</v>
      </c>
      <c r="C5" s="104">
        <f>[1]Junho!$B$6</f>
        <v>19.737499999999997</v>
      </c>
      <c r="D5" s="104">
        <f>[1]Junho!$B$7</f>
        <v>23.224999999999994</v>
      </c>
      <c r="E5" s="104">
        <f>[1]Junho!$B$8</f>
        <v>23.458333333333332</v>
      </c>
      <c r="F5" s="104">
        <f>[1]Junho!$B$9</f>
        <v>24.487499999999997</v>
      </c>
      <c r="G5" s="104">
        <f>[1]Junho!$B$10</f>
        <v>23.216666666666669</v>
      </c>
      <c r="H5" s="104">
        <f>[1]Junho!$B$11</f>
        <v>22.983333333333334</v>
      </c>
      <c r="I5" s="104">
        <f>[1]Junho!$B$12</f>
        <v>21.195833333333329</v>
      </c>
      <c r="J5" s="104">
        <f>[1]Junho!$B$13</f>
        <v>21.020833333333332</v>
      </c>
      <c r="K5" s="104">
        <f>[1]Junho!$B$14</f>
        <v>17.541666666666668</v>
      </c>
      <c r="L5" s="104">
        <f>[1]Junho!$B$15</f>
        <v>14.924999999999999</v>
      </c>
      <c r="M5" s="104">
        <f>[1]Junho!$B$16</f>
        <v>14.787500000000001</v>
      </c>
      <c r="N5" s="104">
        <f>[1]Junho!$B$17</f>
        <v>16.404166666666665</v>
      </c>
      <c r="O5" s="104">
        <f>[1]Junho!$B$18</f>
        <v>21.333333333333332</v>
      </c>
      <c r="P5" s="104">
        <f>[1]Junho!$B$19</f>
        <v>20.450000000000003</v>
      </c>
      <c r="Q5" s="104">
        <f>[1]Junho!$B$20</f>
        <v>22.583333333333332</v>
      </c>
      <c r="R5" s="104">
        <f>[1]Junho!$B$21</f>
        <v>22.537500000000005</v>
      </c>
      <c r="S5" s="104">
        <f>[1]Junho!$B$22</f>
        <v>20.208333333333332</v>
      </c>
      <c r="T5" s="104">
        <f>[1]Junho!$B$23</f>
        <v>21.312499999999996</v>
      </c>
      <c r="U5" s="104">
        <f>[1]Junho!$B$24</f>
        <v>19.5</v>
      </c>
      <c r="V5" s="104">
        <f>[1]Junho!$B$25</f>
        <v>20.658333333333335</v>
      </c>
      <c r="W5" s="104">
        <f>[1]Junho!$B$26</f>
        <v>21.779166666666669</v>
      </c>
      <c r="X5" s="104">
        <f>[1]Junho!$B$27</f>
        <v>19.704166666666666</v>
      </c>
      <c r="Y5" s="104">
        <f>[1]Junho!$B$28</f>
        <v>12.437500000000002</v>
      </c>
      <c r="Z5" s="104">
        <f>[1]Junho!$B$29</f>
        <v>12.233333333333333</v>
      </c>
      <c r="AA5" s="104">
        <f>[1]Junho!$B$30</f>
        <v>20.479166666666664</v>
      </c>
      <c r="AB5" s="104">
        <f>[1]Junho!$B$31</f>
        <v>23.170833333333331</v>
      </c>
      <c r="AC5" s="104">
        <f>[1]Junho!$B$32</f>
        <v>23.337499999999995</v>
      </c>
      <c r="AD5" s="104">
        <f>[1]Junho!$B$33</f>
        <v>22.649999999999995</v>
      </c>
      <c r="AE5" s="104">
        <f>[1]Junho!$B$34</f>
        <v>17.829166666666669</v>
      </c>
      <c r="AF5" s="105">
        <f t="shared" ref="AF5:AF36" si="1">AVERAGE(B5:AE5)</f>
        <v>20.076527777777773</v>
      </c>
    </row>
    <row r="6" spans="1:36" x14ac:dyDescent="0.2">
      <c r="A6" s="47" t="s">
        <v>0</v>
      </c>
      <c r="B6" s="106">
        <f>[2]Junho!$B$5</f>
        <v>15.108333333333334</v>
      </c>
      <c r="C6" s="106">
        <f>[2]Junho!$B$6</f>
        <v>16.625</v>
      </c>
      <c r="D6" s="106">
        <f>[2]Junho!$B$7</f>
        <v>18.8</v>
      </c>
      <c r="E6" s="106">
        <f>[2]Junho!$B$8</f>
        <v>20.508333333333333</v>
      </c>
      <c r="F6" s="106">
        <f>[2]Junho!$B$9</f>
        <v>21.362499999999997</v>
      </c>
      <c r="G6" s="106">
        <f>[2]Junho!$B$10</f>
        <v>20.900000000000002</v>
      </c>
      <c r="H6" s="106">
        <f>[2]Junho!$B$11</f>
        <v>20.374999999999996</v>
      </c>
      <c r="I6" s="106">
        <f>[2]Junho!$B$12</f>
        <v>19.612500000000001</v>
      </c>
      <c r="J6" s="106">
        <f>[2]Junho!$B$13</f>
        <v>15.766666666666671</v>
      </c>
      <c r="K6" s="106">
        <f>[2]Junho!$B$14</f>
        <v>12.825000000000001</v>
      </c>
      <c r="L6" s="106">
        <f>[2]Junho!$B$15</f>
        <v>12.862499999999999</v>
      </c>
      <c r="M6" s="106">
        <f>[2]Junho!$B$16</f>
        <v>11.975000000000001</v>
      </c>
      <c r="N6" s="106">
        <f>[2]Junho!$B$17</f>
        <v>13.6</v>
      </c>
      <c r="O6" s="106">
        <f>[2]Junho!$B$18</f>
        <v>18.375</v>
      </c>
      <c r="P6" s="106">
        <f>[2]Junho!$B$19</f>
        <v>17.62083333333333</v>
      </c>
      <c r="Q6" s="106">
        <f>[2]Junho!$B$20</f>
        <v>20.387500000000003</v>
      </c>
      <c r="R6" s="106">
        <f>[2]Junho!$B$21</f>
        <v>22.087500000000002</v>
      </c>
      <c r="S6" s="106">
        <f>[2]Junho!$B$22</f>
        <v>21.129166666666674</v>
      </c>
      <c r="T6" s="106">
        <f>[2]Junho!$B$23</f>
        <v>18.674999999999997</v>
      </c>
      <c r="U6" s="106">
        <f>[2]Junho!$B$24</f>
        <v>15.854166666666666</v>
      </c>
      <c r="V6" s="106">
        <f>[2]Junho!$B$25</f>
        <v>15.66666666666667</v>
      </c>
      <c r="W6" s="106">
        <f>[2]Junho!$B$26</f>
        <v>19.429166666666667</v>
      </c>
      <c r="X6" s="106">
        <f>[2]Junho!$B$27</f>
        <v>16.491666666666667</v>
      </c>
      <c r="Y6" s="106">
        <f>[2]Junho!$B$28</f>
        <v>6.3999999999999986</v>
      </c>
      <c r="Z6" s="106">
        <f>[2]Junho!$B$29</f>
        <v>8.7958333333333325</v>
      </c>
      <c r="AA6" s="106">
        <f>[2]Junho!$B$30</f>
        <v>17.258333333333333</v>
      </c>
      <c r="AB6" s="106">
        <f>[2]Junho!$B$31</f>
        <v>16.262499999999999</v>
      </c>
      <c r="AC6" s="106">
        <f>[2]Junho!$B$32</f>
        <v>21.454166666666666</v>
      </c>
      <c r="AD6" s="106">
        <f>[2]Junho!$B$33</f>
        <v>17.462500000000006</v>
      </c>
      <c r="AE6" s="106">
        <f>[2]Junho!$B$34</f>
        <v>10.674999999999999</v>
      </c>
      <c r="AF6" s="105">
        <f t="shared" si="1"/>
        <v>16.81152777777778</v>
      </c>
    </row>
    <row r="7" spans="1:36" x14ac:dyDescent="0.2">
      <c r="A7" s="47" t="s">
        <v>81</v>
      </c>
      <c r="B7" s="106">
        <f>[3]Junho!$B$5</f>
        <v>18.616666666666664</v>
      </c>
      <c r="C7" s="106">
        <f>[3]Junho!$B$6</f>
        <v>19.649999999999999</v>
      </c>
      <c r="D7" s="106">
        <f>[3]Junho!$B$7</f>
        <v>22.341666666666669</v>
      </c>
      <c r="E7" s="106">
        <f>[3]Junho!$B$8</f>
        <v>23.474999999999998</v>
      </c>
      <c r="F7" s="106">
        <f>[3]Junho!$B$9</f>
        <v>23.308333333333334</v>
      </c>
      <c r="G7" s="106">
        <f>[3]Junho!$B$10</f>
        <v>22.095833333333335</v>
      </c>
      <c r="H7" s="106">
        <f>[3]Junho!$B$11</f>
        <v>22.604166666666661</v>
      </c>
      <c r="I7" s="106">
        <f>[3]Junho!$B$12</f>
        <v>21.095833333333331</v>
      </c>
      <c r="J7" s="106">
        <f>[3]Junho!$B$13</f>
        <v>18.733333333333334</v>
      </c>
      <c r="K7" s="106">
        <f>[3]Junho!$B$14</f>
        <v>13.941666666666665</v>
      </c>
      <c r="L7" s="106">
        <f>[3]Junho!$B$15</f>
        <v>15.750000000000002</v>
      </c>
      <c r="M7" s="106">
        <f>[3]Junho!$B$16</f>
        <v>15.262499999999998</v>
      </c>
      <c r="N7" s="106">
        <f>[3]Junho!$B$17</f>
        <v>15.949999999999998</v>
      </c>
      <c r="O7" s="106">
        <f>[3]Junho!$B$18</f>
        <v>20.44166666666667</v>
      </c>
      <c r="P7" s="106">
        <f>[3]Junho!$B$19</f>
        <v>20.204166666666666</v>
      </c>
      <c r="Q7" s="106">
        <f>[3]Junho!$B$20</f>
        <v>22.604166666666668</v>
      </c>
      <c r="R7" s="106">
        <f>[3]Junho!$B$21</f>
        <v>22.933333333333337</v>
      </c>
      <c r="S7" s="106">
        <f>[3]Junho!$B$22</f>
        <v>22.091666666666665</v>
      </c>
      <c r="T7" s="106">
        <f>[3]Junho!$B$23</f>
        <v>22.308333333333334</v>
      </c>
      <c r="U7" s="106">
        <f>[3]Junho!$B$24</f>
        <v>20.362500000000001</v>
      </c>
      <c r="V7" s="106">
        <f>[3]Junho!$B$25</f>
        <v>17.925000000000001</v>
      </c>
      <c r="W7" s="106">
        <f>[3]Junho!$B$26</f>
        <v>21.612500000000001</v>
      </c>
      <c r="X7" s="106">
        <f>[3]Junho!$B$27</f>
        <v>18.650000000000002</v>
      </c>
      <c r="Y7" s="106">
        <f>[3]Junho!$B$28</f>
        <v>9.6666666666666679</v>
      </c>
      <c r="Z7" s="106">
        <f>[3]Junho!$B$29</f>
        <v>11.9</v>
      </c>
      <c r="AA7" s="106">
        <f>[3]Junho!$B$30</f>
        <v>19.737500000000001</v>
      </c>
      <c r="AB7" s="106">
        <f>[3]Junho!$B$31</f>
        <v>20.079166666666669</v>
      </c>
      <c r="AC7" s="106">
        <f>[3]Junho!$B$32</f>
        <v>23.450000000000003</v>
      </c>
      <c r="AD7" s="106">
        <f>[3]Junho!$B$33</f>
        <v>21.974999999999998</v>
      </c>
      <c r="AE7" s="106">
        <f>[3]Junho!$B$34</f>
        <v>14.362499999999999</v>
      </c>
      <c r="AF7" s="105">
        <f t="shared" si="1"/>
        <v>19.437638888888891</v>
      </c>
    </row>
    <row r="8" spans="1:36" x14ac:dyDescent="0.2">
      <c r="A8" s="47" t="s">
        <v>1</v>
      </c>
      <c r="B8" s="106">
        <f>[4]Junho!$B$5</f>
        <v>20.154166666666665</v>
      </c>
      <c r="C8" s="106">
        <f>[4]Junho!$B$6</f>
        <v>20.320833333333333</v>
      </c>
      <c r="D8" s="106">
        <f>[4]Junho!$B$7</f>
        <v>23.345833333333331</v>
      </c>
      <c r="E8" s="106">
        <f>[4]Junho!$B$8</f>
        <v>24.637499999999992</v>
      </c>
      <c r="F8" s="106">
        <f>[4]Junho!$B$9</f>
        <v>24.904166666666669</v>
      </c>
      <c r="G8" s="106">
        <f>[4]Junho!$B$10</f>
        <v>24.462499999999995</v>
      </c>
      <c r="H8" s="106">
        <f>[4]Junho!$B$11</f>
        <v>24.045833333333331</v>
      </c>
      <c r="I8" s="106">
        <f>[4]Junho!$B$12</f>
        <v>22.349999999999998</v>
      </c>
      <c r="J8" s="106">
        <f>[4]Junho!$B$13</f>
        <v>20.237500000000001</v>
      </c>
      <c r="K8" s="106">
        <f>[4]Junho!$B$14</f>
        <v>17.095833333333335</v>
      </c>
      <c r="L8" s="106">
        <f>[4]Junho!$B$15</f>
        <v>18.045833333333331</v>
      </c>
      <c r="M8" s="106">
        <f>[4]Junho!$B$16</f>
        <v>17.995833333333337</v>
      </c>
      <c r="N8" s="106">
        <f>[4]Junho!$B$17</f>
        <v>20.712499999999999</v>
      </c>
      <c r="O8" s="106">
        <f>[4]Junho!$B$18</f>
        <v>24.641666666666669</v>
      </c>
      <c r="P8" s="106">
        <f>[4]Junho!$B$19</f>
        <v>23.437499999999996</v>
      </c>
      <c r="Q8" s="106">
        <f>[4]Junho!$B$20</f>
        <v>25.541666666666661</v>
      </c>
      <c r="R8" s="106">
        <f>[4]Junho!$B$21</f>
        <v>25.295833333333345</v>
      </c>
      <c r="S8" s="106">
        <f>[4]Junho!$B$22</f>
        <v>23.983333333333334</v>
      </c>
      <c r="T8" s="106">
        <f>[4]Junho!$B$23</f>
        <v>22.0625</v>
      </c>
      <c r="U8" s="106">
        <f>[4]Junho!$B$24</f>
        <v>20.133333333333329</v>
      </c>
      <c r="V8" s="106">
        <f>[4]Junho!$B$25</f>
        <v>19.966666666666665</v>
      </c>
      <c r="W8" s="106">
        <f>[4]Junho!$B$26</f>
        <v>23.183333333333334</v>
      </c>
      <c r="X8" s="106">
        <f>[4]Junho!$B$27</f>
        <v>21.158333333333335</v>
      </c>
      <c r="Y8" s="106">
        <f>[4]Junho!$B$28</f>
        <v>12.637500000000003</v>
      </c>
      <c r="Z8" s="106">
        <f>[4]Junho!$B$29</f>
        <v>15.820833333333335</v>
      </c>
      <c r="AA8" s="106">
        <f>[4]Junho!$B$30</f>
        <v>20.80833333333333</v>
      </c>
      <c r="AB8" s="106">
        <f>[4]Junho!$B$31</f>
        <v>22.866666666666671</v>
      </c>
      <c r="AC8" s="106">
        <f>[4]Junho!$B$32</f>
        <v>25.320833333333326</v>
      </c>
      <c r="AD8" s="106">
        <f>[4]Junho!$B$33</f>
        <v>22.191666666666666</v>
      </c>
      <c r="AE8" s="106">
        <f>[4]Junho!$B$34</f>
        <v>14.79166666666667</v>
      </c>
      <c r="AF8" s="105">
        <f t="shared" si="1"/>
        <v>21.404999999999998</v>
      </c>
    </row>
    <row r="9" spans="1:36" x14ac:dyDescent="0.2">
      <c r="A9" s="47" t="s">
        <v>138</v>
      </c>
      <c r="B9" s="106">
        <f>[5]Junho!$B$5</f>
        <v>15.049999999999997</v>
      </c>
      <c r="C9" s="106">
        <f>[5]Junho!$B$6</f>
        <v>17.462500000000002</v>
      </c>
      <c r="D9" s="106">
        <f>[5]Junho!$B$7</f>
        <v>19.49583333333333</v>
      </c>
      <c r="E9" s="106">
        <f>[5]Junho!$B$8</f>
        <v>21.875000000000004</v>
      </c>
      <c r="F9" s="106">
        <f>[5]Junho!$B$9</f>
        <v>22.958333333333339</v>
      </c>
      <c r="G9" s="106">
        <f>[5]Junho!$B$10</f>
        <v>21.683333333333334</v>
      </c>
      <c r="H9" s="106">
        <f>[5]Junho!$B$11</f>
        <v>20.720833333333339</v>
      </c>
      <c r="I9" s="106">
        <f>[5]Junho!$B$12</f>
        <v>18.716666666666665</v>
      </c>
      <c r="J9" s="106">
        <f>[5]Junho!$B$13</f>
        <v>13.920833333333334</v>
      </c>
      <c r="K9" s="106">
        <f>[5]Junho!$B$14</f>
        <v>13.283333333333337</v>
      </c>
      <c r="L9" s="106">
        <f>[5]Junho!$B$15</f>
        <v>13.754166666666668</v>
      </c>
      <c r="M9" s="106">
        <f>[5]Junho!$B$16</f>
        <v>13.804166666666667</v>
      </c>
      <c r="N9" s="106">
        <f>[5]Junho!$B$17</f>
        <v>14.074999999999996</v>
      </c>
      <c r="O9" s="106">
        <f>[5]Junho!$B$18</f>
        <v>18.520833333333332</v>
      </c>
      <c r="P9" s="106">
        <f>[5]Junho!$B$19</f>
        <v>16.666666666666664</v>
      </c>
      <c r="Q9" s="106">
        <f>[5]Junho!$B$20</f>
        <v>20.833333333333332</v>
      </c>
      <c r="R9" s="106">
        <f>[5]Junho!$B$21</f>
        <v>22.883333333333336</v>
      </c>
      <c r="S9" s="106">
        <f>[5]Junho!$B$22</f>
        <v>22.549999999999997</v>
      </c>
      <c r="T9" s="106">
        <f>[5]Junho!$B$23</f>
        <v>18.641666666666669</v>
      </c>
      <c r="U9" s="106">
        <f>[5]Junho!$B$24</f>
        <v>13.654166666666663</v>
      </c>
      <c r="V9" s="106">
        <f>[5]Junho!$B$25</f>
        <v>15.029166666666669</v>
      </c>
      <c r="W9" s="106">
        <f>[5]Junho!$B$26</f>
        <v>19.479166666666668</v>
      </c>
      <c r="X9" s="106">
        <f>[5]Junho!$B$27</f>
        <v>15.654166666666669</v>
      </c>
      <c r="Y9" s="106">
        <f>[5]Junho!$B$28</f>
        <v>6.7333333333333334</v>
      </c>
      <c r="Z9" s="106">
        <f>[5]Junho!$B$29</f>
        <v>10.599999999999998</v>
      </c>
      <c r="AA9" s="106">
        <f>[5]Junho!$B$30</f>
        <v>17.362500000000001</v>
      </c>
      <c r="AB9" s="106">
        <f>[5]Junho!$B$31</f>
        <v>15.316666666666668</v>
      </c>
      <c r="AC9" s="106">
        <f>[5]Junho!$B$32</f>
        <v>21.4375</v>
      </c>
      <c r="AD9" s="106">
        <f>[5]Junho!$B$33</f>
        <v>16.770833333333339</v>
      </c>
      <c r="AE9" s="106">
        <f>[5]Junho!$B$34</f>
        <v>8.7208333333333332</v>
      </c>
      <c r="AF9" s="105">
        <f t="shared" si="1"/>
        <v>16.921805555555558</v>
      </c>
    </row>
    <row r="10" spans="1:36" x14ac:dyDescent="0.2">
      <c r="A10" s="47" t="s">
        <v>87</v>
      </c>
      <c r="B10" s="106">
        <f>[6]Junho!$B$5</f>
        <v>18.637499999999999</v>
      </c>
      <c r="C10" s="106">
        <f>[6]Junho!$B$6</f>
        <v>18.116666666666664</v>
      </c>
      <c r="D10" s="106">
        <f>[6]Junho!$B$7</f>
        <v>20.904166666666672</v>
      </c>
      <c r="E10" s="106">
        <f>[6]Junho!$B$8</f>
        <v>22.791666666666671</v>
      </c>
      <c r="F10" s="106">
        <f>[6]Junho!$B$9</f>
        <v>23.645833333333332</v>
      </c>
      <c r="G10" s="106">
        <f>[6]Junho!$B$10</f>
        <v>22.591666666666665</v>
      </c>
      <c r="H10" s="106">
        <f>[6]Junho!$B$11</f>
        <v>21.645833333333339</v>
      </c>
      <c r="I10" s="106">
        <f>[6]Junho!$B$12</f>
        <v>19.345833333333335</v>
      </c>
      <c r="J10" s="106">
        <f>[6]Junho!$B$13</f>
        <v>18.800000000000004</v>
      </c>
      <c r="K10" s="106">
        <f>[6]Junho!$B$14</f>
        <v>15.4</v>
      </c>
      <c r="L10" s="106">
        <f>[6]Junho!$B$15</f>
        <v>15.020833333333334</v>
      </c>
      <c r="M10" s="106">
        <f>[6]Junho!$B$16</f>
        <v>14.316666666666668</v>
      </c>
      <c r="N10" s="106">
        <f>[6]Junho!$B$17</f>
        <v>16.920833333333331</v>
      </c>
      <c r="O10" s="106">
        <f>[6]Junho!$B$18</f>
        <v>20.887499999999999</v>
      </c>
      <c r="P10" s="106">
        <f>[6]Junho!$B$19</f>
        <v>20.812500000000004</v>
      </c>
      <c r="Q10" s="106">
        <f>[6]Junho!$B$20</f>
        <v>21.895833333333332</v>
      </c>
      <c r="R10" s="106">
        <f>[6]Junho!$B$21</f>
        <v>22.020833333333332</v>
      </c>
      <c r="S10" s="106">
        <f>[6]Junho!$B$22</f>
        <v>20.024999999999995</v>
      </c>
      <c r="T10" s="106">
        <f>[6]Junho!$B$23</f>
        <v>21.887499999999999</v>
      </c>
      <c r="U10" s="106">
        <f>[6]Junho!$B$24</f>
        <v>18.841666666666669</v>
      </c>
      <c r="V10" s="106">
        <f>[6]Junho!$B$25</f>
        <v>18.769565217391307</v>
      </c>
      <c r="W10" s="106">
        <f>[6]Junho!$B$26</f>
        <v>21.733333333333334</v>
      </c>
      <c r="X10" s="106">
        <f>[6]Junho!$B$27</f>
        <v>19.049999999999997</v>
      </c>
      <c r="Y10" s="106">
        <f>[6]Junho!$B$28</f>
        <v>10.258333333333333</v>
      </c>
      <c r="Z10" s="106">
        <f>[6]Junho!$B$29</f>
        <v>13.174999999999997</v>
      </c>
      <c r="AA10" s="106">
        <f>[6]Junho!$B$30</f>
        <v>21.475000000000005</v>
      </c>
      <c r="AB10" s="106">
        <f>[6]Junho!$B$31</f>
        <v>21.241666666666664</v>
      </c>
      <c r="AC10" s="106">
        <f>[6]Junho!$B$32</f>
        <v>22.595833333333331</v>
      </c>
      <c r="AD10" s="106">
        <f>[6]Junho!$B$33</f>
        <v>22.329166666666666</v>
      </c>
      <c r="AE10" s="106">
        <f>[6]Junho!$B$34</f>
        <v>15.149999999999999</v>
      </c>
      <c r="AF10" s="105">
        <f t="shared" si="1"/>
        <v>19.342874396135262</v>
      </c>
    </row>
    <row r="11" spans="1:36" x14ac:dyDescent="0.2">
      <c r="A11" s="47" t="s">
        <v>47</v>
      </c>
      <c r="B11" s="106">
        <f>[7]Junho!$B$5</f>
        <v>19.745833333333334</v>
      </c>
      <c r="C11" s="106">
        <f>[7]Junho!$B$6</f>
        <v>20.991666666666664</v>
      </c>
      <c r="D11" s="106">
        <f>[7]Junho!$B$7</f>
        <v>21.275000000000002</v>
      </c>
      <c r="E11" s="106">
        <f>[7]Junho!$B$8</f>
        <v>23.125000000000004</v>
      </c>
      <c r="F11" s="106">
        <f>[7]Junho!$B$9</f>
        <v>24.387500000000003</v>
      </c>
      <c r="G11" s="106">
        <f>[7]Junho!$B$10</f>
        <v>22.262499999999999</v>
      </c>
      <c r="H11" s="106">
        <f>[7]Junho!$B$11</f>
        <v>22.887499999999999</v>
      </c>
      <c r="I11" s="106">
        <f>[7]Junho!$B$12</f>
        <v>20.787499999999994</v>
      </c>
      <c r="J11" s="106">
        <f>[7]Junho!$B$13</f>
        <v>18.983333333333334</v>
      </c>
      <c r="K11" s="106">
        <f>[7]Junho!$B$14</f>
        <v>15.037500000000001</v>
      </c>
      <c r="L11" s="106">
        <f>[7]Junho!$B$15</f>
        <v>16.716666666666665</v>
      </c>
      <c r="M11" s="106">
        <f>[7]Junho!$B$16</f>
        <v>15.666666666666671</v>
      </c>
      <c r="N11" s="106">
        <f>[7]Junho!$B$17</f>
        <v>16.55</v>
      </c>
      <c r="O11" s="106">
        <f>[7]Junho!$B$18</f>
        <v>19.958333333333339</v>
      </c>
      <c r="P11" s="106">
        <f>[7]Junho!$B$19</f>
        <v>20.195833333333333</v>
      </c>
      <c r="Q11" s="106">
        <f>[7]Junho!$B$20</f>
        <v>22.008333333333336</v>
      </c>
      <c r="R11" s="106">
        <f>[7]Junho!$B$21</f>
        <v>22.55</v>
      </c>
      <c r="S11" s="106">
        <f>[7]Junho!$B$22</f>
        <v>21.912499999999998</v>
      </c>
      <c r="T11" s="106">
        <f>[7]Junho!$B$23</f>
        <v>22.491666666666664</v>
      </c>
      <c r="U11" s="106">
        <f>[7]Junho!$B$24</f>
        <v>20.900000000000002</v>
      </c>
      <c r="V11" s="106">
        <f>[7]Junho!$B$25</f>
        <v>19.558333333333334</v>
      </c>
      <c r="W11" s="106">
        <f>[7]Junho!$B$26</f>
        <v>21.833333333333332</v>
      </c>
      <c r="X11" s="106">
        <f>[7]Junho!$B$27</f>
        <v>19.216666666666665</v>
      </c>
      <c r="Y11" s="106">
        <f>[7]Junho!$B$28</f>
        <v>10.308333333333332</v>
      </c>
      <c r="Z11" s="106">
        <f>[7]Junho!$B$29</f>
        <v>12.524999999999999</v>
      </c>
      <c r="AA11" s="106">
        <f>[7]Junho!$B$30</f>
        <v>21.595833333333335</v>
      </c>
      <c r="AB11" s="106">
        <f>[7]Junho!$B$31</f>
        <v>21.820833333333329</v>
      </c>
      <c r="AC11" s="106">
        <f>[7]Junho!$B$32</f>
        <v>23.570833333333329</v>
      </c>
      <c r="AD11" s="106">
        <f>[7]Junho!$B$33</f>
        <v>23.775000000000002</v>
      </c>
      <c r="AE11" s="106">
        <f>[7]Junho!$B$34</f>
        <v>15.804166666666667</v>
      </c>
      <c r="AF11" s="105">
        <f t="shared" si="1"/>
        <v>19.948055555555552</v>
      </c>
    </row>
    <row r="12" spans="1:36" x14ac:dyDescent="0.2">
      <c r="A12" s="47" t="s">
        <v>90</v>
      </c>
      <c r="B12" s="106">
        <f>[8]Junho!$B$5</f>
        <v>18.095833333333335</v>
      </c>
      <c r="C12" s="106">
        <f>[8]Junho!$B$6</f>
        <v>19.591666666666665</v>
      </c>
      <c r="D12" s="106">
        <f>[8]Junho!$B$7</f>
        <v>21.162500000000005</v>
      </c>
      <c r="E12" s="106">
        <f>[8]Junho!$B$8</f>
        <v>24.029166666666665</v>
      </c>
      <c r="F12" s="106">
        <f>[8]Junho!$B$9</f>
        <v>24.712500000000002</v>
      </c>
      <c r="G12" s="106">
        <f>[8]Junho!$B$10</f>
        <v>22.943478260869568</v>
      </c>
      <c r="H12" s="106">
        <f>[8]Junho!$B$11</f>
        <v>22.129166666666666</v>
      </c>
      <c r="I12" s="106">
        <f>[8]Junho!$B$12</f>
        <v>21.541666666666668</v>
      </c>
      <c r="J12" s="106">
        <f>[8]Junho!$B$13</f>
        <v>16.795833333333331</v>
      </c>
      <c r="K12" s="106">
        <f>[8]Junho!$B$14</f>
        <v>14.137500000000001</v>
      </c>
      <c r="L12" s="106">
        <f>[8]Junho!$B$15</f>
        <v>16.2</v>
      </c>
      <c r="M12" s="106">
        <f>[8]Junho!$B$16</f>
        <v>15.795833333333334</v>
      </c>
      <c r="N12" s="106">
        <f>[8]Junho!$B$17</f>
        <v>17.324999999999999</v>
      </c>
      <c r="O12" s="106">
        <f>[8]Junho!$B$18</f>
        <v>20.829166666666662</v>
      </c>
      <c r="P12" s="106">
        <f>[8]Junho!$B$19</f>
        <v>20.208333333333332</v>
      </c>
      <c r="Q12" s="106">
        <f>[8]Junho!$B$20</f>
        <v>23.083333333333332</v>
      </c>
      <c r="R12" s="106">
        <f>[8]Junho!$B$21</f>
        <v>23.662499999999998</v>
      </c>
      <c r="S12" s="106">
        <f>[8]Junho!$B$22</f>
        <v>23.216666666666669</v>
      </c>
      <c r="T12" s="106">
        <f>[8]Junho!$B$23</f>
        <v>19.995833333333334</v>
      </c>
      <c r="U12" s="106">
        <f>[8]Junho!$B$24</f>
        <v>17.091666666666665</v>
      </c>
      <c r="V12" s="106">
        <f>[8]Junho!$B$25</f>
        <v>17.037499999999998</v>
      </c>
      <c r="W12" s="106">
        <f>[8]Junho!$B$26</f>
        <v>21.216666666666665</v>
      </c>
      <c r="X12" s="106">
        <f>[8]Junho!$B$27</f>
        <v>18.258333333333333</v>
      </c>
      <c r="Y12" s="106">
        <f>[8]Junho!$B$28</f>
        <v>9.1416666666666675</v>
      </c>
      <c r="Z12" s="106">
        <f>[8]Junho!$B$29</f>
        <v>12.920833333333333</v>
      </c>
      <c r="AA12" s="106">
        <f>[8]Junho!$B$30</f>
        <v>20.991666666666664</v>
      </c>
      <c r="AB12" s="106">
        <f>[8]Junho!$B$31</f>
        <v>19.295833333333338</v>
      </c>
      <c r="AC12" s="106">
        <f>[8]Junho!$B$32</f>
        <v>22.454166666666662</v>
      </c>
      <c r="AD12" s="106">
        <f>[8]Junho!$B$33</f>
        <v>18.850000000000005</v>
      </c>
      <c r="AE12" s="106">
        <f>[8]Junho!$B$34</f>
        <v>11.466666666666667</v>
      </c>
      <c r="AF12" s="105">
        <f t="shared" si="1"/>
        <v>19.139365942028981</v>
      </c>
    </row>
    <row r="13" spans="1:36" x14ac:dyDescent="0.2">
      <c r="A13" s="47" t="s">
        <v>95</v>
      </c>
      <c r="B13" s="106">
        <f>[9]Junho!$B$5</f>
        <v>15.225000000000001</v>
      </c>
      <c r="C13" s="106">
        <f>[9]Junho!$B$6</f>
        <v>18.333333333333332</v>
      </c>
      <c r="D13" s="106">
        <f>[9]Junho!$B$7</f>
        <v>20.650000000000002</v>
      </c>
      <c r="E13" s="106">
        <f>[9]Junho!$B$8</f>
        <v>22.837500000000002</v>
      </c>
      <c r="F13" s="106">
        <f>[9]Junho!$B$9</f>
        <v>22.395833333333332</v>
      </c>
      <c r="G13" s="106">
        <f>[9]Junho!$B$10</f>
        <v>21.449999999999992</v>
      </c>
      <c r="H13" s="106">
        <f>[9]Junho!$B$11</f>
        <v>21.575000000000003</v>
      </c>
      <c r="I13" s="106">
        <f>[9]Junho!$B$12</f>
        <v>19.404166666666669</v>
      </c>
      <c r="J13" s="106">
        <f>[9]Junho!$B$13</f>
        <v>16.400000000000002</v>
      </c>
      <c r="K13" s="106">
        <f>[9]Junho!$B$14</f>
        <v>13.470833333333333</v>
      </c>
      <c r="L13" s="106">
        <f>[9]Junho!$B$15</f>
        <v>14.641666666666666</v>
      </c>
      <c r="M13" s="106">
        <f>[9]Junho!$B$16</f>
        <v>14.879166666666665</v>
      </c>
      <c r="N13" s="106">
        <f>[9]Junho!$B$17</f>
        <v>16.004166666666663</v>
      </c>
      <c r="O13" s="106">
        <f>[9]Junho!$B$18</f>
        <v>19.470833333333335</v>
      </c>
      <c r="P13" s="106">
        <f>[9]Junho!$B$19</f>
        <v>18.554166666666667</v>
      </c>
      <c r="Q13" s="106">
        <f>[9]Junho!$B$20</f>
        <v>21.787499999999998</v>
      </c>
      <c r="R13" s="106">
        <f>[9]Junho!$B$21</f>
        <v>22.937500000000004</v>
      </c>
      <c r="S13" s="106">
        <f>[9]Junho!$B$22</f>
        <v>22.054166666666671</v>
      </c>
      <c r="T13" s="106">
        <f>[9]Junho!$B$23</f>
        <v>21.408333333333331</v>
      </c>
      <c r="U13" s="106">
        <f>[9]Junho!$B$24</f>
        <v>17.004166666666666</v>
      </c>
      <c r="V13" s="106">
        <f>[9]Junho!$B$25</f>
        <v>16.229166666666668</v>
      </c>
      <c r="W13" s="106">
        <f>[9]Junho!$B$26</f>
        <v>20.295833333333331</v>
      </c>
      <c r="X13" s="106">
        <f>[9]Junho!$B$27</f>
        <v>17.291304347826088</v>
      </c>
      <c r="Y13" s="106">
        <f>[9]Junho!$B$28</f>
        <v>7.1208333333333336</v>
      </c>
      <c r="Z13" s="106">
        <f>[9]Junho!$B$29</f>
        <v>11.449999999999998</v>
      </c>
      <c r="AA13" s="106">
        <f>[9]Junho!$B$30</f>
        <v>19.429166666666664</v>
      </c>
      <c r="AB13" s="106">
        <f>[9]Junho!$B$31</f>
        <v>17.399999999999999</v>
      </c>
      <c r="AC13" s="106">
        <f>[9]Junho!$B$32</f>
        <v>22.541666666666661</v>
      </c>
      <c r="AD13" s="106">
        <f>[9]Junho!$B$33</f>
        <v>19.358333333333331</v>
      </c>
      <c r="AE13" s="106">
        <f>[9]Junho!$B$34</f>
        <v>11.591666666666667</v>
      </c>
      <c r="AF13" s="105">
        <f t="shared" si="1"/>
        <v>18.106376811594206</v>
      </c>
      <c r="AJ13" t="s">
        <v>35</v>
      </c>
    </row>
    <row r="14" spans="1:36" x14ac:dyDescent="0.2">
      <c r="A14" s="47" t="s">
        <v>139</v>
      </c>
      <c r="B14" s="106">
        <f>[10]Junho!$B$5</f>
        <v>18.95</v>
      </c>
      <c r="C14" s="106">
        <f>[10]Junho!$B$6</f>
        <v>20.879166666666659</v>
      </c>
      <c r="D14" s="106">
        <f>[10]Junho!$B$7</f>
        <v>21.845833333333335</v>
      </c>
      <c r="E14" s="106">
        <f>[10]Junho!$B$8</f>
        <v>22.720833333333331</v>
      </c>
      <c r="F14" s="106">
        <f>[10]Junho!$B$9</f>
        <v>23.2</v>
      </c>
      <c r="G14" s="106">
        <f>[10]Junho!$B$10</f>
        <v>22.387499999999999</v>
      </c>
      <c r="H14" s="106">
        <f>[10]Junho!$B$11</f>
        <v>22.087499999999995</v>
      </c>
      <c r="I14" s="106">
        <f>[10]Junho!$B$12</f>
        <v>18.958333333333332</v>
      </c>
      <c r="J14" s="106">
        <f>[10]Junho!$B$13</f>
        <v>19.812499999999996</v>
      </c>
      <c r="K14" s="106">
        <f>[10]Junho!$B$14</f>
        <v>16.941666666666666</v>
      </c>
      <c r="L14" s="106">
        <f>[10]Junho!$B$15</f>
        <v>15.9625</v>
      </c>
      <c r="M14" s="106">
        <f>[10]Junho!$B$16</f>
        <v>15.987500000000002</v>
      </c>
      <c r="N14" s="106">
        <f>[10]Junho!$B$17</f>
        <v>19.158333333333335</v>
      </c>
      <c r="O14" s="106">
        <f>[10]Junho!$B$18</f>
        <v>22.279166666666669</v>
      </c>
      <c r="P14" s="106">
        <f>[10]Junho!$B$19</f>
        <v>21.779166666666669</v>
      </c>
      <c r="Q14" s="106">
        <f>[10]Junho!$B$20</f>
        <v>22.604166666666668</v>
      </c>
      <c r="R14" s="106">
        <f>[10]Junho!$B$21</f>
        <v>23.074999999999999</v>
      </c>
      <c r="S14" s="106">
        <f>[10]Junho!$B$22</f>
        <v>20.879166666666666</v>
      </c>
      <c r="T14" s="106">
        <f>[10]Junho!$B$23</f>
        <v>20.208333333333332</v>
      </c>
      <c r="U14" s="106">
        <f>[10]Junho!$B$24</f>
        <v>19.733333333333334</v>
      </c>
      <c r="V14" s="106">
        <f>[10]Junho!$B$25</f>
        <v>19.625</v>
      </c>
      <c r="W14" s="106">
        <f>[10]Junho!$B$26</f>
        <v>19.929166666666664</v>
      </c>
      <c r="X14" s="106">
        <f>[10]Junho!$B$27</f>
        <v>18.866666666666671</v>
      </c>
      <c r="Y14" s="106">
        <f>[10]Junho!$B$28</f>
        <v>11.754166666666668</v>
      </c>
      <c r="Z14" s="106">
        <f>[10]Junho!$B$29</f>
        <v>14.9375</v>
      </c>
      <c r="AA14" s="106">
        <f>[10]Junho!$B$30</f>
        <v>20.058333333333334</v>
      </c>
      <c r="AB14" s="106">
        <f>[10]Junho!$B$31</f>
        <v>22.079166666666669</v>
      </c>
      <c r="AC14" s="106">
        <f>[10]Junho!$B$32</f>
        <v>24.054166666666671</v>
      </c>
      <c r="AD14" s="106">
        <f>[10]Junho!$B$33</f>
        <v>21.370833333333334</v>
      </c>
      <c r="AE14" s="106">
        <f>[10]Junho!$B$34</f>
        <v>16.8125</v>
      </c>
      <c r="AF14" s="105">
        <f t="shared" si="1"/>
        <v>19.964583333333334</v>
      </c>
      <c r="AJ14" t="s">
        <v>35</v>
      </c>
    </row>
    <row r="15" spans="1:36" x14ac:dyDescent="0.2">
      <c r="A15" s="47" t="s">
        <v>2</v>
      </c>
      <c r="B15" s="106">
        <f>[11]Junho!$B$5</f>
        <v>19.974999999999998</v>
      </c>
      <c r="C15" s="106">
        <f>[11]Junho!$B$6</f>
        <v>20.204166666666669</v>
      </c>
      <c r="D15" s="106">
        <f>[11]Junho!$B$7</f>
        <v>22.462500000000002</v>
      </c>
      <c r="E15" s="106">
        <f>[11]Junho!$B$8</f>
        <v>24.166666666666671</v>
      </c>
      <c r="F15" s="106">
        <f>[11]Junho!$B$9</f>
        <v>24.075000000000003</v>
      </c>
      <c r="G15" s="106">
        <f>[11]Junho!$B$10</f>
        <v>23.162499999999998</v>
      </c>
      <c r="H15" s="106">
        <f>[11]Junho!$B$11</f>
        <v>22.900000000000002</v>
      </c>
      <c r="I15" s="106">
        <f>[11]Junho!$B$12</f>
        <v>20.254166666666674</v>
      </c>
      <c r="J15" s="106">
        <f>[11]Junho!$B$13</f>
        <v>18.675000000000001</v>
      </c>
      <c r="K15" s="106">
        <f>[11]Junho!$B$14</f>
        <v>16.024999999999995</v>
      </c>
      <c r="L15" s="106">
        <f>[11]Junho!$B$15</f>
        <v>17.424999999999997</v>
      </c>
      <c r="M15" s="106">
        <f>[11]Junho!$B$16</f>
        <v>16.912500000000001</v>
      </c>
      <c r="N15" s="106">
        <f>[11]Junho!$B$17</f>
        <v>19.545833333333334</v>
      </c>
      <c r="O15" s="106">
        <f>[11]Junho!$B$18</f>
        <v>22.900000000000002</v>
      </c>
      <c r="P15" s="106">
        <f>[11]Junho!$B$19</f>
        <v>21.900000000000002</v>
      </c>
      <c r="Q15" s="106">
        <f>[11]Junho!$B$20</f>
        <v>23.512499999999999</v>
      </c>
      <c r="R15" s="106">
        <f>[11]Junho!$B$21</f>
        <v>23.641666666666666</v>
      </c>
      <c r="S15" s="106">
        <f>[11]Junho!$B$22</f>
        <v>23.029166666666665</v>
      </c>
      <c r="T15" s="106">
        <f>[11]Junho!$B$23</f>
        <v>22.270833333333329</v>
      </c>
      <c r="U15" s="106">
        <f>[11]Junho!$B$24</f>
        <v>18.212500000000002</v>
      </c>
      <c r="V15" s="106">
        <f>[11]Junho!$B$25</f>
        <v>19.229166666666668</v>
      </c>
      <c r="W15" s="106">
        <f>[11]Junho!$B$26</f>
        <v>21.970833333333331</v>
      </c>
      <c r="X15" s="106">
        <f>[11]Junho!$B$27</f>
        <v>18.512499999999999</v>
      </c>
      <c r="Y15" s="106">
        <f>[11]Junho!$B$28</f>
        <v>10.308333333333332</v>
      </c>
      <c r="Z15" s="106">
        <f>[11]Junho!$B$29</f>
        <v>15.495833333333332</v>
      </c>
      <c r="AA15" s="106">
        <f>[11]Junho!$B$30</f>
        <v>22.304166666666664</v>
      </c>
      <c r="AB15" s="106">
        <f>[11]Junho!$B$31</f>
        <v>22.108333333333334</v>
      </c>
      <c r="AC15" s="106">
        <f>[11]Junho!$B$32</f>
        <v>24.487499999999994</v>
      </c>
      <c r="AD15" s="106">
        <f>[11]Junho!$B$33</f>
        <v>22.837500000000002</v>
      </c>
      <c r="AE15" s="106">
        <f>[11]Junho!$B$34</f>
        <v>13.5</v>
      </c>
      <c r="AF15" s="105">
        <f t="shared" si="1"/>
        <v>20.400138888888883</v>
      </c>
      <c r="AH15" s="12" t="s">
        <v>35</v>
      </c>
    </row>
    <row r="16" spans="1:36" x14ac:dyDescent="0.2">
      <c r="A16" s="47" t="s">
        <v>3</v>
      </c>
      <c r="B16" s="106">
        <f>[12]Junho!$B$5</f>
        <v>18.75</v>
      </c>
      <c r="C16" s="106">
        <f>[12]Junho!$B$6</f>
        <v>20.241666666666671</v>
      </c>
      <c r="D16" s="106">
        <f>[12]Junho!$B$7</f>
        <v>22.504166666666666</v>
      </c>
      <c r="E16" s="106">
        <f>[12]Junho!$B$8</f>
        <v>23.404166666666665</v>
      </c>
      <c r="F16" s="106">
        <f>[12]Junho!$B$8</f>
        <v>23.404166666666665</v>
      </c>
      <c r="G16" s="106">
        <f>[12]Junho!$B$10</f>
        <v>23.495833333333334</v>
      </c>
      <c r="H16" s="106">
        <f>[12]Junho!$B$11</f>
        <v>22.650000000000002</v>
      </c>
      <c r="I16" s="106">
        <f>[12]Junho!$B$12</f>
        <v>21.600000000000005</v>
      </c>
      <c r="J16" s="106">
        <f>[12]Junho!$B$13</f>
        <v>21.3</v>
      </c>
      <c r="K16" s="106">
        <f>[12]Junho!$B$14</f>
        <v>20.3125</v>
      </c>
      <c r="L16" s="106">
        <f>[12]Junho!$B$15</f>
        <v>17.962500000000002</v>
      </c>
      <c r="M16" s="106">
        <f>[12]Junho!$B$16</f>
        <v>15.504166666666668</v>
      </c>
      <c r="N16" s="106">
        <f>[12]Junho!$B$17</f>
        <v>17.179166666666667</v>
      </c>
      <c r="O16" s="106">
        <f>[12]Junho!$B$18</f>
        <v>21.224999999999998</v>
      </c>
      <c r="P16" s="106">
        <f>[12]Junho!$B$19</f>
        <v>20.912499999999998</v>
      </c>
      <c r="Q16" s="106">
        <f>[12]Junho!$B$20</f>
        <v>21.608333333333331</v>
      </c>
      <c r="R16" s="106">
        <f>[12]Junho!$B$21</f>
        <v>20.854166666666668</v>
      </c>
      <c r="S16" s="106">
        <f>[12]Junho!$B$22</f>
        <v>19.833333333333332</v>
      </c>
      <c r="T16" s="106">
        <f>[12]Junho!$B$23</f>
        <v>20.879166666666666</v>
      </c>
      <c r="U16" s="106">
        <f>[12]Junho!$B$24</f>
        <v>20.849999999999998</v>
      </c>
      <c r="V16" s="106">
        <f>[12]Junho!$B$25</f>
        <v>20.508333333333329</v>
      </c>
      <c r="W16" s="106">
        <f>[12]Junho!$B$26</f>
        <v>22.233333333333331</v>
      </c>
      <c r="X16" s="106">
        <f>[12]Junho!$B$27</f>
        <v>21.029166666666665</v>
      </c>
      <c r="Y16" s="106">
        <f>[12]Junho!$B$28</f>
        <v>14.458333333333334</v>
      </c>
      <c r="Z16" s="106">
        <f>[12]Junho!$B$29</f>
        <v>14.162500000000001</v>
      </c>
      <c r="AA16" s="106">
        <f>[12]Junho!$B$30</f>
        <v>21.583333333333332</v>
      </c>
      <c r="AB16" s="106">
        <f>[12]Junho!$B$31</f>
        <v>23.320833333333329</v>
      </c>
      <c r="AC16" s="106">
        <f>[12]Junho!$B$32</f>
        <v>22.954166666666662</v>
      </c>
      <c r="AD16" s="106">
        <f>[12]Junho!$B$33</f>
        <v>21.837499999999995</v>
      </c>
      <c r="AE16" s="106">
        <f>[12]Junho!$B$34</f>
        <v>19.362499999999997</v>
      </c>
      <c r="AF16" s="105">
        <f t="shared" si="1"/>
        <v>20.530694444444446</v>
      </c>
      <c r="AH16" s="12"/>
    </row>
    <row r="17" spans="1:37" x14ac:dyDescent="0.2">
      <c r="A17" s="47" t="s">
        <v>4</v>
      </c>
      <c r="B17" s="106">
        <f>[13]Junho!$B$5</f>
        <v>19.937500000000004</v>
      </c>
      <c r="C17" s="106">
        <f>[13]Junho!$B$6</f>
        <v>20.95</v>
      </c>
      <c r="D17" s="106">
        <f>[13]Junho!$B$7</f>
        <v>20.425000000000001</v>
      </c>
      <c r="E17" s="106">
        <f>[13]Junho!$B$8</f>
        <v>22.041666666666668</v>
      </c>
      <c r="F17" s="106">
        <f>[13]Junho!$B$9</f>
        <v>22.816666666666666</v>
      </c>
      <c r="G17" s="106">
        <f>[13]Junho!$B$10</f>
        <v>23.05</v>
      </c>
      <c r="H17" s="106">
        <f>[13]Junho!$B$11</f>
        <v>22.787499999999998</v>
      </c>
      <c r="I17" s="106">
        <f>[13]Junho!$B$12</f>
        <v>21.854166666666668</v>
      </c>
      <c r="J17" s="106">
        <f>[13]Junho!$B$13</f>
        <v>19.258333333333333</v>
      </c>
      <c r="K17" s="106">
        <f>[13]Junho!$B$14</f>
        <v>17.816666666666666</v>
      </c>
      <c r="L17" s="106">
        <f>[13]Junho!$B$15</f>
        <v>16.016666666666666</v>
      </c>
      <c r="M17" s="106">
        <f>[13]Junho!$B$16</f>
        <v>15.504166666666665</v>
      </c>
      <c r="N17" s="106">
        <f>[13]Junho!$B$17</f>
        <v>18.0625</v>
      </c>
      <c r="O17" s="106">
        <f>[13]Junho!$B$18</f>
        <v>20.762499999999999</v>
      </c>
      <c r="P17" s="106">
        <f>[13]Junho!$B$19</f>
        <v>20.412499999999998</v>
      </c>
      <c r="Q17" s="106">
        <f>[13]Junho!$B$20</f>
        <v>20.595833333333335</v>
      </c>
      <c r="R17" s="106">
        <f>[13]Junho!$B$21</f>
        <v>20.870833333333334</v>
      </c>
      <c r="S17" s="106">
        <f>[13]Junho!$B$22</f>
        <v>20.929166666666671</v>
      </c>
      <c r="T17" s="106">
        <f>[13]Junho!$B$23</f>
        <v>21.858333333333334</v>
      </c>
      <c r="U17" s="106">
        <f>[13]Junho!$B$24</f>
        <v>22.120833333333334</v>
      </c>
      <c r="V17" s="106">
        <f>[13]Junho!$B$25</f>
        <v>20.824999999999999</v>
      </c>
      <c r="W17" s="106">
        <f>[13]Junho!$B$26</f>
        <v>21.716666666666669</v>
      </c>
      <c r="X17" s="106">
        <f>[13]Junho!$B$27</f>
        <v>19.5625</v>
      </c>
      <c r="Y17" s="106">
        <f>[13]Junho!$B$28</f>
        <v>11.820833333333333</v>
      </c>
      <c r="Z17" s="106">
        <f>[13]Junho!$B$29</f>
        <v>14.599999999999996</v>
      </c>
      <c r="AA17" s="106">
        <f>[13]Junho!$B$30</f>
        <v>21.554166666666664</v>
      </c>
      <c r="AB17" s="106">
        <f>[13]Junho!$B$31</f>
        <v>22.108333333333334</v>
      </c>
      <c r="AC17" s="106">
        <f>[13]Junho!$B$32</f>
        <v>22.820833333333336</v>
      </c>
      <c r="AD17" s="106">
        <f>[13]Junho!$B$33</f>
        <v>22.820833333333329</v>
      </c>
      <c r="AE17" s="106">
        <f>[13]Junho!$B$34</f>
        <v>16.958333333333336</v>
      </c>
      <c r="AF17" s="105">
        <f t="shared" si="1"/>
        <v>20.095277777777781</v>
      </c>
      <c r="AG17" t="s">
        <v>35</v>
      </c>
      <c r="AH17" s="12" t="s">
        <v>35</v>
      </c>
      <c r="AJ17" t="s">
        <v>35</v>
      </c>
    </row>
    <row r="18" spans="1:37" x14ac:dyDescent="0.2">
      <c r="A18" s="47" t="s">
        <v>210</v>
      </c>
      <c r="B18" s="106" t="str">
        <f>[14]Junho!$B$5</f>
        <v>*</v>
      </c>
      <c r="C18" s="106" t="str">
        <f>[14]Junho!$B$6</f>
        <v>*</v>
      </c>
      <c r="D18" s="106" t="str">
        <f>[14]Junho!$B$7</f>
        <v>*</v>
      </c>
      <c r="E18" s="106" t="str">
        <f>[14]Junho!$B$8</f>
        <v>*</v>
      </c>
      <c r="F18" s="106" t="str">
        <f>[14]Junho!$B$9</f>
        <v>*</v>
      </c>
      <c r="G18" s="106" t="str">
        <f>[14]Junho!$B$10</f>
        <v>*</v>
      </c>
      <c r="H18" s="106" t="str">
        <f>[14]Junho!$B$11</f>
        <v>*</v>
      </c>
      <c r="I18" s="106" t="str">
        <f>[14]Junho!$B$12</f>
        <v>*</v>
      </c>
      <c r="J18" s="106" t="str">
        <f>[14]Junho!$B$13</f>
        <v>*</v>
      </c>
      <c r="K18" s="106" t="str">
        <f>[14]Junho!$B$14</f>
        <v>*</v>
      </c>
      <c r="L18" s="106" t="str">
        <f>[14]Junho!$B$15</f>
        <v>*</v>
      </c>
      <c r="M18" s="106">
        <f>[14]Junho!$B$16</f>
        <v>20.083333333333332</v>
      </c>
      <c r="N18" s="106">
        <f>[14]Junho!$B$17</f>
        <v>19.074999999999999</v>
      </c>
      <c r="O18" s="106">
        <f>[14]Junho!$B$18</f>
        <v>23.029166666666669</v>
      </c>
      <c r="P18" s="106">
        <f>[14]Junho!$B$19</f>
        <v>22.620833333333337</v>
      </c>
      <c r="Q18" s="106">
        <f>[14]Junho!$B$20</f>
        <v>23.929166666666674</v>
      </c>
      <c r="R18" s="106">
        <f>[14]Junho!$B$21</f>
        <v>24.508333333333336</v>
      </c>
      <c r="S18" s="106">
        <f>[14]Junho!$B$22</f>
        <v>23.978260869565222</v>
      </c>
      <c r="T18" s="106">
        <f>[14]Junho!$B$23</f>
        <v>21.099999999999994</v>
      </c>
      <c r="U18" s="106">
        <f>[14]Junho!$B$24</f>
        <v>18.12</v>
      </c>
      <c r="V18" s="106">
        <f>[14]Junho!$B$25</f>
        <v>20.972727272727273</v>
      </c>
      <c r="W18" s="106">
        <f>[14]Junho!$B$26</f>
        <v>25.270000000000003</v>
      </c>
      <c r="X18" s="106">
        <f>[14]Junho!$B$27</f>
        <v>17.8</v>
      </c>
      <c r="Y18" s="106">
        <f>[14]Junho!$B$28</f>
        <v>11.479166666666664</v>
      </c>
      <c r="Z18" s="106">
        <f>[14]Junho!$B$29</f>
        <v>14.945833333333333</v>
      </c>
      <c r="AA18" s="106">
        <f>[14]Junho!$B$30</f>
        <v>23.274999999999995</v>
      </c>
      <c r="AB18" s="106">
        <f>[14]Junho!$B$31</f>
        <v>22.333333333333329</v>
      </c>
      <c r="AC18" s="106">
        <f>[14]Junho!$B$32</f>
        <v>24.724999999999998</v>
      </c>
      <c r="AD18" s="106">
        <f>[14]Junho!$B$33</f>
        <v>23.858333333333331</v>
      </c>
      <c r="AE18" s="106">
        <f>[14]Junho!$B$34</f>
        <v>13.295833333333333</v>
      </c>
      <c r="AF18" s="105">
        <f t="shared" si="1"/>
        <v>20.757859025032939</v>
      </c>
      <c r="AH18" s="12"/>
    </row>
    <row r="19" spans="1:37" x14ac:dyDescent="0.2">
      <c r="A19" s="47" t="s">
        <v>5</v>
      </c>
      <c r="B19" s="106">
        <f>[15]Junho!$B$5</f>
        <v>21.220833333333331</v>
      </c>
      <c r="C19" s="106">
        <f>[15]Junho!$B$6</f>
        <v>20.233333333333334</v>
      </c>
      <c r="D19" s="106">
        <f>[15]Junho!$B$7</f>
        <v>24.179166666666674</v>
      </c>
      <c r="E19" s="106">
        <f>[15]Junho!$B$8</f>
        <v>27.041666666666668</v>
      </c>
      <c r="F19" s="106">
        <f>[15]Junho!$B$9</f>
        <v>27.254166666666674</v>
      </c>
      <c r="G19" s="106">
        <f>[15]Junho!$B$10</f>
        <v>23.808333333333334</v>
      </c>
      <c r="H19" s="106">
        <f>[15]Junho!$B$11</f>
        <v>24.208333333333329</v>
      </c>
      <c r="I19" s="106">
        <f>[15]Junho!$B$12</f>
        <v>24.395833333333329</v>
      </c>
      <c r="J19" s="106">
        <f>[15]Junho!$B$13</f>
        <v>20.345833333333335</v>
      </c>
      <c r="K19" s="106">
        <f>[15]Junho!$B$14</f>
        <v>19.195833333333336</v>
      </c>
      <c r="L19" s="106">
        <f>[15]Junho!$B$15</f>
        <v>21.25416666666667</v>
      </c>
      <c r="M19" s="106">
        <f>[15]Junho!$B$16</f>
        <v>21.3</v>
      </c>
      <c r="N19" s="106">
        <f>[15]Junho!$B$17</f>
        <v>23.554166666666671</v>
      </c>
      <c r="O19" s="106">
        <f>[15]Junho!$B$18</f>
        <v>26.045833333333334</v>
      </c>
      <c r="P19" s="106">
        <f>[15]Junho!$B$19</f>
        <v>23.233333333333338</v>
      </c>
      <c r="Q19" s="106">
        <f>[15]Junho!$B$20</f>
        <v>26.387499999999999</v>
      </c>
      <c r="R19" s="106">
        <f>[15]Junho!$B$21</f>
        <v>27.208333333333332</v>
      </c>
      <c r="S19" s="106">
        <f>[15]Junho!$B$22</f>
        <v>26.645833333333339</v>
      </c>
      <c r="T19" s="106">
        <f>[15]Junho!$B$23</f>
        <v>20.254166666666666</v>
      </c>
      <c r="U19" s="106">
        <f>[15]Junho!$B$24</f>
        <v>17.741666666666664</v>
      </c>
      <c r="V19" s="106">
        <f>[15]Junho!$B$25</f>
        <v>19.520833333333339</v>
      </c>
      <c r="W19" s="106">
        <f>[15]Junho!$B$26</f>
        <v>23.591666666666669</v>
      </c>
      <c r="X19" s="106">
        <f>[15]Junho!$B$27</f>
        <v>21.804166666666664</v>
      </c>
      <c r="Y19" s="106">
        <f>[15]Junho!$B$28</f>
        <v>16.06666666666667</v>
      </c>
      <c r="Z19" s="106">
        <f>[15]Junho!$B$29</f>
        <v>18.5</v>
      </c>
      <c r="AA19" s="106">
        <f>[15]Junho!$B$30</f>
        <v>23.375000000000004</v>
      </c>
      <c r="AB19" s="106">
        <f>[15]Junho!$B$31</f>
        <v>22.370833333333334</v>
      </c>
      <c r="AC19" s="106">
        <f>[15]Junho!$B$32</f>
        <v>24.758333333333336</v>
      </c>
      <c r="AD19" s="106">
        <f>[15]Junho!$B$33</f>
        <v>22.116666666666671</v>
      </c>
      <c r="AE19" s="106">
        <f>[15]Junho!$B$34</f>
        <v>14.479166666666664</v>
      </c>
      <c r="AF19" s="105">
        <f t="shared" si="1"/>
        <v>22.403055555555554</v>
      </c>
      <c r="AG19" s="12" t="s">
        <v>35</v>
      </c>
      <c r="AH19" s="12" t="s">
        <v>35</v>
      </c>
    </row>
    <row r="20" spans="1:37" x14ac:dyDescent="0.2">
      <c r="A20" s="47" t="s">
        <v>225</v>
      </c>
      <c r="B20" s="106" t="str">
        <f>[16]Junho!$B$5</f>
        <v>*</v>
      </c>
      <c r="C20" s="106" t="str">
        <f>[16]Junho!$B$6</f>
        <v>*</v>
      </c>
      <c r="D20" s="106" t="str">
        <f>[16]Junho!$B$7</f>
        <v>*</v>
      </c>
      <c r="E20" s="106" t="str">
        <f>[16]Junho!$B$8</f>
        <v>*</v>
      </c>
      <c r="F20" s="106" t="str">
        <f>[16]Junho!$B$9</f>
        <v>*</v>
      </c>
      <c r="G20" s="106" t="str">
        <f>[16]Junho!$B$10</f>
        <v>*</v>
      </c>
      <c r="H20" s="106" t="str">
        <f>[16]Junho!$B$11</f>
        <v>*</v>
      </c>
      <c r="I20" s="106" t="str">
        <f>[16]Junho!$B$12</f>
        <v>*</v>
      </c>
      <c r="J20" s="106" t="str">
        <f>[16]Junho!$B$13</f>
        <v>*</v>
      </c>
      <c r="K20" s="106">
        <f>[16]Junho!$B$14</f>
        <v>21.750000000000004</v>
      </c>
      <c r="L20" s="106">
        <f>[16]Junho!$B$15</f>
        <v>19.479166666666664</v>
      </c>
      <c r="M20" s="106">
        <f>[16]Junho!$B$16</f>
        <v>19.166666666666668</v>
      </c>
      <c r="N20" s="106">
        <f>[16]Junho!$B$17</f>
        <v>23.079166666666666</v>
      </c>
      <c r="O20" s="106">
        <f>[16]Junho!$B$18</f>
        <v>25.937499999999996</v>
      </c>
      <c r="P20" s="106">
        <f>[16]Junho!$B$19</f>
        <v>20.904166666666665</v>
      </c>
      <c r="Q20" s="106">
        <f>[16]Junho!$B$20</f>
        <v>25.412499999999994</v>
      </c>
      <c r="R20" s="106">
        <f>[16]Junho!$B$21</f>
        <v>26.283333333333335</v>
      </c>
      <c r="S20" s="106">
        <f>[16]Junho!$B$22</f>
        <v>25.929166666666664</v>
      </c>
      <c r="T20" s="106">
        <f>[16]Junho!$B$23</f>
        <v>19.404166666666665</v>
      </c>
      <c r="U20" s="106">
        <f>[16]Junho!$B$24</f>
        <v>16.68333333333333</v>
      </c>
      <c r="V20" s="106">
        <f>[16]Junho!$B$25</f>
        <v>18.591666666666669</v>
      </c>
      <c r="W20" s="106">
        <f>[16]Junho!$B$26</f>
        <v>23.737499999999997</v>
      </c>
      <c r="X20" s="106">
        <f>[16]Junho!$B$27</f>
        <v>20.929166666666671</v>
      </c>
      <c r="Y20" s="106">
        <f>[16]Junho!$B$28</f>
        <v>12.512500000000001</v>
      </c>
      <c r="Z20" s="106">
        <f>[16]Junho!$B$29</f>
        <v>16.149999999999999</v>
      </c>
      <c r="AA20" s="106">
        <f>[16]Junho!$B$30</f>
        <v>23.391666666666666</v>
      </c>
      <c r="AB20" s="106">
        <f>[16]Junho!$B$31</f>
        <v>20.44583333333334</v>
      </c>
      <c r="AC20" s="106">
        <f>[16]Junho!$B$32</f>
        <v>23.854166666666671</v>
      </c>
      <c r="AD20" s="106">
        <f>[16]Junho!$B$33</f>
        <v>21.124999999999996</v>
      </c>
      <c r="AE20" s="106">
        <f>[16]Junho!$B$34</f>
        <v>13.779166666666663</v>
      </c>
      <c r="AF20" s="105">
        <f t="shared" si="1"/>
        <v>20.883134920634919</v>
      </c>
      <c r="AG20" s="12"/>
      <c r="AH20" s="12"/>
    </row>
    <row r="21" spans="1:37" x14ac:dyDescent="0.2">
      <c r="A21" s="47" t="s">
        <v>206</v>
      </c>
      <c r="B21" s="106">
        <f>[17]Junho!$B$5</f>
        <v>17.687500000000004</v>
      </c>
      <c r="C21" s="106">
        <f>[17]Junho!$B$6</f>
        <v>18.525000000000002</v>
      </c>
      <c r="D21" s="106">
        <f>[17]Junho!$B$7</f>
        <v>21.037499999999998</v>
      </c>
      <c r="E21" s="106">
        <f>[17]Junho!$B$8</f>
        <v>22.841666666666665</v>
      </c>
      <c r="F21" s="106">
        <f>[17]Junho!$B$9</f>
        <v>22.837500000000002</v>
      </c>
      <c r="G21" s="106">
        <f>[17]Junho!$B$10</f>
        <v>21.95</v>
      </c>
      <c r="H21" s="106">
        <f>[17]Junho!$B$11</f>
        <v>21.829166666666669</v>
      </c>
      <c r="I21" s="106">
        <f>[17]Junho!$B$12</f>
        <v>19.837500000000002</v>
      </c>
      <c r="J21" s="106">
        <f>[17]Junho!$B$13</f>
        <v>17.329166666666669</v>
      </c>
      <c r="K21" s="106">
        <f>[17]Junho!$B$14</f>
        <v>16</v>
      </c>
      <c r="L21" s="106">
        <f>[17]Junho!$B$15</f>
        <v>15.574999999999998</v>
      </c>
      <c r="M21" s="106">
        <f>[17]Junho!$B$16</f>
        <v>16.75</v>
      </c>
      <c r="N21" s="106">
        <f>[17]Junho!$B$17</f>
        <v>18.712500000000002</v>
      </c>
      <c r="O21" s="106">
        <f>[17]Junho!$B$18</f>
        <v>21.579166666666666</v>
      </c>
      <c r="P21" s="106">
        <f>[17]Junho!$B$19</f>
        <v>20.787499999999998</v>
      </c>
      <c r="Q21" s="106">
        <f>[17]Junho!$B$20</f>
        <v>22.441666666666674</v>
      </c>
      <c r="R21" s="106">
        <f>[17]Junho!$B$21</f>
        <v>21.524999999999995</v>
      </c>
      <c r="S21" s="106">
        <f>[17]Junho!$B$22</f>
        <v>20.645833333333332</v>
      </c>
      <c r="T21" s="106">
        <f>[17]Junho!$B$23</f>
        <v>17.141666666666669</v>
      </c>
      <c r="U21" s="106">
        <f>[17]Junho!$B$24</f>
        <v>14.558333333333332</v>
      </c>
      <c r="V21" s="106">
        <f>[17]Junho!$B$25</f>
        <v>15.766666666666667</v>
      </c>
      <c r="W21" s="106">
        <f>[17]Junho!$B$26</f>
        <v>19.020833333333336</v>
      </c>
      <c r="X21" s="106">
        <f>[17]Junho!$B$27</f>
        <v>17.250000000000004</v>
      </c>
      <c r="Y21" s="106">
        <f>[17]Junho!$B$28</f>
        <v>11.612500000000002</v>
      </c>
      <c r="Z21" s="106">
        <f>[17]Junho!$B$29</f>
        <v>13.754166666666665</v>
      </c>
      <c r="AA21" s="106">
        <f>[17]Junho!$B$30</f>
        <v>19.637499999999999</v>
      </c>
      <c r="AB21" s="106">
        <f>[17]Junho!$B$31</f>
        <v>20.475000000000001</v>
      </c>
      <c r="AC21" s="106">
        <f>[17]Junho!$B$32</f>
        <v>21.95</v>
      </c>
      <c r="AD21" s="106">
        <f>[17]Junho!$B$33</f>
        <v>19.420833333333334</v>
      </c>
      <c r="AE21" s="106">
        <f>[17]Junho!$B$34</f>
        <v>11.883333333333333</v>
      </c>
      <c r="AF21" s="105">
        <f t="shared" si="1"/>
        <v>18.678749999999997</v>
      </c>
      <c r="AG21" s="12"/>
      <c r="AH21" s="12"/>
    </row>
    <row r="22" spans="1:37" x14ac:dyDescent="0.2">
      <c r="A22" s="47" t="s">
        <v>207</v>
      </c>
      <c r="B22" s="106" t="str">
        <f>[18]Junho!$B$5</f>
        <v>*</v>
      </c>
      <c r="C22" s="106" t="str">
        <f>[18]Junho!$B$6</f>
        <v>*</v>
      </c>
      <c r="D22" s="106" t="str">
        <f>[18]Junho!$B$7</f>
        <v>*</v>
      </c>
      <c r="E22" s="106" t="str">
        <f>[18]Junho!$B$8</f>
        <v>*</v>
      </c>
      <c r="F22" s="106" t="str">
        <f>[18]Junho!$B$9</f>
        <v>*</v>
      </c>
      <c r="G22" s="106" t="str">
        <f>[18]Junho!$B$10</f>
        <v>*</v>
      </c>
      <c r="H22" s="106" t="str">
        <f>[18]Junho!$B$11</f>
        <v>*</v>
      </c>
      <c r="I22" s="106" t="str">
        <f>[18]Junho!$B$12</f>
        <v>*</v>
      </c>
      <c r="J22" s="106" t="str">
        <f>[18]Junho!$B$13</f>
        <v>*</v>
      </c>
      <c r="K22" s="106">
        <f>[18]Junho!$B$14</f>
        <v>21.850000000000005</v>
      </c>
      <c r="L22" s="106">
        <f>[18]Junho!$B$15</f>
        <v>20.108333333333331</v>
      </c>
      <c r="M22" s="106">
        <f>[18]Junho!$B$16</f>
        <v>19.445833333333333</v>
      </c>
      <c r="N22" s="106">
        <f>[18]Junho!$B$17</f>
        <v>21.845833333333335</v>
      </c>
      <c r="O22" s="106">
        <f>[18]Junho!$B$18</f>
        <v>24.25</v>
      </c>
      <c r="P22" s="106">
        <f>[18]Junho!$B$19</f>
        <v>22.945833333333329</v>
      </c>
      <c r="Q22" s="106">
        <f>[18]Junho!$B$20</f>
        <v>25.575000000000003</v>
      </c>
      <c r="R22" s="106">
        <f>[18]Junho!$B$21</f>
        <v>26.066666666666674</v>
      </c>
      <c r="S22" s="106">
        <f>[18]Junho!$B$22</f>
        <v>25.233333333333334</v>
      </c>
      <c r="T22" s="106">
        <f>[18]Junho!$B$23</f>
        <v>20.495833333333334</v>
      </c>
      <c r="U22" s="106">
        <f>[18]Junho!$B$24</f>
        <v>17.474999999999998</v>
      </c>
      <c r="V22" s="106">
        <f>[18]Junho!$B$25</f>
        <v>18.074999999999999</v>
      </c>
      <c r="W22" s="106">
        <f>[18]Junho!$B$26</f>
        <v>22.724999999999998</v>
      </c>
      <c r="X22" s="106">
        <f>[18]Junho!$B$27</f>
        <v>20.900000000000002</v>
      </c>
      <c r="Y22" s="106">
        <f>[18]Junho!$B$28</f>
        <v>14.758333333333338</v>
      </c>
      <c r="Z22" s="106">
        <f>[18]Junho!$B$29</f>
        <v>17.087499999999995</v>
      </c>
      <c r="AA22" s="106">
        <f>[18]Junho!$B$30</f>
        <v>22.599999999999998</v>
      </c>
      <c r="AB22" s="106">
        <f>[18]Junho!$B$31</f>
        <v>21.283333333333328</v>
      </c>
      <c r="AC22" s="106">
        <f>[18]Junho!$B$32</f>
        <v>24.445833333333336</v>
      </c>
      <c r="AD22" s="106">
        <f>[18]Junho!$B$33</f>
        <v>21.104166666666664</v>
      </c>
      <c r="AE22" s="106">
        <f>[18]Junho!$B$34</f>
        <v>14.887499999999998</v>
      </c>
      <c r="AF22" s="105">
        <f t="shared" si="1"/>
        <v>21.102777777777778</v>
      </c>
      <c r="AG22" s="12"/>
      <c r="AH22" s="12"/>
    </row>
    <row r="23" spans="1:37" x14ac:dyDescent="0.2">
      <c r="A23" s="47" t="s">
        <v>33</v>
      </c>
      <c r="B23" s="106">
        <f>[19]Junho!$B$5</f>
        <v>19.929166666666674</v>
      </c>
      <c r="C23" s="106">
        <f>[19]Junho!$B$6</f>
        <v>21.391666666666666</v>
      </c>
      <c r="D23" s="106">
        <f>[19]Junho!$B$7</f>
        <v>22.341666666666669</v>
      </c>
      <c r="E23" s="106">
        <f>[19]Junho!$B$8</f>
        <v>22.345833333333335</v>
      </c>
      <c r="F23" s="106">
        <f>[19]Junho!$B$9</f>
        <v>22.933333333333337</v>
      </c>
      <c r="G23" s="106">
        <f>[19]Junho!$B$10</f>
        <v>22.608333333333334</v>
      </c>
      <c r="H23" s="106">
        <f>[19]Junho!$B$11</f>
        <v>22.270833333333339</v>
      </c>
      <c r="I23" s="106">
        <f>[19]Junho!$B$12</f>
        <v>21.250000000000004</v>
      </c>
      <c r="J23" s="106">
        <f>[19]Junho!$B$13</f>
        <v>19.995833333333334</v>
      </c>
      <c r="K23" s="106">
        <f>[19]Junho!$B$14</f>
        <v>18.879166666666666</v>
      </c>
      <c r="L23" s="106">
        <f>[19]Junho!$B$15</f>
        <v>17.162500000000005</v>
      </c>
      <c r="M23" s="106">
        <f>[19]Junho!$B$16</f>
        <v>17.004166666666666</v>
      </c>
      <c r="N23" s="106">
        <f>[19]Junho!$B$17</f>
        <v>19.529166666666665</v>
      </c>
      <c r="O23" s="106">
        <f>[19]Junho!$B$18</f>
        <v>21.516666666666662</v>
      </c>
      <c r="P23" s="106">
        <f>[19]Junho!$B$19</f>
        <v>22.125</v>
      </c>
      <c r="Q23" s="106">
        <f>[19]Junho!$B$20</f>
        <v>21.808333333333337</v>
      </c>
      <c r="R23" s="106">
        <f>[19]Junho!$B$21</f>
        <v>21.474999999999998</v>
      </c>
      <c r="S23" s="106">
        <f>[19]Junho!$B$22</f>
        <v>20.487500000000001</v>
      </c>
      <c r="T23" s="106">
        <f>[19]Junho!$B$23</f>
        <v>21.204166666666669</v>
      </c>
      <c r="U23" s="106">
        <f>[19]Junho!$B$24</f>
        <v>21.179166666666664</v>
      </c>
      <c r="V23" s="106">
        <f>[19]Junho!$B$25</f>
        <v>21.454166666666666</v>
      </c>
      <c r="W23" s="106">
        <f>[19]Junho!$B$26</f>
        <v>21.841666666666669</v>
      </c>
      <c r="X23" s="106">
        <f>[19]Junho!$B$27</f>
        <v>20.4375</v>
      </c>
      <c r="Y23" s="106">
        <f>[19]Junho!$B$28</f>
        <v>13.208333333333336</v>
      </c>
      <c r="Z23" s="106">
        <f>[19]Junho!$B$29</f>
        <v>16.170833333333334</v>
      </c>
      <c r="AA23" s="106">
        <f>[19]Junho!$B$30</f>
        <v>21.875</v>
      </c>
      <c r="AB23" s="106">
        <f>[19]Junho!$B$31</f>
        <v>22.629166666666666</v>
      </c>
      <c r="AC23" s="106">
        <f>[19]Junho!$B$32</f>
        <v>22.662499999999994</v>
      </c>
      <c r="AD23" s="106">
        <f>[19]Junho!$B$33</f>
        <v>22.987500000000001</v>
      </c>
      <c r="AE23" s="106">
        <f>[19]Junho!$B$34</f>
        <v>17.804166666666671</v>
      </c>
      <c r="AF23" s="105">
        <f t="shared" si="1"/>
        <v>20.616944444444446</v>
      </c>
      <c r="AH23" s="12" t="s">
        <v>35</v>
      </c>
      <c r="AI23" t="s">
        <v>35</v>
      </c>
      <c r="AJ23" t="s">
        <v>35</v>
      </c>
    </row>
    <row r="24" spans="1:37" x14ac:dyDescent="0.2">
      <c r="A24" s="47" t="s">
        <v>6</v>
      </c>
      <c r="B24" s="106">
        <f>[20]Junho!$B$5</f>
        <v>20.412500000000001</v>
      </c>
      <c r="C24" s="106">
        <f>[20]Junho!$B$6</f>
        <v>21.316666666666663</v>
      </c>
      <c r="D24" s="106">
        <f>[20]Junho!$B$7</f>
        <v>23.382608695652177</v>
      </c>
      <c r="E24" s="106">
        <f>[20]Junho!$B$8</f>
        <v>24.133333333333336</v>
      </c>
      <c r="F24" s="106">
        <f>[20]Junho!$B$9</f>
        <v>24.133333333333329</v>
      </c>
      <c r="G24" s="106">
        <f>[20]Junho!$B$10</f>
        <v>23.608333333333334</v>
      </c>
      <c r="H24" s="106">
        <f>[20]Junho!$B$11</f>
        <v>23.233333333333331</v>
      </c>
      <c r="I24" s="106">
        <f>[20]Junho!$B$12</f>
        <v>21.587499999999995</v>
      </c>
      <c r="J24" s="106">
        <f>[20]Junho!$B$13</f>
        <v>22.666666666666671</v>
      </c>
      <c r="K24" s="106">
        <f>[20]Junho!$B$14</f>
        <v>19.633333333333329</v>
      </c>
      <c r="L24" s="106">
        <f>[20]Junho!$B$15</f>
        <v>18.55</v>
      </c>
      <c r="M24" s="106">
        <f>[20]Junho!$B$16</f>
        <v>18.795833333333331</v>
      </c>
      <c r="N24" s="106">
        <f>[20]Junho!$B$17</f>
        <v>19.954166666666669</v>
      </c>
      <c r="O24" s="106">
        <f>[20]Junho!$B$18</f>
        <v>22.921739130434784</v>
      </c>
      <c r="P24" s="106">
        <f>[20]Junho!$B$19</f>
        <v>23.104166666666668</v>
      </c>
      <c r="Q24" s="106">
        <f>[20]Junho!$B$20</f>
        <v>23.825000000000003</v>
      </c>
      <c r="R24" s="106">
        <f>[20]Junho!$B$21</f>
        <v>22.679166666666664</v>
      </c>
      <c r="S24" s="106">
        <f>[20]Junho!$B$22</f>
        <v>20.783333333333335</v>
      </c>
      <c r="T24" s="106">
        <f>[20]Junho!$B$23</f>
        <v>21.491666666666664</v>
      </c>
      <c r="U24" s="106">
        <f>[20]Junho!$B$24</f>
        <v>20.720833333333335</v>
      </c>
      <c r="V24" s="106">
        <f>[20]Junho!$B$25</f>
        <v>20.0625</v>
      </c>
      <c r="W24" s="106">
        <f>[20]Junho!$B$26</f>
        <v>21.295833333333331</v>
      </c>
      <c r="X24" s="106">
        <f>[20]Junho!$B$27</f>
        <v>19.970833333333335</v>
      </c>
      <c r="Y24" s="106">
        <f>[20]Junho!$B$28</f>
        <v>14.747826086956518</v>
      </c>
      <c r="Z24" s="106">
        <f>[20]Junho!$B$29</f>
        <v>15.974999999999996</v>
      </c>
      <c r="AA24" s="106">
        <f>[20]Junho!$B$30</f>
        <v>22.058333333333334</v>
      </c>
      <c r="AB24" s="106">
        <f>[20]Junho!$B$31</f>
        <v>23.80416666666666</v>
      </c>
      <c r="AC24" s="106">
        <f>[20]Junho!$B$32</f>
        <v>23.954166666666669</v>
      </c>
      <c r="AD24" s="106">
        <f>[20]Junho!$B$33</f>
        <v>22.983333333333331</v>
      </c>
      <c r="AE24" s="106">
        <f>[20]Junho!$B$34</f>
        <v>18.424999999999997</v>
      </c>
      <c r="AF24" s="105">
        <f t="shared" si="1"/>
        <v>21.340350241545895</v>
      </c>
      <c r="AG24" t="s">
        <v>35</v>
      </c>
      <c r="AJ24" t="s">
        <v>35</v>
      </c>
    </row>
    <row r="25" spans="1:37" x14ac:dyDescent="0.2">
      <c r="A25" s="47" t="s">
        <v>7</v>
      </c>
      <c r="B25" s="106">
        <f>[21]Junho!$B$5</f>
        <v>15.966666666666669</v>
      </c>
      <c r="C25" s="106">
        <f>[21]Junho!$B$6</f>
        <v>19.158333333333331</v>
      </c>
      <c r="D25" s="106">
        <f>[21]Junho!$B$7</f>
        <v>21.570833333333336</v>
      </c>
      <c r="E25" s="106">
        <f>[21]Junho!$B$8</f>
        <v>22.924999999999997</v>
      </c>
      <c r="F25" s="106">
        <f>[21]Junho!$B$9</f>
        <v>22.533333333333335</v>
      </c>
      <c r="G25" s="106">
        <f>[21]Junho!$B$10</f>
        <v>21.670833333333331</v>
      </c>
      <c r="H25" s="106">
        <f>[21]Junho!$B$11</f>
        <v>21.912499999999998</v>
      </c>
      <c r="I25" s="106">
        <f>[21]Junho!$B$12</f>
        <v>20.066666666666674</v>
      </c>
      <c r="J25" s="106">
        <f>[21]Junho!$B$13</f>
        <v>17.224999999999998</v>
      </c>
      <c r="K25" s="106">
        <f>[21]Junho!$B$14</f>
        <v>13.875</v>
      </c>
      <c r="L25" s="106">
        <f>[21]Junho!$B$15</f>
        <v>15.512499999999998</v>
      </c>
      <c r="M25" s="106">
        <f>[21]Junho!$B$16</f>
        <v>15.412500000000003</v>
      </c>
      <c r="N25" s="106">
        <f>[21]Junho!$B$17</f>
        <v>15.612499999999999</v>
      </c>
      <c r="O25" s="106">
        <f>[21]Junho!$B$18</f>
        <v>19.662500000000001</v>
      </c>
      <c r="P25" s="106">
        <f>[21]Junho!$B$19</f>
        <v>19.008333333333333</v>
      </c>
      <c r="Q25" s="106">
        <f>[21]Junho!$B$20</f>
        <v>22.204166666666666</v>
      </c>
      <c r="R25" s="106">
        <f>[21]Junho!$B$21</f>
        <v>23.316666666666666</v>
      </c>
      <c r="S25" s="106">
        <f>[21]Junho!$B$22</f>
        <v>21.991666666666671</v>
      </c>
      <c r="T25" s="106">
        <f>[21]Junho!$B$23</f>
        <v>21.887499999999999</v>
      </c>
      <c r="U25" s="106">
        <f>[21]Junho!$B$24</f>
        <v>17.450000000000003</v>
      </c>
      <c r="V25" s="106">
        <f>[21]Junho!$B$25</f>
        <v>16.420833333333331</v>
      </c>
      <c r="W25" s="106">
        <f>[21]Junho!$B$26</f>
        <v>20.55</v>
      </c>
      <c r="X25" s="106">
        <f>[21]Junho!$B$27</f>
        <v>16.579166666666662</v>
      </c>
      <c r="Y25" s="106">
        <f>[21]Junho!$B$28</f>
        <v>7.7583333333333337</v>
      </c>
      <c r="Z25" s="106">
        <f>[21]Junho!$B$29</f>
        <v>11.820833333333335</v>
      </c>
      <c r="AA25" s="106">
        <f>[21]Junho!$B$30</f>
        <v>19.145833333333332</v>
      </c>
      <c r="AB25" s="106">
        <f>[21]Junho!$B$31</f>
        <v>17.770833333333336</v>
      </c>
      <c r="AC25" s="106">
        <f>[21]Junho!$B$32</f>
        <v>22.483333333333334</v>
      </c>
      <c r="AD25" s="106">
        <f>[21]Junho!$B$33</f>
        <v>19.666666666666668</v>
      </c>
      <c r="AE25" s="106">
        <f>[21]Junho!$B$34</f>
        <v>11.733333333333334</v>
      </c>
      <c r="AF25" s="105">
        <f t="shared" si="1"/>
        <v>18.429722222222217</v>
      </c>
      <c r="AH25" t="s">
        <v>35</v>
      </c>
      <c r="AJ25" t="s">
        <v>35</v>
      </c>
      <c r="AK25" t="s">
        <v>35</v>
      </c>
    </row>
    <row r="26" spans="1:37" x14ac:dyDescent="0.2">
      <c r="A26" s="47" t="s">
        <v>140</v>
      </c>
      <c r="B26" s="106">
        <f>[22]Junho!$B$5</f>
        <v>16.879166666666663</v>
      </c>
      <c r="C26" s="106">
        <f>[22]Junho!$B$6</f>
        <v>19.116666666666667</v>
      </c>
      <c r="D26" s="106">
        <f>[22]Junho!$B$7</f>
        <v>21.499999999999996</v>
      </c>
      <c r="E26" s="106">
        <f>[22]Junho!$B$8</f>
        <v>22.770833333333332</v>
      </c>
      <c r="F26" s="106">
        <f>[22]Junho!$B$9</f>
        <v>21.779166666666672</v>
      </c>
      <c r="G26" s="106">
        <f>[22]Junho!$B$10</f>
        <v>21.545833333333334</v>
      </c>
      <c r="H26" s="106">
        <f>[22]Junho!$B$11</f>
        <v>21.904166666666669</v>
      </c>
      <c r="I26" s="106">
        <f>[22]Junho!$B$12</f>
        <v>20.720833333333331</v>
      </c>
      <c r="J26" s="106">
        <f>[22]Junho!$B$13</f>
        <v>17.845833333333331</v>
      </c>
      <c r="K26" s="106">
        <f>[22]Junho!$B$14</f>
        <v>14.258333333333333</v>
      </c>
      <c r="L26" s="106">
        <f>[22]Junho!$B$15</f>
        <v>15.166666666666666</v>
      </c>
      <c r="M26" s="106">
        <f>[22]Junho!$B$16</f>
        <v>14.766666666666667</v>
      </c>
      <c r="N26" s="106">
        <f>[22]Junho!$B$17</f>
        <v>16.154166666666669</v>
      </c>
      <c r="O26" s="106">
        <f>[22]Junho!$B$18</f>
        <v>20.058333333333334</v>
      </c>
      <c r="P26" s="106">
        <f>[22]Junho!$B$19</f>
        <v>19.712499999999995</v>
      </c>
      <c r="Q26" s="106">
        <f>[22]Junho!$B$20</f>
        <v>22.541666666666671</v>
      </c>
      <c r="R26" s="106">
        <f>[22]Junho!$B$21</f>
        <v>22.283333333333331</v>
      </c>
      <c r="S26" s="106">
        <f>[22]Junho!$B$22</f>
        <v>20.883333333333333</v>
      </c>
      <c r="T26" s="106">
        <f>[22]Junho!$B$23</f>
        <v>21.229166666666668</v>
      </c>
      <c r="U26" s="106">
        <f>[22]Junho!$B$24</f>
        <v>18.608333333333334</v>
      </c>
      <c r="V26" s="106">
        <f>[22]Junho!$B$25</f>
        <v>17.479166666666668</v>
      </c>
      <c r="W26" s="106">
        <f>[22]Junho!$B$26</f>
        <v>21.166666666666668</v>
      </c>
      <c r="X26" s="106">
        <f>[22]Junho!$B$27</f>
        <v>17.741666666666667</v>
      </c>
      <c r="Y26" s="106">
        <f>[22]Junho!$B$28</f>
        <v>8.3666666666666671</v>
      </c>
      <c r="Z26" s="106">
        <f>[22]Junho!$B$29</f>
        <v>10.895833333333334</v>
      </c>
      <c r="AA26" s="106">
        <f>[22]Junho!$B$30</f>
        <v>18.491666666666667</v>
      </c>
      <c r="AB26" s="106">
        <f>[22]Junho!$B$31</f>
        <v>19.204166666666669</v>
      </c>
      <c r="AC26" s="106">
        <f>[22]Junho!$B$32</f>
        <v>22.504166666666666</v>
      </c>
      <c r="AD26" s="106">
        <f>[22]Junho!$B$33</f>
        <v>20.087500000000002</v>
      </c>
      <c r="AE26" s="106">
        <f>[22]Junho!$B$34</f>
        <v>13.625000000000002</v>
      </c>
      <c r="AF26" s="105">
        <f t="shared" si="1"/>
        <v>18.642916666666668</v>
      </c>
      <c r="AH26" s="12" t="s">
        <v>35</v>
      </c>
      <c r="AI26" t="s">
        <v>35</v>
      </c>
      <c r="AJ26" t="s">
        <v>35</v>
      </c>
    </row>
    <row r="27" spans="1:37" x14ac:dyDescent="0.2">
      <c r="A27" s="47" t="s">
        <v>141</v>
      </c>
      <c r="B27" s="106">
        <f>[23]Junho!$B$5</f>
        <v>15.670833333333334</v>
      </c>
      <c r="C27" s="106">
        <f>[23]Junho!$B$6</f>
        <v>18.837499999999999</v>
      </c>
      <c r="D27" s="106">
        <f>[23]Junho!$B$7</f>
        <v>20.558333333333341</v>
      </c>
      <c r="E27" s="106">
        <f>[23]Junho!$B$8</f>
        <v>22.758333333333329</v>
      </c>
      <c r="F27" s="106">
        <f>[23]Junho!$B$9</f>
        <v>21.895833333333332</v>
      </c>
      <c r="G27" s="106">
        <f>[23]Junho!$B$10</f>
        <v>21.783333333333335</v>
      </c>
      <c r="H27" s="106">
        <f>[23]Junho!$B$11</f>
        <v>20.841666666666661</v>
      </c>
      <c r="I27" s="106">
        <f>[23]Junho!$B$12</f>
        <v>19.904166666666665</v>
      </c>
      <c r="J27" s="106">
        <f>[23]Junho!$B$13</f>
        <v>14.708333333333336</v>
      </c>
      <c r="K27" s="106">
        <f>[23]Junho!$B$14</f>
        <v>13.258333333333331</v>
      </c>
      <c r="L27" s="106">
        <f>[23]Junho!$B$15</f>
        <v>13.191666666666665</v>
      </c>
      <c r="M27" s="106">
        <f>[23]Junho!$B$16</f>
        <v>14.265217391304347</v>
      </c>
      <c r="N27" s="106">
        <f>[23]Junho!$B$17</f>
        <v>15.883333333333328</v>
      </c>
      <c r="O27" s="106">
        <f>[23]Junho!$B$18</f>
        <v>19.482608695652175</v>
      </c>
      <c r="P27" s="106">
        <f>[23]Junho!$B$19</f>
        <v>18.500000000000004</v>
      </c>
      <c r="Q27" s="106">
        <f>[23]Junho!$B$20</f>
        <v>21.683333333333334</v>
      </c>
      <c r="R27" s="106">
        <f>[23]Junho!$B$21</f>
        <v>23.041666666666668</v>
      </c>
      <c r="S27" s="106">
        <f>[23]Junho!$B$22</f>
        <v>22.158333333333335</v>
      </c>
      <c r="T27" s="106">
        <f>[23]Junho!$B$23</f>
        <v>20.041666666666664</v>
      </c>
      <c r="U27" s="106">
        <f>[23]Junho!$B$24</f>
        <v>15.708333333333336</v>
      </c>
      <c r="V27" s="106">
        <f>[23]Junho!$B$25</f>
        <v>16.156521739130437</v>
      </c>
      <c r="W27" s="106">
        <f>[23]Junho!$B$26</f>
        <v>20.191666666666666</v>
      </c>
      <c r="X27" s="106">
        <f>[23]Junho!$B$27</f>
        <v>17.18333333333333</v>
      </c>
      <c r="Y27" s="106">
        <f>[23]Junho!$B$28</f>
        <v>7.145833333333333</v>
      </c>
      <c r="Z27" s="106">
        <f>[23]Junho!$B$29</f>
        <v>10.220833333333333</v>
      </c>
      <c r="AA27" s="106">
        <f>[23]Junho!$B$30</f>
        <v>17.558333333333334</v>
      </c>
      <c r="AB27" s="106">
        <f>[23]Junho!$B$31</f>
        <v>16.879166666666666</v>
      </c>
      <c r="AC27" s="106">
        <f>[23]Junho!$B$32</f>
        <v>22.012499999999999</v>
      </c>
      <c r="AD27" s="106">
        <f>[23]Junho!$B$33</f>
        <v>18.245833333333334</v>
      </c>
      <c r="AE27" s="106">
        <f>[23]Junho!$B$34</f>
        <v>12.0375</v>
      </c>
      <c r="AF27" s="105">
        <f t="shared" si="1"/>
        <v>17.7268115942029</v>
      </c>
      <c r="AG27" s="12" t="s">
        <v>35</v>
      </c>
      <c r="AH27" s="12" t="s">
        <v>35</v>
      </c>
      <c r="AI27" t="s">
        <v>35</v>
      </c>
    </row>
    <row r="28" spans="1:37" x14ac:dyDescent="0.2">
      <c r="A28" s="47" t="s">
        <v>142</v>
      </c>
      <c r="B28" s="106">
        <f>[24]Junho!$B$5</f>
        <v>17.616666666666664</v>
      </c>
      <c r="C28" s="106">
        <f>[24]Junho!$B$6</f>
        <v>19.441666666666666</v>
      </c>
      <c r="D28" s="106">
        <f>[24]Junho!$B$7</f>
        <v>21.741666666666664</v>
      </c>
      <c r="E28" s="106">
        <f>[24]Junho!$B$8</f>
        <v>23.241666666666664</v>
      </c>
      <c r="F28" s="106">
        <f>[24]Junho!$B$9</f>
        <v>22.591666666666669</v>
      </c>
      <c r="G28" s="106">
        <f>[24]Junho!$B$10</f>
        <v>22.354166666666668</v>
      </c>
      <c r="H28" s="106">
        <f>[24]Junho!$B$11</f>
        <v>22.5625</v>
      </c>
      <c r="I28" s="106">
        <f>[24]Junho!$B$12</f>
        <v>21.18333333333333</v>
      </c>
      <c r="J28" s="106">
        <f>[24]Junho!$B$13</f>
        <v>18.566666666666666</v>
      </c>
      <c r="K28" s="106">
        <f>[24]Junho!$B$14</f>
        <v>15.016666666666667</v>
      </c>
      <c r="L28" s="106">
        <f>[24]Junho!$B$15</f>
        <v>16.716666666666669</v>
      </c>
      <c r="M28" s="106">
        <f>[24]Junho!$B$16</f>
        <v>15.149999999999999</v>
      </c>
      <c r="N28" s="106">
        <f>[24]Junho!$B$17</f>
        <v>15.625000000000005</v>
      </c>
      <c r="O28" s="106">
        <f>[24]Junho!$B$18</f>
        <v>20.079166666666666</v>
      </c>
      <c r="P28" s="106">
        <f>[24]Junho!$B$19</f>
        <v>19.891666666666669</v>
      </c>
      <c r="Q28" s="106">
        <f>[24]Junho!$B$20</f>
        <v>22.604166666666668</v>
      </c>
      <c r="R28" s="106">
        <f>[24]Junho!$B$21</f>
        <v>23.600000000000005</v>
      </c>
      <c r="S28" s="106">
        <f>[24]Junho!$B$22</f>
        <v>22.116666666666671</v>
      </c>
      <c r="T28" s="106">
        <f>[24]Junho!$B$23</f>
        <v>21.604166666666668</v>
      </c>
      <c r="U28" s="106">
        <f>[24]Junho!$B$24</f>
        <v>18.824999999999999</v>
      </c>
      <c r="V28" s="106">
        <f>[24]Junho!$B$25</f>
        <v>17.525000000000002</v>
      </c>
      <c r="W28" s="106">
        <f>[24]Junho!$B$26</f>
        <v>21.233333333333334</v>
      </c>
      <c r="X28" s="106">
        <f>[24]Junho!$B$27</f>
        <v>17.654166666666665</v>
      </c>
      <c r="Y28" s="106">
        <f>[24]Junho!$B$28</f>
        <v>8.6958333333333311</v>
      </c>
      <c r="Z28" s="106">
        <f>[24]Junho!$B$29</f>
        <v>11.375</v>
      </c>
      <c r="AA28" s="106">
        <f>[24]Junho!$B$30</f>
        <v>19.308333333333334</v>
      </c>
      <c r="AB28" s="106">
        <f>[24]Junho!$B$31</f>
        <v>19.037500000000001</v>
      </c>
      <c r="AC28" s="106">
        <f>[24]Junho!$B$32</f>
        <v>23.108333333333334</v>
      </c>
      <c r="AD28" s="106">
        <f>[24]Junho!$B$33</f>
        <v>20.55</v>
      </c>
      <c r="AE28" s="106">
        <f>[24]Junho!$B$34</f>
        <v>13.154166666666669</v>
      </c>
      <c r="AF28" s="105">
        <f t="shared" si="1"/>
        <v>19.07236111111111</v>
      </c>
      <c r="AH28" s="12" t="s">
        <v>35</v>
      </c>
      <c r="AI28" t="s">
        <v>35</v>
      </c>
      <c r="AJ28" t="s">
        <v>35</v>
      </c>
    </row>
    <row r="29" spans="1:37" x14ac:dyDescent="0.2">
      <c r="A29" s="47" t="s">
        <v>8</v>
      </c>
      <c r="B29" s="106">
        <f>[25]Junho!$B$5</f>
        <v>15.950000000000001</v>
      </c>
      <c r="C29" s="106">
        <f>[25]Junho!$B$6</f>
        <v>18.545833333333334</v>
      </c>
      <c r="D29" s="106">
        <f>[25]Junho!$B$7</f>
        <v>20.254166666666666</v>
      </c>
      <c r="E29" s="106">
        <f>[25]Junho!$B$8</f>
        <v>21.762500000000003</v>
      </c>
      <c r="F29" s="106">
        <f>[25]Junho!$B$9</f>
        <v>21.362500000000008</v>
      </c>
      <c r="G29" s="106">
        <f>[25]Junho!$B$10</f>
        <v>20.908333333333335</v>
      </c>
      <c r="H29" s="106">
        <f>[25]Junho!$B$11</f>
        <v>20.429166666666671</v>
      </c>
      <c r="I29" s="106">
        <f>[25]Junho!$B$12</f>
        <v>19.616666666666667</v>
      </c>
      <c r="J29" s="106" t="str">
        <f>[25]Junho!$B$13</f>
        <v>*</v>
      </c>
      <c r="K29" s="106" t="str">
        <f>[25]Junho!$B$14</f>
        <v>*</v>
      </c>
      <c r="L29" s="106" t="str">
        <f>[25]Junho!$B$15</f>
        <v>*</v>
      </c>
      <c r="M29" s="106" t="str">
        <f>[25]Junho!$B$16</f>
        <v>*</v>
      </c>
      <c r="N29" s="106" t="str">
        <f>[25]Junho!$B$17</f>
        <v>*</v>
      </c>
      <c r="O29" s="106" t="str">
        <f>[25]Junho!$B$18</f>
        <v>*</v>
      </c>
      <c r="P29" s="106" t="str">
        <f>[25]Junho!$B$19</f>
        <v>*</v>
      </c>
      <c r="Q29" s="106" t="str">
        <f>[25]Junho!$B$20</f>
        <v>*</v>
      </c>
      <c r="R29" s="106" t="str">
        <f>[25]Junho!$B$21</f>
        <v>*</v>
      </c>
      <c r="S29" s="106" t="str">
        <f>[25]Junho!$B$22</f>
        <v>*</v>
      </c>
      <c r="T29" s="106">
        <f>[25]Junho!$B$23</f>
        <v>23.299999999999997</v>
      </c>
      <c r="U29" s="106">
        <f>[25]Junho!$B$24</f>
        <v>16.508333333333336</v>
      </c>
      <c r="V29" s="106">
        <f>[25]Junho!$B$25</f>
        <v>16.145833333333336</v>
      </c>
      <c r="W29" s="106">
        <f>[25]Junho!$B$26</f>
        <v>19.616666666666667</v>
      </c>
      <c r="X29" s="106">
        <f>[25]Junho!$B$27</f>
        <v>16.874999999999996</v>
      </c>
      <c r="Y29" s="106">
        <f>[25]Junho!$B$28</f>
        <v>10.15</v>
      </c>
      <c r="Z29" s="106">
        <f>[25]Junho!$B$29</f>
        <v>16.627272727272725</v>
      </c>
      <c r="AA29" s="106">
        <f>[25]Junho!$B$30</f>
        <v>16.845833333333335</v>
      </c>
      <c r="AB29" s="106">
        <f>[25]Junho!$B$31</f>
        <v>16.991666666666664</v>
      </c>
      <c r="AC29" s="106">
        <f>[25]Junho!$B$32</f>
        <v>21.983333333333334</v>
      </c>
      <c r="AD29" s="106">
        <f>[25]Junho!$B$33</f>
        <v>19.220833333333335</v>
      </c>
      <c r="AE29" s="106">
        <f>[25]Junho!$B$34</f>
        <v>11.9375</v>
      </c>
      <c r="AF29" s="105">
        <f t="shared" si="1"/>
        <v>18.251571969696975</v>
      </c>
      <c r="AI29" t="s">
        <v>35</v>
      </c>
      <c r="AJ29" t="s">
        <v>35</v>
      </c>
    </row>
    <row r="30" spans="1:37" x14ac:dyDescent="0.2">
      <c r="A30" s="47" t="s">
        <v>9</v>
      </c>
      <c r="B30" s="106">
        <f>[26]Junho!$B$5</f>
        <v>18.120833333333334</v>
      </c>
      <c r="C30" s="106">
        <f>[26]Junho!$B$6</f>
        <v>20.345833333333339</v>
      </c>
      <c r="D30" s="106">
        <f>[26]Junho!$B$7</f>
        <v>22.358333333333338</v>
      </c>
      <c r="E30" s="106">
        <f>[26]Junho!$B$8</f>
        <v>23.05</v>
      </c>
      <c r="F30" s="106">
        <f>[26]Junho!$B$9</f>
        <v>22.566666666666666</v>
      </c>
      <c r="G30" s="106">
        <f>[26]Junho!$B$10</f>
        <v>21.900000000000006</v>
      </c>
      <c r="H30" s="106">
        <f>[26]Junho!$B$11</f>
        <v>22.6875</v>
      </c>
      <c r="I30" s="106">
        <f>[26]Junho!$B$12</f>
        <v>21.074999999999999</v>
      </c>
      <c r="J30" s="106">
        <f>[26]Junho!$B$13</f>
        <v>18.287499999999998</v>
      </c>
      <c r="K30" s="106">
        <f>[26]Junho!$B$14</f>
        <v>14.479166666666664</v>
      </c>
      <c r="L30" s="106">
        <f>[26]Junho!$B$15</f>
        <v>16.574999999999996</v>
      </c>
      <c r="M30" s="106">
        <f>[26]Junho!$B$16</f>
        <v>15.408333333333333</v>
      </c>
      <c r="N30" s="106">
        <f>[26]Junho!$B$17</f>
        <v>16.066666666666666</v>
      </c>
      <c r="O30" s="106">
        <f>[26]Junho!$B$18</f>
        <v>20.033333333333335</v>
      </c>
      <c r="P30" s="106">
        <f>[26]Junho!$B$19</f>
        <v>19.983333333333331</v>
      </c>
      <c r="Q30" s="106">
        <f>[26]Junho!$B$20</f>
        <v>22.429166666666671</v>
      </c>
      <c r="R30" s="106">
        <f>[26]Junho!$B$21</f>
        <v>23.095833333333335</v>
      </c>
      <c r="S30" s="106">
        <f>[26]Junho!$B$22</f>
        <v>22.008333333333336</v>
      </c>
      <c r="T30" s="106">
        <f>[26]Junho!$B$23</f>
        <v>22.487499999999997</v>
      </c>
      <c r="U30" s="106">
        <f>[26]Junho!$B$24</f>
        <v>20.05</v>
      </c>
      <c r="V30" s="106">
        <f>[26]Junho!$B$25</f>
        <v>17.395833333333332</v>
      </c>
      <c r="W30" s="106">
        <f>[26]Junho!$B$26</f>
        <v>21.383333333333336</v>
      </c>
      <c r="X30" s="106">
        <f>[26]Junho!$B$27</f>
        <v>18.587500000000002</v>
      </c>
      <c r="Y30" s="106">
        <f>[26]Junho!$B$28</f>
        <v>9.2500000000000018</v>
      </c>
      <c r="Z30" s="106">
        <f>[26]Junho!$B$29</f>
        <v>12.004166666666665</v>
      </c>
      <c r="AA30" s="106">
        <f>[26]Junho!$B$30</f>
        <v>19.570833333333336</v>
      </c>
      <c r="AB30" s="106">
        <f>[26]Junho!$B$31</f>
        <v>19.641666666666666</v>
      </c>
      <c r="AC30" s="106">
        <f>[26]Junho!$B$32</f>
        <v>23.416666666666668</v>
      </c>
      <c r="AD30" s="106">
        <f>[26]Junho!$B$33</f>
        <v>21.950000000000003</v>
      </c>
      <c r="AE30" s="106">
        <f>[26]Junho!$B$34</f>
        <v>13.65</v>
      </c>
      <c r="AF30" s="105">
        <f t="shared" si="1"/>
        <v>19.328611111111112</v>
      </c>
      <c r="AG30" t="s">
        <v>35</v>
      </c>
      <c r="AI30" t="s">
        <v>35</v>
      </c>
      <c r="AJ30" t="s">
        <v>35</v>
      </c>
    </row>
    <row r="31" spans="1:37" hidden="1" x14ac:dyDescent="0.2">
      <c r="A31" s="47" t="s">
        <v>32</v>
      </c>
      <c r="B31" s="106" t="str">
        <f>[27]Junho!$B$5</f>
        <v>*</v>
      </c>
      <c r="C31" s="106" t="str">
        <f>[27]Junho!$B$6</f>
        <v>*</v>
      </c>
      <c r="D31" s="106" t="str">
        <f>[27]Junho!$B$7</f>
        <v>*</v>
      </c>
      <c r="E31" s="106" t="str">
        <f>[27]Junho!$B$8</f>
        <v>*</v>
      </c>
      <c r="F31" s="106" t="str">
        <f>[27]Junho!$B$9</f>
        <v>*</v>
      </c>
      <c r="G31" s="106" t="str">
        <f>[27]Junho!$B$10</f>
        <v>*</v>
      </c>
      <c r="H31" s="106" t="str">
        <f>[27]Junho!$B$11</f>
        <v>*</v>
      </c>
      <c r="I31" s="106" t="str">
        <f>[27]Junho!$B$12</f>
        <v>*</v>
      </c>
      <c r="J31" s="106" t="str">
        <f>[27]Junho!$B$13</f>
        <v>*</v>
      </c>
      <c r="K31" s="106" t="str">
        <f>[27]Junho!$B$14</f>
        <v>*</v>
      </c>
      <c r="L31" s="106" t="str">
        <f>[27]Junho!$B$15</f>
        <v>*</v>
      </c>
      <c r="M31" s="106" t="str">
        <f>[27]Junho!$B$16</f>
        <v>*</v>
      </c>
      <c r="N31" s="106" t="str">
        <f>[27]Junho!$B$17</f>
        <v>*</v>
      </c>
      <c r="O31" s="106" t="str">
        <f>[27]Junho!$B$18</f>
        <v>*</v>
      </c>
      <c r="P31" s="106" t="str">
        <f>[27]Junho!$B$19</f>
        <v>*</v>
      </c>
      <c r="Q31" s="106" t="str">
        <f>[27]Junho!$B$20</f>
        <v>*</v>
      </c>
      <c r="R31" s="106" t="str">
        <f>[27]Junho!$B$21</f>
        <v>*</v>
      </c>
      <c r="S31" s="106" t="str">
        <f>[27]Junho!$B$22</f>
        <v>*</v>
      </c>
      <c r="T31" s="106" t="str">
        <f>[27]Junho!$B$23</f>
        <v>*</v>
      </c>
      <c r="U31" s="106" t="str">
        <f>[27]Junho!$B$24</f>
        <v>*</v>
      </c>
      <c r="V31" s="106" t="str">
        <f>[27]Junho!$B$25</f>
        <v>*</v>
      </c>
      <c r="W31" s="106" t="str">
        <f>[27]Junho!$B$26</f>
        <v>*</v>
      </c>
      <c r="X31" s="106" t="str">
        <f>[27]Junho!$B$27</f>
        <v>*</v>
      </c>
      <c r="Y31" s="106" t="str">
        <f>[27]Junho!$B$28</f>
        <v>*</v>
      </c>
      <c r="Z31" s="106" t="str">
        <f>[27]Junho!$B$29</f>
        <v>*</v>
      </c>
      <c r="AA31" s="106" t="str">
        <f>[27]Junho!$B$30</f>
        <v>*</v>
      </c>
      <c r="AB31" s="106" t="str">
        <f>[27]Junho!$B$31</f>
        <v>*</v>
      </c>
      <c r="AC31" s="106" t="str">
        <f>[27]Junho!$B$32</f>
        <v>*</v>
      </c>
      <c r="AD31" s="106" t="str">
        <f>[27]Junho!$B$33</f>
        <v>*</v>
      </c>
      <c r="AE31" s="106" t="str">
        <f>[27]Junho!$B$34</f>
        <v>*</v>
      </c>
      <c r="AF31" s="105" t="s">
        <v>154</v>
      </c>
      <c r="AH31" s="12" t="s">
        <v>35</v>
      </c>
    </row>
    <row r="32" spans="1:37" hidden="1" x14ac:dyDescent="0.2">
      <c r="A32" s="47" t="s">
        <v>10</v>
      </c>
      <c r="B32" s="106" t="str">
        <f>[28]Junho!$B$5</f>
        <v>*</v>
      </c>
      <c r="C32" s="106" t="str">
        <f>[28]Junho!$B$6</f>
        <v>*</v>
      </c>
      <c r="D32" s="106" t="str">
        <f>[28]Junho!$B$7</f>
        <v>*</v>
      </c>
      <c r="E32" s="106" t="str">
        <f>[28]Junho!$B$8</f>
        <v>*</v>
      </c>
      <c r="F32" s="106" t="str">
        <f>[28]Junho!$B$9</f>
        <v>*</v>
      </c>
      <c r="G32" s="106" t="str">
        <f>[28]Junho!$B$10</f>
        <v>*</v>
      </c>
      <c r="H32" s="106" t="str">
        <f>[28]Junho!$B$11</f>
        <v>*</v>
      </c>
      <c r="I32" s="106" t="str">
        <f>[28]Junho!$B$12</f>
        <v>*</v>
      </c>
      <c r="J32" s="106" t="str">
        <f>[28]Junho!$B$13</f>
        <v>*</v>
      </c>
      <c r="K32" s="106" t="str">
        <f>[28]Junho!$B$14</f>
        <v>*</v>
      </c>
      <c r="L32" s="106" t="str">
        <f>[28]Junho!$B$15</f>
        <v>*</v>
      </c>
      <c r="M32" s="106" t="str">
        <f>[28]Junho!$B$16</f>
        <v>*</v>
      </c>
      <c r="N32" s="106" t="str">
        <f>[28]Junho!$B$17</f>
        <v>*</v>
      </c>
      <c r="O32" s="106" t="str">
        <f>[28]Junho!$B$18</f>
        <v>*</v>
      </c>
      <c r="P32" s="106" t="str">
        <f>[28]Junho!$B$19</f>
        <v>*</v>
      </c>
      <c r="Q32" s="106" t="str">
        <f>[28]Junho!$B$20</f>
        <v>*</v>
      </c>
      <c r="R32" s="106" t="str">
        <f>[28]Junho!$B$21</f>
        <v>*</v>
      </c>
      <c r="S32" s="106" t="str">
        <f>[28]Junho!$B$22</f>
        <v>*</v>
      </c>
      <c r="T32" s="106" t="str">
        <f>[28]Junho!$B$23</f>
        <v>*</v>
      </c>
      <c r="U32" s="106" t="str">
        <f>[28]Junho!$B$24</f>
        <v>*</v>
      </c>
      <c r="V32" s="106" t="str">
        <f>[28]Junho!$B$25</f>
        <v>*</v>
      </c>
      <c r="W32" s="106" t="str">
        <f>[28]Junho!$B$26</f>
        <v>*</v>
      </c>
      <c r="X32" s="106" t="str">
        <f>[28]Junho!$B$27</f>
        <v>*</v>
      </c>
      <c r="Y32" s="106" t="str">
        <f>[28]Junho!$B$28</f>
        <v>*</v>
      </c>
      <c r="Z32" s="106" t="str">
        <f>[28]Junho!$B$29</f>
        <v>*</v>
      </c>
      <c r="AA32" s="106" t="str">
        <f>[28]Junho!$B$30</f>
        <v>*</v>
      </c>
      <c r="AB32" s="106" t="str">
        <f>[28]Junho!$B$31</f>
        <v>*</v>
      </c>
      <c r="AC32" s="106" t="str">
        <f>[28]Junho!$B$32</f>
        <v>*</v>
      </c>
      <c r="AD32" s="106" t="str">
        <f>[28]Junho!$B$33</f>
        <v>*</v>
      </c>
      <c r="AE32" s="106" t="str">
        <f>[28]Junho!$B$34</f>
        <v>*</v>
      </c>
      <c r="AF32" s="105" t="s">
        <v>154</v>
      </c>
      <c r="AJ32" t="s">
        <v>35</v>
      </c>
      <c r="AK32" t="s">
        <v>35</v>
      </c>
    </row>
    <row r="33" spans="1:37" x14ac:dyDescent="0.2">
      <c r="A33" s="47" t="s">
        <v>143</v>
      </c>
      <c r="B33" s="106">
        <f>[29]Junho!$B$5</f>
        <v>15.250000000000002</v>
      </c>
      <c r="C33" s="106">
        <f>[29]Junho!$B$6</f>
        <v>17.587499999999999</v>
      </c>
      <c r="D33" s="106">
        <f>[29]Junho!$B$7</f>
        <v>19.458333333333332</v>
      </c>
      <c r="E33" s="106">
        <f>[29]Junho!$B$8</f>
        <v>21.074999999999999</v>
      </c>
      <c r="F33" s="106">
        <f>[29]Junho!$B$9</f>
        <v>21.599999999999998</v>
      </c>
      <c r="G33" s="106">
        <f>[29]Junho!$B$10</f>
        <v>20.508333333333336</v>
      </c>
      <c r="H33" s="106">
        <f>[29]Junho!$B$11</f>
        <v>20.791666666666668</v>
      </c>
      <c r="I33" s="106">
        <f>[29]Junho!$B$12</f>
        <v>19.545833333333331</v>
      </c>
      <c r="J33" s="106">
        <f>[29]Junho!$B$13</f>
        <v>16.287499999999998</v>
      </c>
      <c r="K33" s="106">
        <f>[29]Junho!$B$14</f>
        <v>13.866666666666669</v>
      </c>
      <c r="L33" s="106">
        <f>[29]Junho!$B$15</f>
        <v>14.175000000000002</v>
      </c>
      <c r="M33" s="106">
        <f>[29]Junho!$B$16</f>
        <v>13.25</v>
      </c>
      <c r="N33" s="106">
        <f>[29]Junho!$B$17</f>
        <v>14.304166666666672</v>
      </c>
      <c r="O33" s="106">
        <f>[29]Junho!$B$18</f>
        <v>18.529166666666665</v>
      </c>
      <c r="P33" s="106">
        <f>[29]Junho!$B$19</f>
        <v>18.350000000000001</v>
      </c>
      <c r="Q33" s="106">
        <f>[29]Junho!$B$20</f>
        <v>21.116666666666667</v>
      </c>
      <c r="R33" s="106">
        <f>[29]Junho!$B$21</f>
        <v>22.629166666666663</v>
      </c>
      <c r="S33" s="106">
        <f>[29]Junho!$B$22</f>
        <v>20.95</v>
      </c>
      <c r="T33" s="106">
        <f>[29]Junho!$B$23</f>
        <v>19.716666666666665</v>
      </c>
      <c r="U33" s="106">
        <f>[29]Junho!$B$24</f>
        <v>16.545833333333334</v>
      </c>
      <c r="V33" s="106">
        <f>[29]Junho!$B$25</f>
        <v>16.091666666666669</v>
      </c>
      <c r="W33" s="106">
        <f>[29]Junho!$B$26</f>
        <v>19.704166666666666</v>
      </c>
      <c r="X33" s="106">
        <f>[29]Junho!$B$27</f>
        <v>16.320833333333336</v>
      </c>
      <c r="Y33" s="106">
        <f>[29]Junho!$B$28</f>
        <v>7.0791666666666657</v>
      </c>
      <c r="Z33" s="106">
        <f>[29]Junho!$B$29</f>
        <v>9.8874999999999993</v>
      </c>
      <c r="AA33" s="106">
        <f>[29]Junho!$B$30</f>
        <v>18.545833333333334</v>
      </c>
      <c r="AB33" s="106">
        <f>[29]Junho!$B$31</f>
        <v>16.512499999999992</v>
      </c>
      <c r="AC33" s="106">
        <f>[29]Junho!$B$32</f>
        <v>21.7</v>
      </c>
      <c r="AD33" s="106">
        <f>[29]Junho!$B$33</f>
        <v>17.558333333333337</v>
      </c>
      <c r="AE33" s="106">
        <f>[29]Junho!$B$34</f>
        <v>10.795833333333334</v>
      </c>
      <c r="AF33" s="105">
        <f t="shared" si="1"/>
        <v>17.324444444444445</v>
      </c>
      <c r="AG33" s="12" t="s">
        <v>35</v>
      </c>
    </row>
    <row r="34" spans="1:37" x14ac:dyDescent="0.2">
      <c r="A34" s="47" t="s">
        <v>11</v>
      </c>
      <c r="B34" s="106">
        <f>[30]Junho!$B$5</f>
        <v>17.812500000000004</v>
      </c>
      <c r="C34" s="106">
        <f>[30]Junho!$B$6</f>
        <v>18.991666666666667</v>
      </c>
      <c r="D34" s="106">
        <f>[30]Junho!$B$7</f>
        <v>20.650000000000002</v>
      </c>
      <c r="E34" s="106">
        <f>[30]Junho!$B$8</f>
        <v>21.645833333333332</v>
      </c>
      <c r="F34" s="106">
        <f>[30]Junho!$B$9</f>
        <v>22.529166666666665</v>
      </c>
      <c r="G34" s="106">
        <f>[30]Junho!$B$10</f>
        <v>21.7</v>
      </c>
      <c r="H34" s="106">
        <f>[30]Junho!$B$11</f>
        <v>21.541666666666668</v>
      </c>
      <c r="I34" s="106">
        <f>[30]Junho!$B$12</f>
        <v>20.483333333333334</v>
      </c>
      <c r="J34" s="106">
        <f>[30]Junho!$B$13</f>
        <v>18.262500000000003</v>
      </c>
      <c r="K34" s="106">
        <f>[30]Junho!$B$14</f>
        <v>14.079166666666667</v>
      </c>
      <c r="L34" s="106">
        <f>[30]Junho!$B$15</f>
        <v>13.899999999999999</v>
      </c>
      <c r="M34" s="106">
        <f>[30]Junho!$B$16</f>
        <v>13.933333333333332</v>
      </c>
      <c r="N34" s="106">
        <f>[30]Junho!$B$17</f>
        <v>14.708333333333334</v>
      </c>
      <c r="O34" s="106">
        <f>[30]Junho!$B$18</f>
        <v>19.191666666666663</v>
      </c>
      <c r="P34" s="106">
        <f>[30]Junho!$B$19</f>
        <v>19.645833333333332</v>
      </c>
      <c r="Q34" s="106">
        <f>[30]Junho!$B$20</f>
        <v>21.941666666666666</v>
      </c>
      <c r="R34" s="106">
        <f>[30]Junho!$B$21</f>
        <v>22.345833333333335</v>
      </c>
      <c r="S34" s="106">
        <f>[30]Junho!$B$22</f>
        <v>20.579166666666662</v>
      </c>
      <c r="T34" s="106">
        <f>[30]Junho!$B$23</f>
        <v>20.258333333333336</v>
      </c>
      <c r="U34" s="106">
        <f>[30]Junho!$B$24</f>
        <v>17.770833333333332</v>
      </c>
      <c r="V34" s="106">
        <f>[30]Junho!$B$25</f>
        <v>16.862500000000001</v>
      </c>
      <c r="W34" s="106">
        <f>[30]Junho!$B$26</f>
        <v>21.016666666666666</v>
      </c>
      <c r="X34" s="106">
        <f>[30]Junho!$B$27</f>
        <v>17.349999999999998</v>
      </c>
      <c r="Y34" s="106">
        <f>[30]Junho!$B$28</f>
        <v>9.8277777777777793</v>
      </c>
      <c r="Z34" s="106">
        <f>[30]Junho!$B$29</f>
        <v>17.592307692307692</v>
      </c>
      <c r="AA34" s="106">
        <f>[30]Junho!$B$30</f>
        <v>19.216666666666669</v>
      </c>
      <c r="AB34" s="106">
        <f>[30]Junho!$B$31</f>
        <v>19.275000000000002</v>
      </c>
      <c r="AC34" s="106">
        <f>[30]Junho!$B$32</f>
        <v>22.275000000000002</v>
      </c>
      <c r="AD34" s="106">
        <f>[30]Junho!$B$33</f>
        <v>19.854166666666664</v>
      </c>
      <c r="AE34" s="106">
        <f>[30]Junho!$B$34</f>
        <v>13.016666666666666</v>
      </c>
      <c r="AF34" s="105">
        <f t="shared" si="1"/>
        <v>18.608586182336179</v>
      </c>
      <c r="AH34" s="12" t="s">
        <v>35</v>
      </c>
      <c r="AJ34" t="s">
        <v>35</v>
      </c>
      <c r="AK34" t="s">
        <v>35</v>
      </c>
    </row>
    <row r="35" spans="1:37" s="5" customFormat="1" x14ac:dyDescent="0.2">
      <c r="A35" s="47" t="s">
        <v>12</v>
      </c>
      <c r="B35" s="106">
        <f>[31]Junho!$B$5</f>
        <v>19.533333333333328</v>
      </c>
      <c r="C35" s="106">
        <f>[31]Junho!$B$6</f>
        <v>20.179166666666671</v>
      </c>
      <c r="D35" s="106">
        <f>[31]Junho!$B$7</f>
        <v>21.995833333333337</v>
      </c>
      <c r="E35" s="106">
        <f>[31]Junho!$B$8</f>
        <v>23.845833333333335</v>
      </c>
      <c r="F35" s="106">
        <f>[31]Junho!$B$9</f>
        <v>24.329166666666669</v>
      </c>
      <c r="G35" s="106">
        <f>[31]Junho!$B$10</f>
        <v>24.125</v>
      </c>
      <c r="H35" s="106">
        <f>[31]Junho!$B$11</f>
        <v>23.216666666666669</v>
      </c>
      <c r="I35" s="106">
        <f>[31]Junho!$B$12</f>
        <v>22.316666666666666</v>
      </c>
      <c r="J35" s="106">
        <f>[31]Junho!$B$13</f>
        <v>19.274999999999999</v>
      </c>
      <c r="K35" s="106">
        <f>[31]Junho!$B$14</f>
        <v>16.566666666666666</v>
      </c>
      <c r="L35" s="106">
        <f>[31]Junho!$B$15</f>
        <v>18.066666666666666</v>
      </c>
      <c r="M35" s="106">
        <f>[31]Junho!$B$16</f>
        <v>17.708333333333336</v>
      </c>
      <c r="N35" s="106">
        <f>[31]Junho!$B$17</f>
        <v>19.1875</v>
      </c>
      <c r="O35" s="106">
        <f>[31]Junho!$B$18</f>
        <v>22.125</v>
      </c>
      <c r="P35" s="106">
        <f>[31]Junho!$B$19</f>
        <v>22.745833333333337</v>
      </c>
      <c r="Q35" s="106">
        <f>[31]Junho!$B$20</f>
        <v>24.375000000000004</v>
      </c>
      <c r="R35" s="106">
        <f>[31]Junho!$B$21</f>
        <v>24.333333333333329</v>
      </c>
      <c r="S35" s="106">
        <f>[31]Junho!$B$22</f>
        <v>23.349999999999998</v>
      </c>
      <c r="T35" s="106">
        <f>[31]Junho!$B$23</f>
        <v>21.220833333333328</v>
      </c>
      <c r="U35" s="106">
        <f>[31]Junho!$B$24</f>
        <v>18.645833333333332</v>
      </c>
      <c r="V35" s="106">
        <f>[31]Junho!$B$25</f>
        <v>18.391666666666662</v>
      </c>
      <c r="W35" s="106">
        <f>[31]Junho!$B$26</f>
        <v>21.341666666666669</v>
      </c>
      <c r="X35" s="106">
        <f>[31]Junho!$B$27</f>
        <v>19.779166666666661</v>
      </c>
      <c r="Y35" s="106">
        <f>[31]Junho!$B$28</f>
        <v>12.104166666666666</v>
      </c>
      <c r="Z35" s="106">
        <f>[31]Junho!$B$29</f>
        <v>14.020833333333334</v>
      </c>
      <c r="AA35" s="106">
        <f>[31]Junho!$B$30</f>
        <v>19.658333333333331</v>
      </c>
      <c r="AB35" s="106">
        <f>[31]Junho!$B$31</f>
        <v>21.529166666666669</v>
      </c>
      <c r="AC35" s="106">
        <f>[31]Junho!$B$32</f>
        <v>24.250000000000004</v>
      </c>
      <c r="AD35" s="106">
        <f>[31]Junho!$B$33</f>
        <v>22.141666666666666</v>
      </c>
      <c r="AE35" s="106">
        <f>[31]Junho!$B$34</f>
        <v>14.3375</v>
      </c>
      <c r="AF35" s="105">
        <f t="shared" si="1"/>
        <v>20.489861111111107</v>
      </c>
      <c r="AI35" s="5" t="s">
        <v>35</v>
      </c>
      <c r="AJ35" s="5" t="s">
        <v>35</v>
      </c>
    </row>
    <row r="36" spans="1:37" s="5" customFormat="1" x14ac:dyDescent="0.2">
      <c r="A36" s="47" t="s">
        <v>213</v>
      </c>
      <c r="B36" s="106" t="str">
        <f>[32]Junho!$B$5</f>
        <v>*</v>
      </c>
      <c r="C36" s="106" t="str">
        <f>[32]Junho!$B$6</f>
        <v>*</v>
      </c>
      <c r="D36" s="106" t="str">
        <f>[32]Junho!$B$7</f>
        <v>*</v>
      </c>
      <c r="E36" s="106" t="str">
        <f>[32]Junho!$B$8</f>
        <v>*</v>
      </c>
      <c r="F36" s="106" t="str">
        <f>[32]Junho!$B$9</f>
        <v>*</v>
      </c>
      <c r="G36" s="106" t="str">
        <f>[32]Junho!$B$10</f>
        <v>*</v>
      </c>
      <c r="H36" s="106" t="str">
        <f>[32]Junho!$B$11</f>
        <v>*</v>
      </c>
      <c r="I36" s="106" t="str">
        <f>[32]Junho!$B$12</f>
        <v>*</v>
      </c>
      <c r="J36" s="106" t="str">
        <f>[32]Junho!$B$13</f>
        <v>*</v>
      </c>
      <c r="K36" s="106" t="str">
        <f>[32]Junho!$B$14</f>
        <v>*</v>
      </c>
      <c r="L36" s="106" t="str">
        <f>[32]Junho!$B$15</f>
        <v>*</v>
      </c>
      <c r="M36" s="106" t="str">
        <f>[32]Junho!$B$16</f>
        <v>*</v>
      </c>
      <c r="N36" s="106" t="str">
        <f>[32]Junho!$B$17</f>
        <v>*</v>
      </c>
      <c r="O36" s="106" t="str">
        <f>[32]Junho!$B$18</f>
        <v>*</v>
      </c>
      <c r="P36" s="106" t="str">
        <f>[32]Junho!$B$19</f>
        <v>*</v>
      </c>
      <c r="Q36" s="106" t="str">
        <f>[32]Junho!$B$20</f>
        <v>*</v>
      </c>
      <c r="R36" s="106" t="str">
        <f>[32]Junho!$B$21</f>
        <v>*</v>
      </c>
      <c r="S36" s="106" t="str">
        <f>[32]Junho!$B$22</f>
        <v>*</v>
      </c>
      <c r="T36" s="106" t="str">
        <f>[32]Junho!$B$23</f>
        <v>*</v>
      </c>
      <c r="U36" s="106" t="str">
        <f>[32]Junho!$B$24</f>
        <v>*</v>
      </c>
      <c r="V36" s="106" t="str">
        <f>[32]Junho!$B$25</f>
        <v>*</v>
      </c>
      <c r="W36" s="106" t="str">
        <f>[32]Junho!$B$26</f>
        <v>*</v>
      </c>
      <c r="X36" s="106">
        <f>[32]Junho!$B$27</f>
        <v>16.475000000000001</v>
      </c>
      <c r="Y36" s="106">
        <f>[32]Junho!$B$28</f>
        <v>10.420833333333334</v>
      </c>
      <c r="Z36" s="106">
        <f>[32]Junho!$B$29</f>
        <v>14.641666666666667</v>
      </c>
      <c r="AA36" s="106">
        <f>[32]Junho!$B$30</f>
        <v>21.270833333333332</v>
      </c>
      <c r="AB36" s="106">
        <f>[32]Junho!$B$31</f>
        <v>21.412500000000005</v>
      </c>
      <c r="AC36" s="106">
        <f>[32]Junho!$B$32</f>
        <v>24.654166666666669</v>
      </c>
      <c r="AD36" s="106">
        <f>[32]Junho!$B$33</f>
        <v>19.404166666666665</v>
      </c>
      <c r="AE36" s="106">
        <f>[32]Junho!$B$34</f>
        <v>13.6875</v>
      </c>
      <c r="AF36" s="105">
        <f t="shared" si="1"/>
        <v>17.745833333333334</v>
      </c>
    </row>
    <row r="37" spans="1:37" x14ac:dyDescent="0.2">
      <c r="A37" s="47" t="s">
        <v>13</v>
      </c>
      <c r="B37" s="106">
        <f>[33]Junho!$B$5</f>
        <v>20.429166666666671</v>
      </c>
      <c r="C37" s="106">
        <f>[33]Junho!$B$6</f>
        <v>19.445833333333333</v>
      </c>
      <c r="D37" s="106">
        <f>[33]Junho!$B$7</f>
        <v>23.69583333333334</v>
      </c>
      <c r="E37" s="106">
        <f>[33]Junho!$B$8</f>
        <v>25.391666666666669</v>
      </c>
      <c r="F37" s="106">
        <f>[33]Junho!$B$9</f>
        <v>25.316666666666674</v>
      </c>
      <c r="G37" s="106">
        <f>[33]Junho!$B$10</f>
        <v>24.824999999999999</v>
      </c>
      <c r="H37" s="106">
        <f>[33]Junho!$B$11</f>
        <v>23.841666666666665</v>
      </c>
      <c r="I37" s="106">
        <f>[33]Junho!$B$12</f>
        <v>22.812500000000004</v>
      </c>
      <c r="J37" s="106">
        <f>[33]Junho!$B$13</f>
        <v>20.637499999999999</v>
      </c>
      <c r="K37" s="106">
        <f>[33]Junho!$B$14</f>
        <v>18.241666666666664</v>
      </c>
      <c r="L37" s="106">
        <f>[33]Junho!$B$15</f>
        <v>19.554166666666667</v>
      </c>
      <c r="M37" s="106">
        <f>[33]Junho!$B$16</f>
        <v>19.362500000000001</v>
      </c>
      <c r="N37" s="106">
        <f>[33]Junho!$B$17</f>
        <v>21.945833333333336</v>
      </c>
      <c r="O37" s="106">
        <f>[33]Junho!$B$18</f>
        <v>24.770833333333332</v>
      </c>
      <c r="P37" s="106">
        <f>[33]Junho!$B$19</f>
        <v>23.454166666666669</v>
      </c>
      <c r="Q37" s="106">
        <f>[33]Junho!$B$20</f>
        <v>25.029166666666665</v>
      </c>
      <c r="R37" s="106">
        <f>[33]Junho!$B$21</f>
        <v>24.775000000000002</v>
      </c>
      <c r="S37" s="106">
        <f>[33]Junho!$B$22</f>
        <v>23.733333333333331</v>
      </c>
      <c r="T37" s="106">
        <f>[33]Junho!$B$23</f>
        <v>19.691666666666663</v>
      </c>
      <c r="U37" s="106">
        <f>[33]Junho!$B$24</f>
        <v>17.591666666666669</v>
      </c>
      <c r="V37" s="106">
        <f>[33]Junho!$B$25</f>
        <v>17.904166666666669</v>
      </c>
      <c r="W37" s="106">
        <f>[33]Junho!$B$26</f>
        <v>22.241666666666671</v>
      </c>
      <c r="X37" s="106">
        <f>[33]Junho!$B$27</f>
        <v>21.262499999999999</v>
      </c>
      <c r="Y37" s="106">
        <f>[33]Junho!$B$28</f>
        <v>14.283333333333333</v>
      </c>
      <c r="Z37" s="106">
        <f>[33]Junho!$B$29</f>
        <v>16.266666666666666</v>
      </c>
      <c r="AA37" s="106">
        <f>[33]Junho!$B$30</f>
        <v>22.349999999999998</v>
      </c>
      <c r="AB37" s="106">
        <f>[33]Junho!$B$31</f>
        <v>22.508333333333329</v>
      </c>
      <c r="AC37" s="106">
        <f>[33]Junho!$B$32</f>
        <v>24.166666666666668</v>
      </c>
      <c r="AD37" s="106">
        <f>[33]Junho!$B$33</f>
        <v>21.179166666666664</v>
      </c>
      <c r="AE37" s="106">
        <f>[33]Junho!$B$34</f>
        <v>15.124999999999998</v>
      </c>
      <c r="AF37" s="105">
        <f t="shared" ref="AF37:AF53" si="2">AVERAGE(B37:AE37)</f>
        <v>21.394444444444442</v>
      </c>
      <c r="AI37" t="s">
        <v>35</v>
      </c>
      <c r="AK37" t="s">
        <v>35</v>
      </c>
    </row>
    <row r="38" spans="1:37" x14ac:dyDescent="0.2">
      <c r="A38" s="47" t="s">
        <v>144</v>
      </c>
      <c r="B38" s="106">
        <f>[34]Junho!$B$5</f>
        <v>17.912499999999998</v>
      </c>
      <c r="C38" s="106">
        <f>[34]Junho!$B$6</f>
        <v>18.7</v>
      </c>
      <c r="D38" s="106">
        <f>[34]Junho!$B$7</f>
        <v>21.941666666666663</v>
      </c>
      <c r="E38" s="106">
        <f>[34]Junho!$B$8</f>
        <v>23.300000000000008</v>
      </c>
      <c r="F38" s="106">
        <f>[34]Junho!$B$9</f>
        <v>24.166666666666668</v>
      </c>
      <c r="G38" s="106">
        <f>[34]Junho!$B$10</f>
        <v>23.058333333333334</v>
      </c>
      <c r="H38" s="106">
        <f>[34]Junho!$B$11</f>
        <v>22</v>
      </c>
      <c r="I38" s="106">
        <f>[34]Junho!$B$12</f>
        <v>19.766666666666669</v>
      </c>
      <c r="J38" s="106">
        <f>[34]Junho!$B$13</f>
        <v>18.345833333333335</v>
      </c>
      <c r="K38" s="106">
        <f>[34]Junho!$B$14</f>
        <v>13.045833333333333</v>
      </c>
      <c r="L38" s="106">
        <f>[34]Junho!$B$15</f>
        <v>13.916666666666666</v>
      </c>
      <c r="M38" s="106">
        <f>[34]Junho!$B$16</f>
        <v>15.15833333333333</v>
      </c>
      <c r="N38" s="106">
        <f>[34]Junho!$B$17</f>
        <v>15.854166666666664</v>
      </c>
      <c r="O38" s="106">
        <f>[34]Junho!$B$18</f>
        <v>20.970833333333331</v>
      </c>
      <c r="P38" s="106">
        <f>[34]Junho!$B$19</f>
        <v>20.395833333333336</v>
      </c>
      <c r="Q38" s="106">
        <f>[34]Junho!$B$20</f>
        <v>23.183333333333334</v>
      </c>
      <c r="R38" s="106">
        <f>[34]Junho!$B$21</f>
        <v>22.6875</v>
      </c>
      <c r="S38" s="106">
        <f>[34]Junho!$B$22</f>
        <v>21.945833333333336</v>
      </c>
      <c r="T38" s="106">
        <f>[34]Junho!$B$23</f>
        <v>21.950000000000003</v>
      </c>
      <c r="U38" s="106">
        <f>[34]Junho!$B$24</f>
        <v>18.533333333333331</v>
      </c>
      <c r="V38" s="106">
        <f>[34]Junho!$B$25</f>
        <v>18.179166666666667</v>
      </c>
      <c r="W38" s="106">
        <f>[34]Junho!$B$26</f>
        <v>21.766666666666662</v>
      </c>
      <c r="X38" s="106">
        <f>[34]Junho!$B$27</f>
        <v>18</v>
      </c>
      <c r="Y38" s="106">
        <f>[34]Junho!$B$28</f>
        <v>8.3291666666666675</v>
      </c>
      <c r="Z38" s="106">
        <f>[34]Junho!$B$29</f>
        <v>11.579166666666667</v>
      </c>
      <c r="AA38" s="106">
        <f>[34]Junho!$B$30</f>
        <v>20.962499999999999</v>
      </c>
      <c r="AB38" s="106">
        <f>[34]Junho!$B$31</f>
        <v>19.945833333333329</v>
      </c>
      <c r="AC38" s="106">
        <f>[34]Junho!$B$32</f>
        <v>22.791666666666668</v>
      </c>
      <c r="AD38" s="106">
        <f>[34]Junho!$B$33</f>
        <v>22.45</v>
      </c>
      <c r="AE38" s="106">
        <f>[34]Junho!$B$34</f>
        <v>13.916666666666664</v>
      </c>
      <c r="AF38" s="105">
        <f t="shared" si="2"/>
        <v>19.158472222222215</v>
      </c>
      <c r="AJ38" t="s">
        <v>35</v>
      </c>
    </row>
    <row r="39" spans="1:37" x14ac:dyDescent="0.2">
      <c r="A39" s="47" t="s">
        <v>117</v>
      </c>
      <c r="B39" s="106">
        <f>[35]Junho!$B$5</f>
        <v>18.333333333333332</v>
      </c>
      <c r="C39" s="106">
        <f>[35]Junho!$B$6</f>
        <v>19.554166666666664</v>
      </c>
      <c r="D39" s="106">
        <f>[35]Junho!$B$7</f>
        <v>22.337499999999995</v>
      </c>
      <c r="E39" s="106">
        <f>[35]Junho!$B$8</f>
        <v>24.166666666666668</v>
      </c>
      <c r="F39" s="106">
        <f>[35]Junho!$B$9</f>
        <v>24.345833333333331</v>
      </c>
      <c r="G39" s="106">
        <f>[35]Junho!$B$10</f>
        <v>21.912500000000005</v>
      </c>
      <c r="H39" s="106">
        <f>[35]Junho!$B$11</f>
        <v>22.9375</v>
      </c>
      <c r="I39" s="106">
        <f>[35]Junho!$B$12</f>
        <v>20.233333333333331</v>
      </c>
      <c r="J39" s="106">
        <f>[35]Junho!$B$13</f>
        <v>17.825000000000003</v>
      </c>
      <c r="K39" s="106">
        <f>[35]Junho!$B$14</f>
        <v>13.445833333333333</v>
      </c>
      <c r="L39" s="106">
        <f>[35]Junho!$B$15</f>
        <v>15.274999999999999</v>
      </c>
      <c r="M39" s="106">
        <f>[35]Junho!$B$16</f>
        <v>14.85416666666667</v>
      </c>
      <c r="N39" s="106">
        <f>[35]Junho!$B$17</f>
        <v>16.145833333333336</v>
      </c>
      <c r="O39" s="106">
        <f>[35]Junho!$B$18</f>
        <v>20.791666666666668</v>
      </c>
      <c r="P39" s="106">
        <f>[35]Junho!$B$19</f>
        <v>20.350000000000001</v>
      </c>
      <c r="Q39" s="106">
        <f>[35]Junho!$B$20</f>
        <v>23.254166666666666</v>
      </c>
      <c r="R39" s="106">
        <f>[35]Junho!$B$21</f>
        <v>23.637500000000003</v>
      </c>
      <c r="S39" s="106">
        <f>[35]Junho!$B$22</f>
        <v>22.787499999999998</v>
      </c>
      <c r="T39" s="106">
        <f>[35]Junho!$B$23</f>
        <v>23.174999999999997</v>
      </c>
      <c r="U39" s="106">
        <f>[35]Junho!$B$24</f>
        <v>19.6875</v>
      </c>
      <c r="V39" s="106">
        <f>[35]Junho!$B$25</f>
        <v>18.12916666666667</v>
      </c>
      <c r="W39" s="106">
        <f>[35]Junho!$B$26</f>
        <v>22.154166666666669</v>
      </c>
      <c r="X39" s="106">
        <f>[35]Junho!$B$27</f>
        <v>18.541666666666668</v>
      </c>
      <c r="Y39" s="106">
        <f>[35]Junho!$B$28</f>
        <v>8.2541666666666682</v>
      </c>
      <c r="Z39" s="106">
        <f>[35]Junho!$B$29</f>
        <v>12.566666666666665</v>
      </c>
      <c r="AA39" s="106">
        <f>[35]Junho!$B$30</f>
        <v>21.020833333333332</v>
      </c>
      <c r="AB39" s="106">
        <f>[35]Junho!$B$31</f>
        <v>19.74583333333333</v>
      </c>
      <c r="AC39" s="106">
        <f>[35]Junho!$B$32</f>
        <v>24.308333333333337</v>
      </c>
      <c r="AD39" s="106">
        <f>[35]Junho!$B$33</f>
        <v>22.704166666666666</v>
      </c>
      <c r="AE39" s="106">
        <f>[35]Junho!$B$34</f>
        <v>14.162500000000001</v>
      </c>
      <c r="AF39" s="105">
        <f t="shared" si="2"/>
        <v>19.55458333333333</v>
      </c>
      <c r="AJ39" t="s">
        <v>35</v>
      </c>
    </row>
    <row r="40" spans="1:37" x14ac:dyDescent="0.2">
      <c r="A40" s="47" t="s">
        <v>211</v>
      </c>
      <c r="B40" s="106" t="str">
        <f>[36]Junho!$B$5</f>
        <v>*</v>
      </c>
      <c r="C40" s="106" t="str">
        <f>[36]Junho!$B$6</f>
        <v>*</v>
      </c>
      <c r="D40" s="106" t="str">
        <f>[36]Junho!$B$7</f>
        <v>*</v>
      </c>
      <c r="E40" s="106" t="str">
        <f>[36]Junho!$B$8</f>
        <v>*</v>
      </c>
      <c r="F40" s="106" t="str">
        <f>[36]Junho!$B$9</f>
        <v>*</v>
      </c>
      <c r="G40" s="106" t="str">
        <f>[36]Junho!$B$10</f>
        <v>*</v>
      </c>
      <c r="H40" s="106" t="str">
        <f>[36]Junho!$B$11</f>
        <v>*</v>
      </c>
      <c r="I40" s="106" t="str">
        <f>[36]Junho!$B$12</f>
        <v>*</v>
      </c>
      <c r="J40" s="106" t="str">
        <f>[36]Junho!$B$13</f>
        <v>*</v>
      </c>
      <c r="K40" s="106" t="str">
        <f>[36]Junho!$B$14</f>
        <v>*</v>
      </c>
      <c r="L40" s="106" t="str">
        <f>[36]Junho!$B$15</f>
        <v>*</v>
      </c>
      <c r="M40" s="106" t="str">
        <f>[36]Junho!$B$16</f>
        <v>*</v>
      </c>
      <c r="N40" s="106" t="str">
        <f>[36]Junho!$B$17</f>
        <v>*</v>
      </c>
      <c r="O40" s="106" t="str">
        <f>[36]Junho!$B$18</f>
        <v>*</v>
      </c>
      <c r="P40" s="106" t="str">
        <f>[36]Junho!$B$19</f>
        <v>*</v>
      </c>
      <c r="Q40" s="106" t="str">
        <f>[36]Junho!$B$20</f>
        <v>*</v>
      </c>
      <c r="R40" s="106" t="str">
        <f>[36]Junho!$B$21</f>
        <v>*</v>
      </c>
      <c r="S40" s="106">
        <f>[36]Junho!$B$22</f>
        <v>25.637500000000003</v>
      </c>
      <c r="T40" s="106">
        <f>[36]Junho!$B$23</f>
        <v>20.620833333333334</v>
      </c>
      <c r="U40" s="106">
        <f>[36]Junho!$B$24</f>
        <v>20.133333333333336</v>
      </c>
      <c r="V40" s="106">
        <f>[36]Junho!$B$25</f>
        <v>18.787500000000005</v>
      </c>
      <c r="W40" s="106">
        <f>[36]Junho!$B$26</f>
        <v>21.237500000000001</v>
      </c>
      <c r="X40" s="106">
        <f>[36]Junho!$B$27</f>
        <v>19.587499999999999</v>
      </c>
      <c r="Y40" s="106">
        <f>[36]Junho!$B$28</f>
        <v>12.333333333333334</v>
      </c>
      <c r="Z40" s="106">
        <f>[36]Junho!$B$29</f>
        <v>15.408333333333337</v>
      </c>
      <c r="AA40" s="106">
        <f>[36]Junho!$B$30</f>
        <v>21.375000000000004</v>
      </c>
      <c r="AB40" s="106">
        <f>[36]Junho!$B$31</f>
        <v>22.495833333333334</v>
      </c>
      <c r="AC40" s="106">
        <f>[36]Junho!$B$32</f>
        <v>23.712500000000002</v>
      </c>
      <c r="AD40" s="106">
        <f>[36]Junho!$B$33</f>
        <v>21.700000000000003</v>
      </c>
      <c r="AE40" s="106">
        <f>[36]Junho!$B$34</f>
        <v>16.37083333333333</v>
      </c>
      <c r="AF40" s="105">
        <f t="shared" si="2"/>
        <v>19.953846153846158</v>
      </c>
    </row>
    <row r="41" spans="1:37" x14ac:dyDescent="0.2">
      <c r="A41" s="47" t="s">
        <v>14</v>
      </c>
      <c r="B41" s="106">
        <f>[37]Junho!$B$5</f>
        <v>18.362500000000001</v>
      </c>
      <c r="C41" s="106">
        <f>[37]Junho!$B$6</f>
        <v>20.308695652173917</v>
      </c>
      <c r="D41" s="106">
        <f>[37]Junho!$B$7</f>
        <v>23.429166666666671</v>
      </c>
      <c r="E41" s="106">
        <f>[37]Junho!$B$8</f>
        <v>25.099999999999998</v>
      </c>
      <c r="F41" s="106">
        <f>[37]Junho!$B$9</f>
        <v>24.787499999999998</v>
      </c>
      <c r="G41" s="106">
        <f>[37]Junho!$B$10</f>
        <v>24.526086956521734</v>
      </c>
      <c r="H41" s="106">
        <f>[37]Junho!$B$11</f>
        <v>23.479166666666661</v>
      </c>
      <c r="I41" s="106">
        <f>[37]Junho!$B$12</f>
        <v>22.891304347826086</v>
      </c>
      <c r="J41" s="106">
        <f>[37]Junho!$B$13</f>
        <v>21.474999999999998</v>
      </c>
      <c r="K41" s="106">
        <f>[37]Junho!$B$14</f>
        <v>19.612500000000001</v>
      </c>
      <c r="L41" s="106">
        <f>[37]Junho!$B$15</f>
        <v>17.347826086956523</v>
      </c>
      <c r="M41" s="106">
        <f>[37]Junho!$B$16</f>
        <v>16.4375</v>
      </c>
      <c r="N41" s="106">
        <f>[37]Junho!$B$17</f>
        <v>17.07826086956522</v>
      </c>
      <c r="O41" s="106">
        <f>[37]Junho!$B$18</f>
        <v>21.845833333333331</v>
      </c>
      <c r="P41" s="106">
        <f>[37]Junho!$B$19</f>
        <v>20.245833333333334</v>
      </c>
      <c r="Q41" s="106">
        <f>[37]Junho!$B$20</f>
        <v>22.137500000000003</v>
      </c>
      <c r="R41" s="106">
        <f>[37]Junho!$B$21</f>
        <v>21.55</v>
      </c>
      <c r="S41" s="106">
        <f>[37]Junho!$B$22</f>
        <v>20.029166666666665</v>
      </c>
      <c r="T41" s="106">
        <f>[37]Junho!$B$23</f>
        <v>21.837500000000002</v>
      </c>
      <c r="U41" s="106">
        <f>[37]Junho!$B$24</f>
        <v>21.404166666666669</v>
      </c>
      <c r="V41" s="106">
        <f>[37]Junho!$B$25</f>
        <v>20.854166666666661</v>
      </c>
      <c r="W41" s="106">
        <f>[37]Junho!$B$26</f>
        <v>22.365217391304341</v>
      </c>
      <c r="X41" s="106">
        <f>[37]Junho!$B$27</f>
        <v>21.026086956521738</v>
      </c>
      <c r="Y41" s="106">
        <f>[37]Junho!$B$28</f>
        <v>14.200000000000001</v>
      </c>
      <c r="Z41" s="106">
        <f>[37]Junho!$B$29</f>
        <v>13.783333333333331</v>
      </c>
      <c r="AA41" s="106">
        <f>[37]Junho!$B$30</f>
        <v>21.741666666666664</v>
      </c>
      <c r="AB41" s="106">
        <f>[37]Junho!$B$31</f>
        <v>24.233333333333334</v>
      </c>
      <c r="AC41" s="106">
        <f>[37]Junho!$B$32</f>
        <v>23.682608695652171</v>
      </c>
      <c r="AD41" s="106">
        <f>[37]Junho!$B$33</f>
        <v>22.766666666666666</v>
      </c>
      <c r="AE41" s="106">
        <f>[37]Junho!$B$34</f>
        <v>19.683333333333334</v>
      </c>
      <c r="AF41" s="105">
        <f t="shared" si="2"/>
        <v>20.940730676328503</v>
      </c>
      <c r="AI41" t="s">
        <v>35</v>
      </c>
      <c r="AJ41" t="s">
        <v>35</v>
      </c>
    </row>
    <row r="42" spans="1:37" x14ac:dyDescent="0.2">
      <c r="A42" s="47" t="s">
        <v>145</v>
      </c>
      <c r="B42" s="106">
        <f>[38]Junho!$B$5</f>
        <v>20.620833333333334</v>
      </c>
      <c r="C42" s="106">
        <f>[38]Junho!$B$6</f>
        <v>21.05833333333333</v>
      </c>
      <c r="D42" s="106">
        <f>[38]Junho!$B$7</f>
        <v>24.037500000000005</v>
      </c>
      <c r="E42" s="106">
        <f>[38]Junho!$B$8</f>
        <v>24.366666666666674</v>
      </c>
      <c r="F42" s="106">
        <f>[38]Junho!$B$9</f>
        <v>24.166666666666661</v>
      </c>
      <c r="G42" s="106">
        <f>[38]Junho!$B$10</f>
        <v>23.883333333333336</v>
      </c>
      <c r="H42" s="106">
        <f>[38]Junho!$B$11</f>
        <v>23.554166666666664</v>
      </c>
      <c r="I42" s="106">
        <f>[38]Junho!$B$12</f>
        <v>22.625</v>
      </c>
      <c r="J42" s="106">
        <f>[38]Junho!$B$13</f>
        <v>22.754166666666666</v>
      </c>
      <c r="K42" s="106">
        <f>[38]Junho!$B$14</f>
        <v>21.433333333333337</v>
      </c>
      <c r="L42" s="106">
        <f>[38]Junho!$B$15</f>
        <v>18.429166666666664</v>
      </c>
      <c r="M42" s="106">
        <f>[38]Junho!$B$16</f>
        <v>19.633333333333329</v>
      </c>
      <c r="N42" s="106">
        <f>[38]Junho!$B$17</f>
        <v>20.716666666666669</v>
      </c>
      <c r="O42" s="106">
        <f>[38]Junho!$B$18</f>
        <v>23.170833333333334</v>
      </c>
      <c r="P42" s="106">
        <f>[38]Junho!$B$19</f>
        <v>23.391666666666666</v>
      </c>
      <c r="Q42" s="106">
        <f>[38]Junho!$B$20</f>
        <v>23.841666666666669</v>
      </c>
      <c r="R42" s="106">
        <f>[38]Junho!$B$21</f>
        <v>22.770833333333329</v>
      </c>
      <c r="S42" s="106">
        <f>[38]Junho!$B$22</f>
        <v>21.066666666666666</v>
      </c>
      <c r="T42" s="106">
        <f>[38]Junho!$B$23</f>
        <v>21.95</v>
      </c>
      <c r="U42" s="106">
        <f>[38]Junho!$B$24</f>
        <v>20.979166666666668</v>
      </c>
      <c r="V42" s="106">
        <f>[38]Junho!$B$25</f>
        <v>20.545833333333338</v>
      </c>
      <c r="W42" s="106">
        <f>[38]Junho!$B$26</f>
        <v>21.762499999999999</v>
      </c>
      <c r="X42" s="106">
        <f>[38]Junho!$B$27</f>
        <v>20.220833333333335</v>
      </c>
      <c r="Y42" s="106">
        <f>[38]Junho!$B$28</f>
        <v>16.354166666666668</v>
      </c>
      <c r="Z42" s="106">
        <f>[38]Junho!$B$29</f>
        <v>17.245833333333334</v>
      </c>
      <c r="AA42" s="106">
        <f>[38]Junho!$B$30</f>
        <v>22.424999999999997</v>
      </c>
      <c r="AB42" s="106">
        <f>[38]Junho!$B$31</f>
        <v>23.708333333333329</v>
      </c>
      <c r="AC42" s="106">
        <f>[38]Junho!$B$32</f>
        <v>24.154166666666665</v>
      </c>
      <c r="AD42" s="106">
        <f>[38]Junho!$B$33</f>
        <v>23.162499999999998</v>
      </c>
      <c r="AE42" s="106">
        <f>[38]Junho!$B$34</f>
        <v>18.412500000000001</v>
      </c>
      <c r="AF42" s="105">
        <f t="shared" si="2"/>
        <v>21.748055555555556</v>
      </c>
      <c r="AH42" s="85" t="s">
        <v>35</v>
      </c>
      <c r="AI42" s="85" t="s">
        <v>35</v>
      </c>
    </row>
    <row r="43" spans="1:37" x14ac:dyDescent="0.2">
      <c r="A43" s="47" t="s">
        <v>15</v>
      </c>
      <c r="B43" s="106">
        <f>[39]Junho!$B$5</f>
        <v>15.433333333333339</v>
      </c>
      <c r="C43" s="106">
        <f>[39]Junho!$B$6</f>
        <v>16.720833333333335</v>
      </c>
      <c r="D43" s="106">
        <f>[39]Junho!$B$7</f>
        <v>19.279166666666669</v>
      </c>
      <c r="E43" s="106">
        <f>[39]Junho!$B$8</f>
        <v>21.183333333333337</v>
      </c>
      <c r="F43" s="106">
        <f>[39]Junho!$B$9</f>
        <v>22.954166666666669</v>
      </c>
      <c r="G43" s="106">
        <f>[39]Junho!$B$10</f>
        <v>21.279166666666669</v>
      </c>
      <c r="H43" s="106">
        <f>[39]Junho!$B$11</f>
        <v>21.158333333333331</v>
      </c>
      <c r="I43" s="106">
        <f>[39]Junho!$B$12</f>
        <v>18.687500000000004</v>
      </c>
      <c r="J43" s="106">
        <f>[39]Junho!$B$13</f>
        <v>14.49583333333333</v>
      </c>
      <c r="K43" s="106">
        <f>[39]Junho!$B$14</f>
        <v>13.679166666666665</v>
      </c>
      <c r="L43" s="106">
        <f>[39]Junho!$B$15</f>
        <v>14.966666666666669</v>
      </c>
      <c r="M43" s="106">
        <f>[39]Junho!$B$16</f>
        <v>13.41666666666667</v>
      </c>
      <c r="N43" s="106">
        <f>[39]Junho!$B$17</f>
        <v>13.75</v>
      </c>
      <c r="O43" s="106">
        <f>[39]Junho!$B$18</f>
        <v>18.074999999999999</v>
      </c>
      <c r="P43" s="106">
        <f>[39]Junho!$B$19</f>
        <v>17.179166666666664</v>
      </c>
      <c r="Q43" s="106">
        <f>[39]Junho!$B$20</f>
        <v>20.341666666666661</v>
      </c>
      <c r="R43" s="106">
        <f>[39]Junho!$B$21</f>
        <v>21.904166666666669</v>
      </c>
      <c r="S43" s="106">
        <f>[39]Junho!$B$22</f>
        <v>22.087499999999991</v>
      </c>
      <c r="T43" s="106">
        <f>[39]Junho!$B$23</f>
        <v>19.016666666666666</v>
      </c>
      <c r="U43" s="106">
        <f>[39]Junho!$B$24</f>
        <v>14.425000000000002</v>
      </c>
      <c r="V43" s="106">
        <f>[39]Junho!$B$25</f>
        <v>15.495833333333335</v>
      </c>
      <c r="W43" s="106">
        <f>[39]Junho!$B$26</f>
        <v>19.175000000000001</v>
      </c>
      <c r="X43" s="106">
        <f>[39]Junho!$B$27</f>
        <v>15.695833333333335</v>
      </c>
      <c r="Y43" s="106">
        <f>[39]Junho!$B$28</f>
        <v>7.2086956521739136</v>
      </c>
      <c r="Z43" s="106">
        <f>[39]Junho!$B$29</f>
        <v>9.8041666666666671</v>
      </c>
      <c r="AA43" s="106">
        <f>[39]Junho!$B$30</f>
        <v>17.429166666666671</v>
      </c>
      <c r="AB43" s="106">
        <f>[39]Junho!$B$31</f>
        <v>15.621739130434781</v>
      </c>
      <c r="AC43" s="106">
        <f>[39]Junho!$B$32</f>
        <v>20.933333333333334</v>
      </c>
      <c r="AD43" s="106">
        <f>[39]Junho!$B$33</f>
        <v>17.237500000000001</v>
      </c>
      <c r="AE43" s="106">
        <f>[39]Junho!$B$34</f>
        <v>8.4291666666666654</v>
      </c>
      <c r="AF43" s="105">
        <f t="shared" si="2"/>
        <v>16.902125603864732</v>
      </c>
      <c r="AG43" s="12" t="s">
        <v>35</v>
      </c>
      <c r="AH43" s="12" t="s">
        <v>35</v>
      </c>
      <c r="AI43" t="s">
        <v>35</v>
      </c>
      <c r="AJ43" t="s">
        <v>35</v>
      </c>
    </row>
    <row r="44" spans="1:37" x14ac:dyDescent="0.2">
      <c r="A44" s="47" t="s">
        <v>16</v>
      </c>
      <c r="B44" s="106">
        <f>[40]Junho!$B$5</f>
        <v>18.458333333333332</v>
      </c>
      <c r="C44" s="106">
        <f>[40]Junho!$B$6</f>
        <v>19.433333333333334</v>
      </c>
      <c r="D44" s="106">
        <f>[40]Junho!$B$7</f>
        <v>21.420833333333331</v>
      </c>
      <c r="E44" s="106">
        <f>[40]Junho!$B$8</f>
        <v>24.491666666666664</v>
      </c>
      <c r="F44" s="106">
        <f>[40]Junho!$B$9</f>
        <v>25.987500000000001</v>
      </c>
      <c r="G44" s="106">
        <f>[40]Junho!$B$10</f>
        <v>22.454166666666666</v>
      </c>
      <c r="H44" s="106">
        <f>[40]Junho!$B$11</f>
        <v>21.137499999999999</v>
      </c>
      <c r="I44" s="106">
        <f>[40]Junho!$B$12</f>
        <v>20.883333333333333</v>
      </c>
      <c r="J44" s="106">
        <f>[40]Junho!$B$13</f>
        <v>16.243478260869566</v>
      </c>
      <c r="K44" s="106">
        <f>[40]Junho!$B$14</f>
        <v>15.041666666666666</v>
      </c>
      <c r="L44" s="106">
        <f>[40]Junho!$B$15</f>
        <v>17.308333333333334</v>
      </c>
      <c r="M44" s="106">
        <f>[40]Junho!$B$16</f>
        <v>17.554166666666667</v>
      </c>
      <c r="N44" s="106">
        <f>[40]Junho!$B$17</f>
        <v>21.487500000000001</v>
      </c>
      <c r="O44" s="106">
        <f>[40]Junho!$B$18</f>
        <v>23.704166666666666</v>
      </c>
      <c r="P44" s="106">
        <f>[40]Junho!$B$19</f>
        <v>18.545833333333334</v>
      </c>
      <c r="Q44" s="106">
        <f>[40]Junho!$B$20</f>
        <v>23.512500000000003</v>
      </c>
      <c r="R44" s="106">
        <f>[40]Junho!$B$21</f>
        <v>26.333333333333332</v>
      </c>
      <c r="S44" s="106">
        <f>[40]Junho!$B$22</f>
        <v>25.216666666666669</v>
      </c>
      <c r="T44" s="106">
        <f>[40]Junho!$B$23</f>
        <v>17.016666666666662</v>
      </c>
      <c r="U44" s="106">
        <f>[40]Junho!$B$24</f>
        <v>15.912500000000003</v>
      </c>
      <c r="V44" s="106">
        <f>[40]Junho!$B$25</f>
        <v>16.945833333333333</v>
      </c>
      <c r="W44" s="106">
        <f>[40]Junho!$B$26</f>
        <v>22.816666666666674</v>
      </c>
      <c r="X44" s="106">
        <f>[40]Junho!$B$27</f>
        <v>19.269565217391307</v>
      </c>
      <c r="Y44" s="106">
        <f>[40]Junho!$B$28</f>
        <v>10.691666666666665</v>
      </c>
      <c r="Z44" s="106">
        <f>[40]Junho!$B$29</f>
        <v>14.699999999999998</v>
      </c>
      <c r="AA44" s="106">
        <f>[40]Junho!$B$30</f>
        <v>20.983333333333331</v>
      </c>
      <c r="AB44" s="106">
        <f>[40]Junho!$B$31</f>
        <v>17.333333333333332</v>
      </c>
      <c r="AC44" s="106">
        <f>[40]Junho!$B$32</f>
        <v>22.241666666666664</v>
      </c>
      <c r="AD44" s="106">
        <f>[40]Junho!$B$33</f>
        <v>19.033333333333331</v>
      </c>
      <c r="AE44" s="106">
        <f>[40]Junho!$B$34</f>
        <v>12.466666666666669</v>
      </c>
      <c r="AF44" s="105">
        <f t="shared" si="2"/>
        <v>19.62085144927536</v>
      </c>
      <c r="AH44" s="12" t="s">
        <v>35</v>
      </c>
      <c r="AJ44" t="s">
        <v>35</v>
      </c>
    </row>
    <row r="45" spans="1:37" x14ac:dyDescent="0.2">
      <c r="A45" s="47" t="s">
        <v>209</v>
      </c>
      <c r="B45" s="106">
        <f>[41]Junho!$B$5</f>
        <v>19.495833333333334</v>
      </c>
      <c r="C45" s="106">
        <f>[41]Junho!$B$6</f>
        <v>20.054166666666664</v>
      </c>
      <c r="D45" s="106">
        <f>[41]Junho!$B$7</f>
        <v>22.079166666666666</v>
      </c>
      <c r="E45" s="106">
        <f>[41]Junho!$B$8</f>
        <v>27.237500000000001</v>
      </c>
      <c r="F45" s="106">
        <f>[41]Junho!$B$9</f>
        <v>27.150000000000002</v>
      </c>
      <c r="G45" s="106">
        <f>[41]Junho!$B$10</f>
        <v>23.108333333333334</v>
      </c>
      <c r="H45" s="106">
        <f>[41]Junho!$B$11</f>
        <v>23.537499999999998</v>
      </c>
      <c r="I45" s="106">
        <f>[41]Junho!$B$12</f>
        <v>22.616666666666664</v>
      </c>
      <c r="J45" s="106">
        <f>[41]Junho!$B$13</f>
        <v>17.612499999999997</v>
      </c>
      <c r="K45" s="106">
        <f>[41]Junho!$B$14</f>
        <v>16.662499999999998</v>
      </c>
      <c r="L45" s="106">
        <f>[41]Junho!$B$15</f>
        <v>18.55</v>
      </c>
      <c r="M45" s="106">
        <f>[41]Junho!$B$16</f>
        <v>19.258333333333333</v>
      </c>
      <c r="N45" s="106">
        <f>[41]Junho!$B$17</f>
        <v>23.762500000000003</v>
      </c>
      <c r="O45" s="106">
        <f>[41]Junho!$B$18</f>
        <v>25.654166666666665</v>
      </c>
      <c r="P45" s="106">
        <f>[41]Junho!$B$19</f>
        <v>20.679166666666664</v>
      </c>
      <c r="Q45" s="106">
        <f>[41]Junho!$B$20</f>
        <v>26.241666666666671</v>
      </c>
      <c r="R45" s="106">
        <f>[41]Junho!$B$21</f>
        <v>27.662500000000005</v>
      </c>
      <c r="S45" s="106">
        <f>[41]Junho!$B$22</f>
        <v>27.212500000000002</v>
      </c>
      <c r="T45" s="106">
        <f>[41]Junho!$B$23</f>
        <v>18.545833333333331</v>
      </c>
      <c r="U45" s="106">
        <f>[41]Junho!$B$24</f>
        <v>16.120833333333334</v>
      </c>
      <c r="V45" s="106">
        <f>[41]Junho!$B$25</f>
        <v>18.179166666666667</v>
      </c>
      <c r="W45" s="106">
        <f>[41]Junho!$B$26</f>
        <v>24.291666666666668</v>
      </c>
      <c r="X45" s="106">
        <f>[41]Junho!$B$27</f>
        <v>20.487500000000001</v>
      </c>
      <c r="Y45" s="106">
        <f>[41]Junho!$B$28</f>
        <v>11.470833333333331</v>
      </c>
      <c r="Z45" s="106">
        <f>[41]Junho!$B$29</f>
        <v>18.125000000000004</v>
      </c>
      <c r="AA45" s="106">
        <f>[41]Junho!$B$30</f>
        <v>23.070833333333329</v>
      </c>
      <c r="AB45" s="106">
        <f>[41]Junho!$B$31</f>
        <v>19.358333333333334</v>
      </c>
      <c r="AC45" s="106">
        <f>[41]Junho!$B$32</f>
        <v>24.091666666666669</v>
      </c>
      <c r="AD45" s="106">
        <f>[41]Junho!$B$33</f>
        <v>20.708333333333332</v>
      </c>
      <c r="AE45" s="106">
        <f>[41]Junho!$B$34</f>
        <v>13.266666666666666</v>
      </c>
      <c r="AF45" s="105">
        <f t="shared" si="2"/>
        <v>21.209722222222226</v>
      </c>
      <c r="AH45" s="12"/>
    </row>
    <row r="46" spans="1:37" x14ac:dyDescent="0.2">
      <c r="A46" s="47" t="s">
        <v>146</v>
      </c>
      <c r="B46" s="106">
        <f>[42]Junho!$B$5</f>
        <v>19.529166666666665</v>
      </c>
      <c r="C46" s="106">
        <f>[42]Junho!$B$6</f>
        <v>19.3</v>
      </c>
      <c r="D46" s="106">
        <f>[42]Junho!$B$7</f>
        <v>21.512499999999999</v>
      </c>
      <c r="E46" s="106">
        <f>[42]Junho!$B$8</f>
        <v>23.395833333333329</v>
      </c>
      <c r="F46" s="106">
        <f>[42]Junho!$B$9</f>
        <v>24.325000000000003</v>
      </c>
      <c r="G46" s="106">
        <f>[42]Junho!$B$10</f>
        <v>23.587500000000002</v>
      </c>
      <c r="H46" s="106">
        <f>[42]Junho!$B$11</f>
        <v>22.558333333333337</v>
      </c>
      <c r="I46" s="106">
        <f>[42]Junho!$B$12</f>
        <v>20.3125</v>
      </c>
      <c r="J46" s="106">
        <f>[42]Junho!$B$13</f>
        <v>19.858333333333338</v>
      </c>
      <c r="K46" s="106">
        <f>[42]Junho!$B$14</f>
        <v>15.983333333333334</v>
      </c>
      <c r="L46" s="106">
        <f>[42]Junho!$B$15</f>
        <v>15.108333333333333</v>
      </c>
      <c r="M46" s="106">
        <f>[42]Junho!$B$16</f>
        <v>15.270833333333334</v>
      </c>
      <c r="N46" s="106">
        <f>[42]Junho!$B$17</f>
        <v>16.104166666666668</v>
      </c>
      <c r="O46" s="106">
        <f>[42]Junho!$B$18</f>
        <v>21.375</v>
      </c>
      <c r="P46" s="106">
        <f>[42]Junho!$B$19</f>
        <v>20.720833333333339</v>
      </c>
      <c r="Q46" s="106">
        <f>[42]Junho!$B$20</f>
        <v>22.908333333333335</v>
      </c>
      <c r="R46" s="106">
        <f>[42]Junho!$B$21</f>
        <v>22.916666666666668</v>
      </c>
      <c r="S46" s="106">
        <f>[42]Junho!$B$22</f>
        <v>20.787500000000001</v>
      </c>
      <c r="T46" s="106">
        <f>[42]Junho!$B$23</f>
        <v>21.275000000000002</v>
      </c>
      <c r="U46" s="106">
        <f>[42]Junho!$B$24</f>
        <v>18.737500000000001</v>
      </c>
      <c r="V46" s="106">
        <f>[42]Junho!$B$25</f>
        <v>19.591666666666665</v>
      </c>
      <c r="W46" s="106">
        <f>[42]Junho!$B$26</f>
        <v>21.799999999999997</v>
      </c>
      <c r="X46" s="106">
        <f>[42]Junho!$B$27</f>
        <v>19.091666666666665</v>
      </c>
      <c r="Y46" s="106">
        <f>[42]Junho!$B$28</f>
        <v>10.983333333333334</v>
      </c>
      <c r="Z46" s="106">
        <f>[42]Junho!$B$29</f>
        <v>12.320833333333333</v>
      </c>
      <c r="AA46" s="106">
        <f>[42]Junho!$B$30</f>
        <v>20.350000000000001</v>
      </c>
      <c r="AB46" s="106">
        <f>[42]Junho!$B$31</f>
        <v>21.870833333333334</v>
      </c>
      <c r="AC46" s="106">
        <f>[42]Junho!$B$32</f>
        <v>23.620833333333334</v>
      </c>
      <c r="AD46" s="106">
        <f>[42]Junho!$B$33</f>
        <v>22.391666666666669</v>
      </c>
      <c r="AE46" s="106">
        <f>[42]Junho!$B$34</f>
        <v>16.150000000000002</v>
      </c>
      <c r="AF46" s="105">
        <f t="shared" si="2"/>
        <v>19.791249999999998</v>
      </c>
      <c r="AH46" s="12" t="s">
        <v>35</v>
      </c>
      <c r="AJ46" t="s">
        <v>35</v>
      </c>
    </row>
    <row r="47" spans="1:37" x14ac:dyDescent="0.2">
      <c r="A47" s="47" t="s">
        <v>17</v>
      </c>
      <c r="B47" s="106">
        <f>[43]Junho!$B$5</f>
        <v>17.508333333333336</v>
      </c>
      <c r="C47" s="106">
        <f>[43]Junho!$B$6</f>
        <v>18.862499999999997</v>
      </c>
      <c r="D47" s="106">
        <f>[43]Junho!$B$7</f>
        <v>21.120833333333334</v>
      </c>
      <c r="E47" s="106">
        <f>[43]Junho!$B$8</f>
        <v>23.412499999999998</v>
      </c>
      <c r="F47" s="106">
        <f>[43]Junho!$B$9</f>
        <v>23.099999999999994</v>
      </c>
      <c r="G47" s="106">
        <f>[43]Junho!$B$10</f>
        <v>22.129166666666666</v>
      </c>
      <c r="H47" s="106">
        <f>[43]Junho!$B$11</f>
        <v>21.766666666666669</v>
      </c>
      <c r="I47" s="106">
        <f>[43]Junho!$B$12</f>
        <v>20.433333333333334</v>
      </c>
      <c r="J47" s="106">
        <f>[43]Junho!$B$13</f>
        <v>18.420833333333331</v>
      </c>
      <c r="K47" s="106">
        <f>[43]Junho!$B$14</f>
        <v>13.404166666666667</v>
      </c>
      <c r="L47" s="106">
        <f>[43]Junho!$B$15</f>
        <v>13.270833333333334</v>
      </c>
      <c r="M47" s="106">
        <f>[43]Junho!$B$16</f>
        <v>13.85</v>
      </c>
      <c r="N47" s="106">
        <f>[43]Junho!$B$17</f>
        <v>15.5375</v>
      </c>
      <c r="O47" s="106">
        <f>[43]Junho!$B$18</f>
        <v>20.691666666666666</v>
      </c>
      <c r="P47" s="106">
        <f>[43]Junho!$B$19</f>
        <v>19.999999999999996</v>
      </c>
      <c r="Q47" s="106">
        <f>[43]Junho!$B$20</f>
        <v>22.495833333333334</v>
      </c>
      <c r="R47" s="106">
        <f>[43]Junho!$B$21</f>
        <v>23.120833333333334</v>
      </c>
      <c r="S47" s="106">
        <f>[43]Junho!$B$22</f>
        <v>21.554166666666664</v>
      </c>
      <c r="T47" s="106">
        <f>[43]Junho!$B$23</f>
        <v>21.000000000000004</v>
      </c>
      <c r="U47" s="106">
        <f>[43]Junho!$B$24</f>
        <v>18.279166666666672</v>
      </c>
      <c r="V47" s="106">
        <f>[43]Junho!$B$25</f>
        <v>17.783333333333328</v>
      </c>
      <c r="W47" s="106">
        <f>[43]Junho!$B$26</f>
        <v>21.554166666666664</v>
      </c>
      <c r="X47" s="106">
        <f>[43]Junho!$B$27</f>
        <v>18.095833333333331</v>
      </c>
      <c r="Y47" s="106">
        <f>[43]Junho!$B$28</f>
        <v>8.1750000000000007</v>
      </c>
      <c r="Z47" s="106">
        <f>[43]Junho!$B$29</f>
        <v>10.7125</v>
      </c>
      <c r="AA47" s="106">
        <f>[43]Junho!$B$30</f>
        <v>20.129166666666666</v>
      </c>
      <c r="AB47" s="106">
        <f>[43]Junho!$B$31</f>
        <v>19.316666666666663</v>
      </c>
      <c r="AC47" s="106">
        <f>[43]Junho!$B$32</f>
        <v>22.308333333333337</v>
      </c>
      <c r="AD47" s="106">
        <f>[43]Junho!$B$33</f>
        <v>20.770833333333336</v>
      </c>
      <c r="AE47" s="106">
        <f>[43]Junho!$B$34</f>
        <v>13.866666666666665</v>
      </c>
      <c r="AF47" s="105">
        <f t="shared" si="2"/>
        <v>18.755694444444444</v>
      </c>
      <c r="AH47" s="12" t="s">
        <v>35</v>
      </c>
      <c r="AJ47" t="s">
        <v>35</v>
      </c>
    </row>
    <row r="48" spans="1:37" x14ac:dyDescent="0.2">
      <c r="A48" s="47" t="s">
        <v>130</v>
      </c>
      <c r="B48" s="106">
        <f>[44]Junho!$B$5</f>
        <v>17.883333333333329</v>
      </c>
      <c r="C48" s="106">
        <f>[44]Junho!$B$6</f>
        <v>18.712499999999995</v>
      </c>
      <c r="D48" s="106">
        <f>[44]Junho!$B$7</f>
        <v>21.587500000000006</v>
      </c>
      <c r="E48" s="106">
        <f>[44]Junho!$B$8</f>
        <v>23.587500000000006</v>
      </c>
      <c r="F48" s="106">
        <f>[44]Junho!$B$9</f>
        <v>24.420833333333334</v>
      </c>
      <c r="G48" s="106">
        <f>[44]Junho!$B$10</f>
        <v>22.766666666666666</v>
      </c>
      <c r="H48" s="106">
        <f>[44]Junho!$B$11</f>
        <v>23.275000000000006</v>
      </c>
      <c r="I48" s="106">
        <f>[44]Junho!$B$12</f>
        <v>20.162499999999998</v>
      </c>
      <c r="J48" s="106">
        <f>[44]Junho!$B$13</f>
        <v>19.037499999999998</v>
      </c>
      <c r="K48" s="106">
        <f>[44]Junho!$B$14</f>
        <v>14.766666666666666</v>
      </c>
      <c r="L48" s="106">
        <f>[44]Junho!$B$15</f>
        <v>14.450000000000001</v>
      </c>
      <c r="M48" s="106">
        <f>[44]Junho!$B$16</f>
        <v>14.387499999999998</v>
      </c>
      <c r="N48" s="106">
        <f>[44]Junho!$B$17</f>
        <v>16.120833333333337</v>
      </c>
      <c r="O48" s="106">
        <f>[44]Junho!$B$18</f>
        <v>20.412499999999998</v>
      </c>
      <c r="P48" s="106">
        <f>[44]Junho!$B$19</f>
        <v>20.712499999999999</v>
      </c>
      <c r="Q48" s="106">
        <f>[44]Junho!$B$20</f>
        <v>22.633333333333336</v>
      </c>
      <c r="R48" s="106">
        <f>[44]Junho!$B$21</f>
        <v>22.433333333333337</v>
      </c>
      <c r="S48" s="106">
        <f>[44]Junho!$B$22</f>
        <v>20.712499999999999</v>
      </c>
      <c r="T48" s="106">
        <f>[44]Junho!$B$23</f>
        <v>21.683333333333334</v>
      </c>
      <c r="U48" s="106">
        <f>[44]Junho!$B$24</f>
        <v>18.129166666666666</v>
      </c>
      <c r="V48" s="106">
        <f>[44]Junho!$B$25</f>
        <v>18.820833333333333</v>
      </c>
      <c r="W48" s="106">
        <f>[44]Junho!$B$26</f>
        <v>21.570833333333336</v>
      </c>
      <c r="X48" s="106">
        <f>[44]Junho!$B$27</f>
        <v>19.366666666666671</v>
      </c>
      <c r="Y48" s="106">
        <f>[44]Junho!$B$28</f>
        <v>10.179166666666665</v>
      </c>
      <c r="Z48" s="106">
        <f>[44]Junho!$B$29</f>
        <v>10.629166666666668</v>
      </c>
      <c r="AA48" s="106">
        <f>[44]Junho!$B$30</f>
        <v>21.674999999999997</v>
      </c>
      <c r="AB48" s="106">
        <f>[44]Junho!$B$31</f>
        <v>22.058333333333334</v>
      </c>
      <c r="AC48" s="106">
        <f>[44]Junho!$B$32</f>
        <v>23.133333333333336</v>
      </c>
      <c r="AD48" s="106">
        <f>[44]Junho!$B$33</f>
        <v>22.116666666666664</v>
      </c>
      <c r="AE48" s="106">
        <f>[44]Junho!$B$34</f>
        <v>16.029166666666669</v>
      </c>
      <c r="AF48" s="105">
        <f t="shared" si="2"/>
        <v>19.448472222222222</v>
      </c>
      <c r="AH48" s="12" t="s">
        <v>35</v>
      </c>
      <c r="AI48" t="s">
        <v>35</v>
      </c>
    </row>
    <row r="49" spans="1:36" x14ac:dyDescent="0.2">
      <c r="A49" s="47" t="s">
        <v>18</v>
      </c>
      <c r="B49" s="106">
        <f>[45]Junho!$B$5</f>
        <v>19.166666666666668</v>
      </c>
      <c r="C49" s="106">
        <f>[45]Junho!$B$6</f>
        <v>19.312500000000004</v>
      </c>
      <c r="D49" s="106">
        <f>[45]Junho!$B$7</f>
        <v>21.625</v>
      </c>
      <c r="E49" s="106">
        <f>[45]Junho!$B$8</f>
        <v>22.520833333333339</v>
      </c>
      <c r="F49" s="106">
        <f>[45]Junho!$B$9</f>
        <v>22.870833333333334</v>
      </c>
      <c r="G49" s="106">
        <f>[45]Junho!$B$10</f>
        <v>21.520833333333329</v>
      </c>
      <c r="H49" s="106">
        <f>[45]Junho!$B$11</f>
        <v>21.212499999999999</v>
      </c>
      <c r="I49" s="106">
        <f>[45]Junho!$B$12</f>
        <v>18.829166666666669</v>
      </c>
      <c r="J49" s="106">
        <f>[45]Junho!$B$13</f>
        <v>19.204166666666669</v>
      </c>
      <c r="K49" s="106">
        <f>[45]Junho!$B$14</f>
        <v>16.5</v>
      </c>
      <c r="L49" s="106">
        <f>[45]Junho!$B$15</f>
        <v>16.433333333333334</v>
      </c>
      <c r="M49" s="106">
        <f>[45]Junho!$B$16</f>
        <v>15.550000000000002</v>
      </c>
      <c r="N49" s="106">
        <f>[45]Junho!$B$17</f>
        <v>17.958333333333332</v>
      </c>
      <c r="O49" s="106">
        <f>[45]Junho!$B$18</f>
        <v>21.129166666666666</v>
      </c>
      <c r="P49" s="106">
        <f>[45]Junho!$B$19</f>
        <v>20.504166666666663</v>
      </c>
      <c r="Q49" s="106">
        <f>[45]Junho!$B$20</f>
        <v>21.779166666666665</v>
      </c>
      <c r="R49" s="106">
        <f>[45]Junho!$B$21</f>
        <v>21.741666666666671</v>
      </c>
      <c r="S49" s="106">
        <f>[45]Junho!$B$22</f>
        <v>20.5</v>
      </c>
      <c r="T49" s="106">
        <f>[45]Junho!$B$23</f>
        <v>20.204166666666669</v>
      </c>
      <c r="U49" s="106">
        <f>[45]Junho!$B$24</f>
        <v>19.399999999999999</v>
      </c>
      <c r="V49" s="106">
        <f>[45]Junho!$B$25</f>
        <v>18.95</v>
      </c>
      <c r="W49" s="106">
        <f>[45]Junho!$B$26</f>
        <v>20.487499999999997</v>
      </c>
      <c r="X49" s="106">
        <f>[45]Junho!$B$27</f>
        <v>19.229166666666668</v>
      </c>
      <c r="Y49" s="106">
        <f>[45]Junho!$B$28</f>
        <v>11.870833333333337</v>
      </c>
      <c r="Z49" s="106">
        <f>[45]Junho!$B$29</f>
        <v>13.658333333333337</v>
      </c>
      <c r="AA49" s="106">
        <f>[45]Junho!$B$30</f>
        <v>21.395833333333332</v>
      </c>
      <c r="AB49" s="106">
        <f>[45]Junho!$B$31</f>
        <v>21.408333333333331</v>
      </c>
      <c r="AC49" s="106">
        <f>[45]Junho!$B$32</f>
        <v>22.595833333333331</v>
      </c>
      <c r="AD49" s="106">
        <f>[45]Junho!$B$33</f>
        <v>21.524999999999995</v>
      </c>
      <c r="AE49" s="106">
        <f>[45]Junho!$B$34</f>
        <v>14.887499999999998</v>
      </c>
      <c r="AF49" s="105">
        <f t="shared" si="2"/>
        <v>19.465694444444448</v>
      </c>
      <c r="AJ49" t="s">
        <v>35</v>
      </c>
    </row>
    <row r="50" spans="1:36" x14ac:dyDescent="0.2">
      <c r="A50" s="47" t="s">
        <v>19</v>
      </c>
      <c r="B50" s="106">
        <f>[46]Junho!$B$5</f>
        <v>15.158333333333337</v>
      </c>
      <c r="C50" s="106">
        <f>[46]Junho!$B$6</f>
        <v>17.683333333333337</v>
      </c>
      <c r="D50" s="106">
        <f>[46]Junho!$B$7</f>
        <v>19.045833333333331</v>
      </c>
      <c r="E50" s="106">
        <f>[46]Junho!$B$8</f>
        <v>21.054166666666667</v>
      </c>
      <c r="F50" s="106">
        <f>[46]Junho!$B$9</f>
        <v>21.304166666666671</v>
      </c>
      <c r="G50" s="106">
        <f>[46]Junho!$B$10</f>
        <v>20.437500000000004</v>
      </c>
      <c r="H50" s="106">
        <f>[46]Junho!$B$11</f>
        <v>19.895833333333336</v>
      </c>
      <c r="I50" s="106">
        <f>[46]Junho!$B$12</f>
        <v>18.116666666666667</v>
      </c>
      <c r="J50" s="106">
        <f>[46]Junho!$B$13</f>
        <v>13.299999999999999</v>
      </c>
      <c r="K50" s="106">
        <f>[46]Junho!$B$14</f>
        <v>12.954166666666666</v>
      </c>
      <c r="L50" s="106">
        <f>[46]Junho!$B$15</f>
        <v>14.04166666666667</v>
      </c>
      <c r="M50" s="106">
        <f>[46]Junho!$B$16</f>
        <v>13.841666666666667</v>
      </c>
      <c r="N50" s="106">
        <f>[46]Junho!$B$17</f>
        <v>15.008333333333335</v>
      </c>
      <c r="O50" s="106">
        <f>[46]Junho!$B$18</f>
        <v>16.5</v>
      </c>
      <c r="P50" s="106">
        <f>[46]Junho!$B$19</f>
        <v>16.445833333333336</v>
      </c>
      <c r="Q50" s="106">
        <f>[46]Junho!$B$20</f>
        <v>19.650000000000002</v>
      </c>
      <c r="R50" s="106">
        <f>[46]Junho!$B$21</f>
        <v>22.05</v>
      </c>
      <c r="S50" s="106">
        <f>[46]Junho!$B$22</f>
        <v>21.483333333333331</v>
      </c>
      <c r="T50" s="106">
        <f>[46]Junho!$B$23</f>
        <v>17.979166666666664</v>
      </c>
      <c r="U50" s="106">
        <f>[46]Junho!$B$24</f>
        <v>13.64583333333333</v>
      </c>
      <c r="V50" s="106">
        <f>[46]Junho!$B$25</f>
        <v>14.741666666666667</v>
      </c>
      <c r="W50" s="106">
        <f>[46]Junho!$B$26</f>
        <v>18.274999999999995</v>
      </c>
      <c r="X50" s="106">
        <f>[46]Junho!$B$27</f>
        <v>14.59166666666667</v>
      </c>
      <c r="Y50" s="106">
        <f>[46]Junho!$B$28</f>
        <v>6.1958333333333337</v>
      </c>
      <c r="Z50" s="106">
        <f>[46]Junho!$B$29</f>
        <v>9.4208333333333325</v>
      </c>
      <c r="AA50" s="106">
        <f>[46]Junho!$B$30</f>
        <v>15.304166666666667</v>
      </c>
      <c r="AB50" s="106">
        <f>[46]Junho!$B$31</f>
        <v>14.625</v>
      </c>
      <c r="AC50" s="106">
        <f>[46]Junho!$B$32</f>
        <v>19.583333333333332</v>
      </c>
      <c r="AD50" s="106">
        <f>[46]Junho!$B$33</f>
        <v>15.625</v>
      </c>
      <c r="AE50" s="106">
        <f>[46]Junho!$B$34</f>
        <v>10.341666666666667</v>
      </c>
      <c r="AF50" s="105">
        <f t="shared" si="2"/>
        <v>16.276666666666667</v>
      </c>
      <c r="AG50" s="12" t="s">
        <v>35</v>
      </c>
      <c r="AH50" s="12" t="s">
        <v>35</v>
      </c>
      <c r="AJ50" t="s">
        <v>35</v>
      </c>
    </row>
    <row r="51" spans="1:36" x14ac:dyDescent="0.2">
      <c r="A51" s="47" t="s">
        <v>23</v>
      </c>
      <c r="B51" s="106">
        <f>[47]Junho!$B$5</f>
        <v>18.112499999999997</v>
      </c>
      <c r="C51" s="106">
        <f>[47]Junho!$B$6</f>
        <v>19.029166666666669</v>
      </c>
      <c r="D51" s="106">
        <f>[47]Junho!$B$7</f>
        <v>21.795833333333331</v>
      </c>
      <c r="E51" s="106">
        <f>[47]Junho!$B$8</f>
        <v>23.833333333333339</v>
      </c>
      <c r="F51" s="106">
        <f>[47]Junho!$B$9</f>
        <v>23.866666666666674</v>
      </c>
      <c r="G51" s="106">
        <f>[47]Junho!$B$10</f>
        <v>23.574999999999992</v>
      </c>
      <c r="H51" s="106">
        <f>[47]Junho!$B$11</f>
        <v>22.4375</v>
      </c>
      <c r="I51" s="106">
        <f>[47]Junho!$B$12</f>
        <v>20.708333333333339</v>
      </c>
      <c r="J51" s="106">
        <f>[47]Junho!$B$13</f>
        <v>18.999999999999996</v>
      </c>
      <c r="K51" s="106">
        <f>[47]Junho!$B$14</f>
        <v>14.60416666666667</v>
      </c>
      <c r="L51" s="106">
        <f>[47]Junho!$B$15</f>
        <v>14.829166666666664</v>
      </c>
      <c r="M51" s="106">
        <f>[47]Junho!$B$16</f>
        <v>14.675000000000002</v>
      </c>
      <c r="N51" s="106">
        <f>[47]Junho!$B$17</f>
        <v>17.391666666666662</v>
      </c>
      <c r="O51" s="106">
        <f>[47]Junho!$B$18</f>
        <v>22.437499999999996</v>
      </c>
      <c r="P51" s="106">
        <f>[47]Junho!$B$19</f>
        <v>21.087499999999999</v>
      </c>
      <c r="Q51" s="106">
        <f>[47]Junho!$B$20</f>
        <v>23.787499999999994</v>
      </c>
      <c r="R51" s="106">
        <f>[47]Junho!$B$21</f>
        <v>24.229166666666671</v>
      </c>
      <c r="S51" s="106">
        <f>[47]Junho!$B$22</f>
        <v>23.324999999999999</v>
      </c>
      <c r="T51" s="106">
        <f>[47]Junho!$B$23</f>
        <v>22.400000000000002</v>
      </c>
      <c r="U51" s="106">
        <f>[47]Junho!$B$24</f>
        <v>18.358333333333331</v>
      </c>
      <c r="V51" s="106">
        <f>[47]Junho!$B$25</f>
        <v>18.80833333333333</v>
      </c>
      <c r="W51" s="106">
        <f>[47]Junho!$B$26</f>
        <v>21.987500000000001</v>
      </c>
      <c r="X51" s="106">
        <f>[47]Junho!$B$27</f>
        <v>18.112500000000001</v>
      </c>
      <c r="Y51" s="106">
        <f>[47]Junho!$B$28</f>
        <v>9.0708333333333346</v>
      </c>
      <c r="Z51" s="106">
        <f>[47]Junho!$B$29</f>
        <v>13.625</v>
      </c>
      <c r="AA51" s="106">
        <f>[47]Junho!$B$30</f>
        <v>21.029166666666669</v>
      </c>
      <c r="AB51" s="106">
        <f>[47]Junho!$B$31</f>
        <v>21.066666666666666</v>
      </c>
      <c r="AC51" s="106">
        <f>[47]Junho!$B$32</f>
        <v>23.529166666666665</v>
      </c>
      <c r="AD51" s="106">
        <f>[47]Junho!$B$33</f>
        <v>22.783333333333331</v>
      </c>
      <c r="AE51" s="106">
        <f>[47]Junho!$B$34</f>
        <v>13.21666666666667</v>
      </c>
      <c r="AF51" s="105">
        <f t="shared" si="2"/>
        <v>19.757083333333334</v>
      </c>
      <c r="AJ51" t="s">
        <v>35</v>
      </c>
    </row>
    <row r="52" spans="1:36" x14ac:dyDescent="0.2">
      <c r="A52" s="47" t="s">
        <v>34</v>
      </c>
      <c r="B52" s="106">
        <f>[48]Junho!$B$5</f>
        <v>20.604166666666664</v>
      </c>
      <c r="C52" s="106">
        <f>[48]Junho!$B$6</f>
        <v>22.079166666666669</v>
      </c>
      <c r="D52" s="106">
        <f>[48]Junho!$B$7</f>
        <v>24.191666666666663</v>
      </c>
      <c r="E52" s="106">
        <f>[48]Junho!$B$8</f>
        <v>25.029166666666672</v>
      </c>
      <c r="F52" s="106">
        <f>[48]Junho!$B$9</f>
        <v>24.729166666666661</v>
      </c>
      <c r="G52" s="106">
        <f>[48]Junho!$B$10</f>
        <v>24.183333333333337</v>
      </c>
      <c r="H52" s="106">
        <f>[48]Junho!$B$11</f>
        <v>24.833333333333332</v>
      </c>
      <c r="I52" s="106">
        <f>[48]Junho!$B$12</f>
        <v>23.712500000000002</v>
      </c>
      <c r="J52" s="106">
        <f>[48]Junho!$B$13</f>
        <v>21.033333333333331</v>
      </c>
      <c r="K52" s="106">
        <f>[48]Junho!$B$14</f>
        <v>20.154166666666665</v>
      </c>
      <c r="L52" s="106">
        <f>[48]Junho!$B$15</f>
        <v>18.275000000000002</v>
      </c>
      <c r="M52" s="106">
        <f>[48]Junho!$B$16</f>
        <v>19.775000000000002</v>
      </c>
      <c r="N52" s="106">
        <f>[48]Junho!$B$17</f>
        <v>22.545833333333334</v>
      </c>
      <c r="O52" s="106">
        <f>[48]Junho!$B$18</f>
        <v>24.137499999999999</v>
      </c>
      <c r="P52" s="106">
        <f>[48]Junho!$B$19</f>
        <v>24.387499999999999</v>
      </c>
      <c r="Q52" s="106">
        <f>[48]Junho!$B$20</f>
        <v>24.175000000000001</v>
      </c>
      <c r="R52" s="106">
        <f>[48]Junho!$B$21</f>
        <v>23.487499999999997</v>
      </c>
      <c r="S52" s="106">
        <f>[48]Junho!$B$22</f>
        <v>23.254166666666666</v>
      </c>
      <c r="T52" s="106">
        <f>[48]Junho!$B$23</f>
        <v>23.837500000000002</v>
      </c>
      <c r="U52" s="106">
        <f>[48]Junho!$B$24</f>
        <v>18.483333333333331</v>
      </c>
      <c r="V52" s="106">
        <f>[48]Junho!$B$25</f>
        <v>20.024999999999999</v>
      </c>
      <c r="W52" s="106">
        <f>[48]Junho!$B$26</f>
        <v>23.162500000000005</v>
      </c>
      <c r="X52" s="106">
        <f>[48]Junho!$B$27</f>
        <v>21.254166666666666</v>
      </c>
      <c r="Y52" s="106">
        <f>[48]Junho!$B$28</f>
        <v>14.85</v>
      </c>
      <c r="Z52" s="106">
        <f>[48]Junho!$B$29</f>
        <v>18.058333333333334</v>
      </c>
      <c r="AA52" s="106">
        <f>[48]Junho!$B$30</f>
        <v>23.758333333333329</v>
      </c>
      <c r="AB52" s="106">
        <f>[48]Junho!$B$31</f>
        <v>24.020833333333329</v>
      </c>
      <c r="AC52" s="106">
        <f>[48]Junho!$B$32</f>
        <v>24.675000000000001</v>
      </c>
      <c r="AD52" s="106">
        <f>[48]Junho!$B$33</f>
        <v>24.037500000000005</v>
      </c>
      <c r="AE52" s="106">
        <f>[48]Junho!$B$34</f>
        <v>15.866666666666665</v>
      </c>
      <c r="AF52" s="105">
        <f t="shared" si="2"/>
        <v>22.087222222222223</v>
      </c>
      <c r="AG52" s="12" t="s">
        <v>35</v>
      </c>
      <c r="AH52" s="12" t="s">
        <v>35</v>
      </c>
      <c r="AJ52" s="12" t="s">
        <v>35</v>
      </c>
    </row>
    <row r="53" spans="1:36" x14ac:dyDescent="0.2">
      <c r="A53" s="47" t="s">
        <v>20</v>
      </c>
      <c r="B53" s="106">
        <f>[49]Junho!$B$5</f>
        <v>18.604166666666668</v>
      </c>
      <c r="C53" s="106">
        <f>[49]Junho!$B$6</f>
        <v>20.425000000000001</v>
      </c>
      <c r="D53" s="106">
        <f>[49]Junho!$B$7</f>
        <v>23.670833333333334</v>
      </c>
      <c r="E53" s="106">
        <f>[49]Junho!$B$8</f>
        <v>23.833333333333339</v>
      </c>
      <c r="F53" s="106">
        <f>[49]Junho!$B$9</f>
        <v>25.212499999999991</v>
      </c>
      <c r="G53" s="106">
        <f>[49]Junho!$B$10</f>
        <v>24.108333333333331</v>
      </c>
      <c r="H53" s="106">
        <f>[49]Junho!$B$11</f>
        <v>24.191666666666674</v>
      </c>
      <c r="I53" s="106">
        <f>[49]Junho!$B$12</f>
        <v>22.545833333333331</v>
      </c>
      <c r="J53" s="106">
        <f>[49]Junho!$B$13</f>
        <v>20.975000000000005</v>
      </c>
      <c r="K53" s="106">
        <f>[49]Junho!$B$14</f>
        <v>18.341666666666665</v>
      </c>
      <c r="L53" s="106">
        <f>[49]Junho!$B$15</f>
        <v>16.879166666666666</v>
      </c>
      <c r="M53" s="106">
        <f>[49]Junho!$B$16</f>
        <v>16.95</v>
      </c>
      <c r="N53" s="106">
        <f>[49]Junho!$B$17</f>
        <v>18.349999999999994</v>
      </c>
      <c r="O53" s="106">
        <f>[49]Junho!$B$18</f>
        <v>21.570833333333336</v>
      </c>
      <c r="P53" s="106">
        <f>[49]Junho!$B$19</f>
        <v>20.875000000000004</v>
      </c>
      <c r="Q53" s="106">
        <f>[49]Junho!$B$20</f>
        <v>22.045833333333338</v>
      </c>
      <c r="R53" s="106">
        <f>[49]Junho!$B$21</f>
        <v>22.145833333333332</v>
      </c>
      <c r="S53" s="106">
        <f>[49]Junho!$B$22</f>
        <v>21.320833333333329</v>
      </c>
      <c r="T53" s="106">
        <f>[49]Junho!$B$23</f>
        <v>22.420833333333334</v>
      </c>
      <c r="U53" s="106">
        <f>[49]Junho!$B$24</f>
        <v>22.474999999999998</v>
      </c>
      <c r="V53" s="106">
        <f>[49]Junho!$B$25</f>
        <v>22.012500000000003</v>
      </c>
      <c r="W53" s="106">
        <f>[49]Junho!$B$26</f>
        <v>22.345833333333335</v>
      </c>
      <c r="X53" s="106">
        <f>[49]Junho!$B$27</f>
        <v>20.166666666666668</v>
      </c>
      <c r="Y53" s="106">
        <f>[49]Junho!$B$28</f>
        <v>12.758333333333333</v>
      </c>
      <c r="Z53" s="106">
        <f>[49]Junho!$B$29</f>
        <v>13.25416666666667</v>
      </c>
      <c r="AA53" s="106">
        <f>[49]Junho!$B$30</f>
        <v>21.733333333333334</v>
      </c>
      <c r="AB53" s="106">
        <f>[49]Junho!$B$31</f>
        <v>24.25</v>
      </c>
      <c r="AC53" s="106">
        <f>[49]Junho!$B$32</f>
        <v>23.8</v>
      </c>
      <c r="AD53" s="106">
        <f>[49]Junho!$B$33</f>
        <v>23.641666666666662</v>
      </c>
      <c r="AE53" s="106">
        <f>[49]Junho!$B$34</f>
        <v>19.187500000000004</v>
      </c>
      <c r="AF53" s="105">
        <f t="shared" si="2"/>
        <v>21.003055555555555</v>
      </c>
      <c r="AH53" s="12" t="s">
        <v>35</v>
      </c>
    </row>
    <row r="54" spans="1:36" s="5" customFormat="1" ht="17.100000000000001" customHeight="1" x14ac:dyDescent="0.2">
      <c r="A54" s="78" t="s">
        <v>155</v>
      </c>
      <c r="B54" s="107">
        <f t="shared" ref="B54:AE54" si="3">AVERAGE(B5:B53)</f>
        <v>18.167063492063487</v>
      </c>
      <c r="C54" s="107">
        <f t="shared" si="3"/>
        <v>19.463203071083502</v>
      </c>
      <c r="D54" s="107">
        <f t="shared" si="3"/>
        <v>21.71992322291236</v>
      </c>
      <c r="E54" s="107">
        <f t="shared" si="3"/>
        <v>23.343154761904763</v>
      </c>
      <c r="F54" s="107">
        <f t="shared" si="3"/>
        <v>23.635912698412696</v>
      </c>
      <c r="G54" s="107">
        <f t="shared" si="3"/>
        <v>22.607807108350592</v>
      </c>
      <c r="H54" s="107">
        <f t="shared" si="3"/>
        <v>22.34851190476191</v>
      </c>
      <c r="I54" s="107">
        <f t="shared" si="3"/>
        <v>20.810408040027603</v>
      </c>
      <c r="J54" s="107">
        <f t="shared" si="3"/>
        <v>18.554109225874868</v>
      </c>
      <c r="K54" s="107">
        <f t="shared" si="3"/>
        <v>16.149031007751937</v>
      </c>
      <c r="L54" s="107">
        <f t="shared" si="3"/>
        <v>16.263999831479609</v>
      </c>
      <c r="M54" s="107">
        <f t="shared" si="3"/>
        <v>16.154701910408434</v>
      </c>
      <c r="N54" s="107">
        <f t="shared" si="3"/>
        <v>17.830377140974967</v>
      </c>
      <c r="O54" s="107">
        <f t="shared" si="3"/>
        <v>21.43873517786562</v>
      </c>
      <c r="P54" s="107">
        <f t="shared" si="3"/>
        <v>20.583806818181817</v>
      </c>
      <c r="Q54" s="107">
        <f t="shared" si="3"/>
        <v>22.825852272727275</v>
      </c>
      <c r="R54" s="107">
        <f t="shared" si="3"/>
        <v>23.25426136363636</v>
      </c>
      <c r="S54" s="107">
        <f t="shared" si="3"/>
        <v>22.271924315619977</v>
      </c>
      <c r="T54" s="107">
        <f t="shared" si="3"/>
        <v>20.900905797101444</v>
      </c>
      <c r="U54" s="107">
        <f t="shared" si="3"/>
        <v>18.329239130434786</v>
      </c>
      <c r="V54" s="107">
        <f t="shared" si="3"/>
        <v>18.341187990490923</v>
      </c>
      <c r="W54" s="107">
        <f t="shared" si="3"/>
        <v>21.502033711405165</v>
      </c>
      <c r="X54" s="107">
        <f t="shared" si="3"/>
        <v>18.746442337341964</v>
      </c>
      <c r="Y54" s="107">
        <f t="shared" si="3"/>
        <v>10.754009918799465</v>
      </c>
      <c r="Z54" s="107">
        <f t="shared" si="3"/>
        <v>13.647757030203838</v>
      </c>
      <c r="AA54" s="107">
        <f t="shared" si="3"/>
        <v>20.578634751773055</v>
      </c>
      <c r="AB54" s="107">
        <f t="shared" si="3"/>
        <v>20.473068917668822</v>
      </c>
      <c r="AC54" s="107">
        <f t="shared" si="3"/>
        <v>23.160534227567059</v>
      </c>
      <c r="AD54" s="107">
        <f t="shared" si="3"/>
        <v>21.071010638297874</v>
      </c>
      <c r="AE54" s="107">
        <f t="shared" si="3"/>
        <v>14.275177304964542</v>
      </c>
      <c r="AF54" s="108">
        <f>AVERAGE(AF5:AF53)</f>
        <v>19.588328285339724</v>
      </c>
      <c r="AH54" s="5" t="s">
        <v>35</v>
      </c>
      <c r="AI54" s="5" t="s">
        <v>35</v>
      </c>
    </row>
    <row r="55" spans="1:36" x14ac:dyDescent="0.2">
      <c r="A55" s="101" t="s">
        <v>179</v>
      </c>
      <c r="B55" s="38"/>
      <c r="C55" s="38"/>
      <c r="D55" s="38"/>
      <c r="E55" s="38"/>
      <c r="F55" s="38"/>
      <c r="G55" s="38"/>
      <c r="H55" s="93"/>
      <c r="I55" s="93"/>
      <c r="J55" s="93"/>
      <c r="K55" s="93"/>
      <c r="L55" s="93"/>
      <c r="M55" s="93"/>
      <c r="N55" s="93"/>
      <c r="O55" s="93"/>
      <c r="P55" s="93"/>
      <c r="Q55" s="93"/>
      <c r="R55" s="93"/>
      <c r="S55" s="93"/>
      <c r="T55" s="93"/>
      <c r="U55" s="93"/>
      <c r="V55" s="93"/>
      <c r="W55" s="93"/>
      <c r="X55" s="93"/>
      <c r="Y55" s="93"/>
      <c r="Z55" s="93"/>
      <c r="AA55" s="93"/>
      <c r="AB55" s="93"/>
      <c r="AC55" s="93"/>
      <c r="AD55" s="44"/>
      <c r="AE55" s="49"/>
      <c r="AF55" s="69"/>
      <c r="AJ55" t="s">
        <v>35</v>
      </c>
    </row>
    <row r="56" spans="1:36" x14ac:dyDescent="0.2">
      <c r="A56" s="101" t="s">
        <v>180</v>
      </c>
      <c r="B56" s="39"/>
      <c r="C56" s="39"/>
      <c r="D56" s="39"/>
      <c r="E56" s="39"/>
      <c r="F56" s="39"/>
      <c r="G56" s="39"/>
      <c r="H56" s="39"/>
      <c r="I56" s="39"/>
      <c r="J56" s="93"/>
      <c r="K56" s="93"/>
      <c r="L56" s="93"/>
      <c r="M56" s="93"/>
      <c r="N56" s="93"/>
      <c r="O56" s="93"/>
      <c r="P56" s="93"/>
      <c r="Q56" s="93"/>
      <c r="R56" s="93"/>
      <c r="S56" s="93"/>
      <c r="T56" s="95"/>
      <c r="U56" s="95"/>
      <c r="V56" s="95"/>
      <c r="W56" s="95"/>
      <c r="X56" s="95"/>
      <c r="Y56" s="93"/>
      <c r="Z56" s="93"/>
      <c r="AA56" s="93"/>
      <c r="AB56" s="93"/>
      <c r="AC56" s="93"/>
      <c r="AD56" s="93"/>
      <c r="AE56" s="93"/>
      <c r="AF56" s="69"/>
      <c r="AH56" s="12" t="s">
        <v>35</v>
      </c>
    </row>
    <row r="57" spans="1:36" x14ac:dyDescent="0.2">
      <c r="A57" s="40"/>
      <c r="B57" s="93"/>
      <c r="C57" s="93"/>
      <c r="D57" s="93"/>
      <c r="E57" s="93"/>
      <c r="F57" s="93"/>
      <c r="G57" s="93"/>
      <c r="H57" s="93"/>
      <c r="I57" s="93"/>
      <c r="J57" s="94"/>
      <c r="K57" s="94"/>
      <c r="L57" s="94"/>
      <c r="M57" s="94"/>
      <c r="N57" s="94"/>
      <c r="O57" s="94"/>
      <c r="P57" s="94"/>
      <c r="Q57" s="93"/>
      <c r="R57" s="93"/>
      <c r="S57" s="93"/>
      <c r="T57" s="96"/>
      <c r="U57" s="96"/>
      <c r="V57" s="96"/>
      <c r="W57" s="96"/>
      <c r="X57" s="96"/>
      <c r="Y57" s="93"/>
      <c r="Z57" s="93"/>
      <c r="AA57" s="93"/>
      <c r="AB57" s="93"/>
      <c r="AC57" s="93"/>
      <c r="AD57" s="44"/>
      <c r="AE57" s="44"/>
      <c r="AF57" s="69"/>
    </row>
    <row r="58" spans="1:36" x14ac:dyDescent="0.2">
      <c r="A58" s="38"/>
      <c r="B58" s="38"/>
      <c r="C58" s="38"/>
      <c r="D58" s="38"/>
      <c r="E58" s="38"/>
      <c r="F58" s="38"/>
      <c r="G58" s="38"/>
      <c r="H58" s="38"/>
      <c r="I58" s="38"/>
      <c r="J58" s="38"/>
      <c r="K58" s="93"/>
      <c r="L58" s="93"/>
      <c r="M58" s="93"/>
      <c r="N58" s="93"/>
      <c r="O58" s="93"/>
      <c r="P58" s="93"/>
      <c r="Q58" s="93"/>
      <c r="R58" s="93"/>
      <c r="S58" s="93"/>
      <c r="T58" s="93"/>
      <c r="U58" s="93"/>
      <c r="V58" s="93"/>
      <c r="W58" s="93"/>
      <c r="X58" s="93"/>
      <c r="Y58" s="93"/>
      <c r="Z58" s="93"/>
      <c r="AA58" s="93"/>
      <c r="AB58" s="93"/>
      <c r="AC58" s="93"/>
      <c r="AD58" s="44"/>
      <c r="AE58" s="44"/>
      <c r="AF58" s="69"/>
    </row>
    <row r="59" spans="1:36" x14ac:dyDescent="0.2">
      <c r="A59" s="40"/>
      <c r="B59" s="93"/>
      <c r="C59" s="93"/>
      <c r="D59" s="93"/>
      <c r="E59" s="93"/>
      <c r="F59" s="93"/>
      <c r="G59" s="93"/>
      <c r="H59" s="93"/>
      <c r="I59" s="93"/>
      <c r="J59" s="93"/>
      <c r="K59" s="93"/>
      <c r="L59" s="93"/>
      <c r="M59" s="93"/>
      <c r="N59" s="93"/>
      <c r="O59" s="93"/>
      <c r="P59" s="93"/>
      <c r="Q59" s="93"/>
      <c r="R59" s="93"/>
      <c r="S59" s="93"/>
      <c r="T59" s="93"/>
      <c r="U59" s="93"/>
      <c r="V59" s="93"/>
      <c r="W59" s="93"/>
      <c r="X59" s="93"/>
      <c r="Y59" s="93"/>
      <c r="Z59" s="93"/>
      <c r="AA59" s="93"/>
      <c r="AB59" s="93"/>
      <c r="AC59" s="93"/>
      <c r="AD59" s="93"/>
      <c r="AE59" s="44"/>
      <c r="AF59" s="69"/>
    </row>
    <row r="60" spans="1:36" x14ac:dyDescent="0.2">
      <c r="A60" s="40"/>
      <c r="B60" s="93"/>
      <c r="C60" s="93"/>
      <c r="D60" s="93"/>
      <c r="E60" s="93"/>
      <c r="F60" s="93"/>
      <c r="G60" s="93"/>
      <c r="H60" s="93"/>
      <c r="I60" s="93"/>
      <c r="J60" s="93"/>
      <c r="K60" s="93"/>
      <c r="L60" s="93"/>
      <c r="M60" s="93"/>
      <c r="N60" s="93"/>
      <c r="O60" s="93"/>
      <c r="P60" s="93"/>
      <c r="Q60" s="93"/>
      <c r="R60" s="93"/>
      <c r="S60" s="93"/>
      <c r="T60" s="93"/>
      <c r="U60" s="93"/>
      <c r="V60" s="93"/>
      <c r="W60" s="93"/>
      <c r="X60" s="93"/>
      <c r="Y60" s="93"/>
      <c r="Z60" s="93"/>
      <c r="AA60" s="93"/>
      <c r="AB60" s="93"/>
      <c r="AC60" s="93"/>
      <c r="AD60" s="93"/>
      <c r="AE60" s="45"/>
      <c r="AF60" s="69"/>
      <c r="AH60" t="s">
        <v>35</v>
      </c>
    </row>
    <row r="61" spans="1:36" ht="13.5" thickBot="1" x14ac:dyDescent="0.25">
      <c r="A61" s="50"/>
      <c r="B61" s="51"/>
      <c r="C61" s="51"/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1"/>
      <c r="S61" s="51"/>
      <c r="T61" s="51"/>
      <c r="U61" s="51"/>
      <c r="V61" s="51"/>
      <c r="W61" s="51"/>
      <c r="X61" s="51"/>
      <c r="Y61" s="51"/>
      <c r="Z61" s="51"/>
      <c r="AA61" s="51"/>
      <c r="AB61" s="51"/>
      <c r="AC61" s="51"/>
      <c r="AD61" s="51"/>
      <c r="AE61" s="51"/>
      <c r="AF61" s="70"/>
    </row>
    <row r="63" spans="1:36" x14ac:dyDescent="0.2">
      <c r="AH63" s="12" t="s">
        <v>35</v>
      </c>
    </row>
    <row r="64" spans="1:36" x14ac:dyDescent="0.2">
      <c r="N64" s="2" t="s">
        <v>35</v>
      </c>
      <c r="AD64" s="2" t="s">
        <v>35</v>
      </c>
    </row>
    <row r="65" spans="1:36" x14ac:dyDescent="0.2">
      <c r="A65" s="92"/>
      <c r="B65" s="92"/>
      <c r="C65" s="92"/>
      <c r="D65" s="92"/>
      <c r="E65" s="92"/>
      <c r="F65" s="92"/>
      <c r="G65" s="92"/>
      <c r="H65" s="92"/>
      <c r="I65" s="92"/>
      <c r="J65" s="92"/>
      <c r="K65" s="92"/>
      <c r="L65" s="92"/>
      <c r="M65" s="92"/>
      <c r="N65" s="92"/>
      <c r="O65" s="92"/>
      <c r="P65" s="92"/>
      <c r="Q65" s="92"/>
      <c r="R65" s="92"/>
      <c r="S65" s="92"/>
      <c r="T65" s="2" t="s">
        <v>35</v>
      </c>
    </row>
    <row r="66" spans="1:36" x14ac:dyDescent="0.2">
      <c r="A66" s="92"/>
      <c r="B66" s="92"/>
      <c r="C66" s="92"/>
      <c r="D66" s="92"/>
      <c r="E66" s="92"/>
      <c r="F66" s="92"/>
      <c r="G66" s="92"/>
      <c r="H66" s="92"/>
      <c r="I66" s="92"/>
      <c r="J66" s="92"/>
      <c r="K66" s="92"/>
      <c r="L66" s="92"/>
      <c r="M66" s="92"/>
      <c r="N66" s="92"/>
      <c r="O66" s="92"/>
      <c r="P66" s="92"/>
      <c r="Q66" s="92"/>
      <c r="R66" s="92"/>
      <c r="S66" s="92"/>
      <c r="T66" s="2" t="s">
        <v>35</v>
      </c>
      <c r="W66" s="2" t="s">
        <v>35</v>
      </c>
    </row>
    <row r="67" spans="1:36" x14ac:dyDescent="0.2">
      <c r="Z67" s="2" t="s">
        <v>35</v>
      </c>
    </row>
    <row r="68" spans="1:36" x14ac:dyDescent="0.2">
      <c r="AB68" s="2" t="s">
        <v>35</v>
      </c>
    </row>
    <row r="69" spans="1:36" x14ac:dyDescent="0.2">
      <c r="AF69" s="7" t="s">
        <v>35</v>
      </c>
    </row>
    <row r="70" spans="1:36" x14ac:dyDescent="0.2">
      <c r="AJ70" s="12" t="s">
        <v>35</v>
      </c>
    </row>
    <row r="71" spans="1:36" x14ac:dyDescent="0.2">
      <c r="I71" s="2" t="s">
        <v>35</v>
      </c>
      <c r="AI71" t="s">
        <v>35</v>
      </c>
    </row>
    <row r="74" spans="1:36" x14ac:dyDescent="0.2">
      <c r="AE74" s="2" t="s">
        <v>35</v>
      </c>
    </row>
  </sheetData>
  <mergeCells count="34">
    <mergeCell ref="B2:AF2"/>
    <mergeCell ref="A1:AF1"/>
    <mergeCell ref="A2:A4"/>
    <mergeCell ref="B3:B4"/>
    <mergeCell ref="C3:C4"/>
    <mergeCell ref="D3:D4"/>
    <mergeCell ref="E3:E4"/>
    <mergeCell ref="F3:F4"/>
    <mergeCell ref="G3:G4"/>
    <mergeCell ref="I3:I4"/>
    <mergeCell ref="J3:J4"/>
    <mergeCell ref="K3:K4"/>
    <mergeCell ref="H3:H4"/>
    <mergeCell ref="L3:L4"/>
    <mergeCell ref="O3:O4"/>
    <mergeCell ref="P3:P4"/>
    <mergeCell ref="M3:M4"/>
    <mergeCell ref="V3:V4"/>
    <mergeCell ref="U3:U4"/>
    <mergeCell ref="Q3:Q4"/>
    <mergeCell ref="R3:R4"/>
    <mergeCell ref="S3:S4"/>
    <mergeCell ref="T3:T4"/>
    <mergeCell ref="N3:N4"/>
    <mergeCell ref="AF3:AF4"/>
    <mergeCell ref="W3:W4"/>
    <mergeCell ref="AE3:AE4"/>
    <mergeCell ref="X3:X4"/>
    <mergeCell ref="AB3:AB4"/>
    <mergeCell ref="AC3:AC4"/>
    <mergeCell ref="AD3:AD4"/>
    <mergeCell ref="Y3:Y4"/>
    <mergeCell ref="Z3:Z4"/>
    <mergeCell ref="AA3:AA4"/>
  </mergeCells>
  <phoneticPr fontId="1" type="noConversion"/>
  <pageMargins left="0.39370078740157483" right="0.39370078740157483" top="1.1811023622047245" bottom="0.98425196850393704" header="0.51181102362204722" footer="0.51181102362204722"/>
  <pageSetup paperSize="9" scale="70" orientation="landscape" horizontalDpi="300" verticalDpi="300" r:id="rId1"/>
  <headerFooter alignWithMargins="0">
    <oddHeader>&amp;L&amp;"Arial Narrow,Normal"&amp;12Centro de Monitoramento de Tempo, do Clima e dos Recursos Hídricos de Mato Grosso do Sul (Cemtec-MS)
Agência de Desenvolvimento Agrário e Extensão Rural (Agraer)</oddHead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B106"/>
  <sheetViews>
    <sheetView zoomScale="84" zoomScaleNormal="84" workbookViewId="0">
      <selection activeCell="A17" sqref="A17"/>
    </sheetView>
  </sheetViews>
  <sheetFormatPr defaultRowHeight="12.75" x14ac:dyDescent="0.2"/>
  <cols>
    <col min="1" max="1" width="43" style="2" bestFit="1" customWidth="1"/>
    <col min="2" max="3" width="7" style="2" customWidth="1"/>
    <col min="4" max="4" width="6.42578125" style="2" customWidth="1"/>
    <col min="5" max="5" width="6" style="2" customWidth="1"/>
    <col min="6" max="6" width="6.85546875" style="2" customWidth="1"/>
    <col min="7" max="7" width="6.140625" style="2" customWidth="1"/>
    <col min="8" max="8" width="7.28515625" style="2" customWidth="1"/>
    <col min="9" max="9" width="6.42578125" style="2" customWidth="1"/>
    <col min="10" max="10" width="6.140625" style="2" customWidth="1"/>
    <col min="11" max="11" width="7" style="2" bestFit="1" customWidth="1"/>
    <col min="12" max="12" width="6" style="2" customWidth="1"/>
    <col min="13" max="14" width="6.28515625" style="2" customWidth="1"/>
    <col min="15" max="15" width="6.5703125" style="2" customWidth="1"/>
    <col min="16" max="16" width="7" style="2" bestFit="1" customWidth="1"/>
    <col min="17" max="17" width="6" style="2" customWidth="1"/>
    <col min="18" max="18" width="5.85546875" style="2" customWidth="1"/>
    <col min="19" max="19" width="6.140625" style="2" customWidth="1"/>
    <col min="20" max="20" width="6.42578125" style="2" bestFit="1" customWidth="1"/>
    <col min="21" max="21" width="6.42578125" style="2" customWidth="1"/>
    <col min="22" max="22" width="6.5703125" style="2" bestFit="1" customWidth="1"/>
    <col min="23" max="23" width="6.140625" style="2" customWidth="1"/>
    <col min="24" max="24" width="7" style="2" bestFit="1" customWidth="1"/>
    <col min="25" max="25" width="6.28515625" style="2" customWidth="1"/>
    <col min="26" max="26" width="6.140625" style="2" customWidth="1"/>
    <col min="27" max="27" width="6" style="2" customWidth="1"/>
    <col min="28" max="29" width="6.42578125" style="2" bestFit="1" customWidth="1"/>
    <col min="30" max="31" width="6.5703125" style="2" customWidth="1"/>
    <col min="32" max="32" width="8.28515625" style="7" customWidth="1"/>
    <col min="33" max="33" width="7.85546875" style="1" customWidth="1"/>
    <col min="34" max="34" width="15.28515625" style="10" customWidth="1"/>
  </cols>
  <sheetData>
    <row r="1" spans="1:36" ht="20.100000000000001" customHeight="1" x14ac:dyDescent="0.2">
      <c r="A1" s="132" t="s">
        <v>158</v>
      </c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  <c r="O1" s="133"/>
      <c r="P1" s="133"/>
      <c r="Q1" s="133"/>
      <c r="R1" s="133"/>
      <c r="S1" s="133"/>
      <c r="T1" s="133"/>
      <c r="U1" s="133"/>
      <c r="V1" s="133"/>
      <c r="W1" s="133"/>
      <c r="X1" s="133"/>
      <c r="Y1" s="133"/>
      <c r="Z1" s="133"/>
      <c r="AA1" s="133"/>
      <c r="AB1" s="133"/>
      <c r="AC1" s="133"/>
      <c r="AD1" s="133"/>
      <c r="AE1" s="133"/>
      <c r="AF1" s="133"/>
      <c r="AG1" s="133"/>
      <c r="AH1" s="134"/>
    </row>
    <row r="2" spans="1:36" s="4" customFormat="1" ht="20.100000000000001" customHeight="1" x14ac:dyDescent="0.2">
      <c r="A2" s="164" t="s">
        <v>21</v>
      </c>
      <c r="B2" s="159" t="s">
        <v>208</v>
      </c>
      <c r="C2" s="160"/>
      <c r="D2" s="160"/>
      <c r="E2" s="160"/>
      <c r="F2" s="160"/>
      <c r="G2" s="160"/>
      <c r="H2" s="160"/>
      <c r="I2" s="160"/>
      <c r="J2" s="160"/>
      <c r="K2" s="160"/>
      <c r="L2" s="160"/>
      <c r="M2" s="160"/>
      <c r="N2" s="160"/>
      <c r="O2" s="160"/>
      <c r="P2" s="160"/>
      <c r="Q2" s="160"/>
      <c r="R2" s="160"/>
      <c r="S2" s="160"/>
      <c r="T2" s="160"/>
      <c r="U2" s="160"/>
      <c r="V2" s="160"/>
      <c r="W2" s="160"/>
      <c r="X2" s="160"/>
      <c r="Y2" s="160"/>
      <c r="Z2" s="160"/>
      <c r="AA2" s="160"/>
      <c r="AB2" s="160"/>
      <c r="AC2" s="160"/>
      <c r="AD2" s="160"/>
      <c r="AE2" s="160"/>
      <c r="AF2" s="160"/>
      <c r="AG2" s="160"/>
      <c r="AH2" s="161"/>
    </row>
    <row r="3" spans="1:36" s="5" customFormat="1" ht="20.100000000000001" customHeight="1" x14ac:dyDescent="0.2">
      <c r="A3" s="164"/>
      <c r="B3" s="157">
        <v>1</v>
      </c>
      <c r="C3" s="157">
        <f>SUM(B3+1)</f>
        <v>2</v>
      </c>
      <c r="D3" s="157">
        <f t="shared" ref="D3:AD3" si="0">SUM(C3+1)</f>
        <v>3</v>
      </c>
      <c r="E3" s="157">
        <f t="shared" si="0"/>
        <v>4</v>
      </c>
      <c r="F3" s="157">
        <f t="shared" si="0"/>
        <v>5</v>
      </c>
      <c r="G3" s="157">
        <f t="shared" si="0"/>
        <v>6</v>
      </c>
      <c r="H3" s="157">
        <f t="shared" si="0"/>
        <v>7</v>
      </c>
      <c r="I3" s="157">
        <f t="shared" si="0"/>
        <v>8</v>
      </c>
      <c r="J3" s="157">
        <f t="shared" si="0"/>
        <v>9</v>
      </c>
      <c r="K3" s="157">
        <f t="shared" si="0"/>
        <v>10</v>
      </c>
      <c r="L3" s="157">
        <f t="shared" si="0"/>
        <v>11</v>
      </c>
      <c r="M3" s="157">
        <f t="shared" si="0"/>
        <v>12</v>
      </c>
      <c r="N3" s="157">
        <f t="shared" si="0"/>
        <v>13</v>
      </c>
      <c r="O3" s="157">
        <f t="shared" si="0"/>
        <v>14</v>
      </c>
      <c r="P3" s="157">
        <f t="shared" si="0"/>
        <v>15</v>
      </c>
      <c r="Q3" s="157">
        <f t="shared" si="0"/>
        <v>16</v>
      </c>
      <c r="R3" s="157">
        <f t="shared" si="0"/>
        <v>17</v>
      </c>
      <c r="S3" s="157">
        <f t="shared" si="0"/>
        <v>18</v>
      </c>
      <c r="T3" s="157">
        <f t="shared" si="0"/>
        <v>19</v>
      </c>
      <c r="U3" s="157">
        <f t="shared" si="0"/>
        <v>20</v>
      </c>
      <c r="V3" s="157">
        <f t="shared" si="0"/>
        <v>21</v>
      </c>
      <c r="W3" s="157">
        <f t="shared" si="0"/>
        <v>22</v>
      </c>
      <c r="X3" s="157">
        <f t="shared" si="0"/>
        <v>23</v>
      </c>
      <c r="Y3" s="157">
        <f t="shared" si="0"/>
        <v>24</v>
      </c>
      <c r="Z3" s="157">
        <f t="shared" si="0"/>
        <v>25</v>
      </c>
      <c r="AA3" s="157">
        <f t="shared" si="0"/>
        <v>26</v>
      </c>
      <c r="AB3" s="157">
        <f t="shared" si="0"/>
        <v>27</v>
      </c>
      <c r="AC3" s="157">
        <f t="shared" si="0"/>
        <v>28</v>
      </c>
      <c r="AD3" s="157">
        <f t="shared" si="0"/>
        <v>29</v>
      </c>
      <c r="AE3" s="158">
        <v>30</v>
      </c>
      <c r="AF3" s="97" t="s">
        <v>29</v>
      </c>
      <c r="AG3" s="99" t="s">
        <v>27</v>
      </c>
      <c r="AH3" s="162" t="s">
        <v>153</v>
      </c>
    </row>
    <row r="4" spans="1:36" s="5" customFormat="1" ht="20.100000000000001" customHeight="1" x14ac:dyDescent="0.2">
      <c r="A4" s="164"/>
      <c r="B4" s="158"/>
      <c r="C4" s="158"/>
      <c r="D4" s="158"/>
      <c r="E4" s="158"/>
      <c r="F4" s="158"/>
      <c r="G4" s="158"/>
      <c r="H4" s="158"/>
      <c r="I4" s="158"/>
      <c r="J4" s="158"/>
      <c r="K4" s="158"/>
      <c r="L4" s="158"/>
      <c r="M4" s="158"/>
      <c r="N4" s="158"/>
      <c r="O4" s="158"/>
      <c r="P4" s="158"/>
      <c r="Q4" s="158"/>
      <c r="R4" s="158"/>
      <c r="S4" s="158"/>
      <c r="T4" s="158"/>
      <c r="U4" s="158"/>
      <c r="V4" s="158"/>
      <c r="W4" s="158"/>
      <c r="X4" s="158"/>
      <c r="Y4" s="158"/>
      <c r="Z4" s="158"/>
      <c r="AA4" s="158"/>
      <c r="AB4" s="158"/>
      <c r="AC4" s="158"/>
      <c r="AD4" s="158"/>
      <c r="AE4" s="158"/>
      <c r="AF4" s="97" t="s">
        <v>25</v>
      </c>
      <c r="AG4" s="99" t="s">
        <v>25</v>
      </c>
      <c r="AH4" s="163" t="s">
        <v>25</v>
      </c>
    </row>
    <row r="5" spans="1:36" s="5" customFormat="1" x14ac:dyDescent="0.2">
      <c r="A5" s="47" t="s">
        <v>30</v>
      </c>
      <c r="B5" s="104">
        <f>[1]Junho!$K$5</f>
        <v>0.2</v>
      </c>
      <c r="C5" s="104">
        <f>[1]Junho!$K$6</f>
        <v>0.2</v>
      </c>
      <c r="D5" s="104">
        <f>[1]Junho!$K$7</f>
        <v>0</v>
      </c>
      <c r="E5" s="104">
        <f>[1]Junho!$K$8</f>
        <v>4.8</v>
      </c>
      <c r="F5" s="104">
        <f>[1]Junho!$K$9</f>
        <v>0</v>
      </c>
      <c r="G5" s="104">
        <f>[1]Junho!$K$10</f>
        <v>0</v>
      </c>
      <c r="H5" s="104">
        <f>[1]Junho!$K$11</f>
        <v>0</v>
      </c>
      <c r="I5" s="104">
        <f>[1]Junho!$K$12</f>
        <v>0.4</v>
      </c>
      <c r="J5" s="104">
        <f>[1]Junho!$K$13</f>
        <v>0.8</v>
      </c>
      <c r="K5" s="104">
        <f>[1]Junho!$K$14</f>
        <v>0</v>
      </c>
      <c r="L5" s="104">
        <f>[1]Junho!$K$15</f>
        <v>0</v>
      </c>
      <c r="M5" s="104">
        <f>[1]Junho!$K$16</f>
        <v>0.2</v>
      </c>
      <c r="N5" s="104">
        <f>[1]Junho!$K$17</f>
        <v>0</v>
      </c>
      <c r="O5" s="104">
        <f>[1]Junho!$K$18</f>
        <v>0</v>
      </c>
      <c r="P5" s="104">
        <f>[1]Junho!$K$19</f>
        <v>6.2</v>
      </c>
      <c r="Q5" s="104">
        <f>[1]Junho!$K$20</f>
        <v>0.4</v>
      </c>
      <c r="R5" s="104">
        <f>[1]Junho!$K$21</f>
        <v>0</v>
      </c>
      <c r="S5" s="104">
        <f>[1]Junho!$K$22</f>
        <v>0</v>
      </c>
      <c r="T5" s="104">
        <f>[1]Junho!$K$23</f>
        <v>0</v>
      </c>
      <c r="U5" s="104">
        <f>[1]Junho!$K$24</f>
        <v>0</v>
      </c>
      <c r="V5" s="104">
        <f>[1]Junho!$K$25</f>
        <v>0</v>
      </c>
      <c r="W5" s="104">
        <f>[1]Junho!$K$26</f>
        <v>0</v>
      </c>
      <c r="X5" s="104">
        <f>[1]Junho!$K$27</f>
        <v>28.2</v>
      </c>
      <c r="Y5" s="104">
        <f>[1]Junho!$K$28</f>
        <v>0.8</v>
      </c>
      <c r="Z5" s="104">
        <f>[1]Junho!$K$29</f>
        <v>0</v>
      </c>
      <c r="AA5" s="104">
        <f>[1]Junho!$K$30</f>
        <v>0</v>
      </c>
      <c r="AB5" s="104">
        <f>[1]Junho!$K$31</f>
        <v>0</v>
      </c>
      <c r="AC5" s="104">
        <f>[1]Junho!$K$32</f>
        <v>0</v>
      </c>
      <c r="AD5" s="104">
        <f>[1]Junho!$K$33</f>
        <v>0</v>
      </c>
      <c r="AE5" s="104">
        <f>[1]Junho!$K$34</f>
        <v>0</v>
      </c>
      <c r="AF5" s="111">
        <f t="shared" ref="AF5:AF36" si="1">SUM(B5:AE5)</f>
        <v>42.199999999999996</v>
      </c>
      <c r="AG5" s="113">
        <f t="shared" ref="AG5:AG36" si="2">MAX(B5:AE5)</f>
        <v>28.2</v>
      </c>
      <c r="AH5" s="55">
        <f t="shared" ref="AH5:AH36" si="3">COUNTIF(B5:AE5,"=0,0")</f>
        <v>20</v>
      </c>
    </row>
    <row r="6" spans="1:36" x14ac:dyDescent="0.2">
      <c r="A6" s="47" t="s">
        <v>0</v>
      </c>
      <c r="B6" s="106">
        <f>[2]Junho!$K$5</f>
        <v>0</v>
      </c>
      <c r="C6" s="106">
        <f>[2]Junho!$K$6</f>
        <v>1.8</v>
      </c>
      <c r="D6" s="106">
        <f>[2]Junho!$K$7</f>
        <v>0.2</v>
      </c>
      <c r="E6" s="106">
        <f>[2]Junho!$K$8</f>
        <v>0.2</v>
      </c>
      <c r="F6" s="106">
        <f>[2]Junho!$K$9</f>
        <v>5.6</v>
      </c>
      <c r="G6" s="106">
        <f>[2]Junho!$K$10</f>
        <v>0.4</v>
      </c>
      <c r="H6" s="106">
        <f>[2]Junho!$K$11</f>
        <v>16.8</v>
      </c>
      <c r="I6" s="106">
        <f>[2]Junho!$K$12</f>
        <v>9.6</v>
      </c>
      <c r="J6" s="106">
        <f>[2]Junho!$K$13</f>
        <v>0</v>
      </c>
      <c r="K6" s="106">
        <f>[2]Junho!$K$14</f>
        <v>0</v>
      </c>
      <c r="L6" s="106">
        <f>[2]Junho!$K$15</f>
        <v>0.2</v>
      </c>
      <c r="M6" s="106">
        <f>[2]Junho!$K$16</f>
        <v>0.2</v>
      </c>
      <c r="N6" s="106">
        <f>[2]Junho!$K$17</f>
        <v>0</v>
      </c>
      <c r="O6" s="106">
        <f>[2]Junho!$K$18</f>
        <v>0.4</v>
      </c>
      <c r="P6" s="106">
        <f>[2]Junho!$K$19</f>
        <v>23.600000000000005</v>
      </c>
      <c r="Q6" s="106">
        <f>[2]Junho!$K$20</f>
        <v>0</v>
      </c>
      <c r="R6" s="106">
        <f>[2]Junho!$K$21</f>
        <v>0</v>
      </c>
      <c r="S6" s="106">
        <f>[2]Junho!$K$22</f>
        <v>0</v>
      </c>
      <c r="T6" s="106">
        <f>[2]Junho!$K$23</f>
        <v>0</v>
      </c>
      <c r="U6" s="106">
        <f>[2]Junho!$K$24</f>
        <v>0</v>
      </c>
      <c r="V6" s="106">
        <f>[2]Junho!$K$25</f>
        <v>6</v>
      </c>
      <c r="W6" s="106">
        <f>[2]Junho!$K$26</f>
        <v>0.4</v>
      </c>
      <c r="X6" s="106">
        <f>[2]Junho!$K$27</f>
        <v>5.6000000000000005</v>
      </c>
      <c r="Y6" s="106">
        <f>[2]Junho!$K$28</f>
        <v>0.2</v>
      </c>
      <c r="Z6" s="106">
        <f>[2]Junho!$K$29</f>
        <v>0</v>
      </c>
      <c r="AA6" s="106">
        <f>[2]Junho!$K$30</f>
        <v>2.4000000000000004</v>
      </c>
      <c r="AB6" s="106">
        <f>[2]Junho!$K$31</f>
        <v>1.5999999999999999</v>
      </c>
      <c r="AC6" s="106">
        <f>[2]Junho!$K$32</f>
        <v>0.2</v>
      </c>
      <c r="AD6" s="106">
        <f>[2]Junho!$K$33</f>
        <v>0</v>
      </c>
      <c r="AE6" s="106">
        <f>[2]Junho!$K$34</f>
        <v>0</v>
      </c>
      <c r="AF6" s="111">
        <f t="shared" si="1"/>
        <v>75.40000000000002</v>
      </c>
      <c r="AG6" s="113">
        <f t="shared" si="2"/>
        <v>23.600000000000005</v>
      </c>
      <c r="AH6" s="55">
        <f t="shared" si="3"/>
        <v>12</v>
      </c>
    </row>
    <row r="7" spans="1:36" x14ac:dyDescent="0.2">
      <c r="A7" s="47" t="s">
        <v>81</v>
      </c>
      <c r="B7" s="106">
        <f>[3]Junho!$K$5</f>
        <v>0</v>
      </c>
      <c r="C7" s="106">
        <f>[3]Junho!$K$6</f>
        <v>0</v>
      </c>
      <c r="D7" s="106">
        <f>[3]Junho!$K$7</f>
        <v>0</v>
      </c>
      <c r="E7" s="106">
        <f>[3]Junho!$K$8</f>
        <v>2.2000000000000002</v>
      </c>
      <c r="F7" s="106">
        <f>[3]Junho!$K$9</f>
        <v>6.4</v>
      </c>
      <c r="G7" s="106">
        <f>[3]Junho!$K$10</f>
        <v>1.4</v>
      </c>
      <c r="H7" s="106">
        <f>[3]Junho!$K$11</f>
        <v>0.2</v>
      </c>
      <c r="I7" s="106">
        <f>[3]Junho!$K$12</f>
        <v>2.8000000000000003</v>
      </c>
      <c r="J7" s="106">
        <f>[3]Junho!$K$13</f>
        <v>0</v>
      </c>
      <c r="K7" s="106">
        <f>[3]Junho!$K$14</f>
        <v>0</v>
      </c>
      <c r="L7" s="106">
        <f>[3]Junho!$K$15</f>
        <v>0.2</v>
      </c>
      <c r="M7" s="106">
        <f>[3]Junho!$K$16</f>
        <v>0</v>
      </c>
      <c r="N7" s="106">
        <f>[3]Junho!$K$17</f>
        <v>0</v>
      </c>
      <c r="O7" s="106">
        <f>[3]Junho!$K$18</f>
        <v>0</v>
      </c>
      <c r="P7" s="106">
        <f>[3]Junho!$K$19</f>
        <v>8.9999999999999982</v>
      </c>
      <c r="Q7" s="106">
        <f>[3]Junho!$K$20</f>
        <v>0</v>
      </c>
      <c r="R7" s="106">
        <f>[3]Junho!$K$21</f>
        <v>0</v>
      </c>
      <c r="S7" s="106">
        <f>[3]Junho!$K$22</f>
        <v>0</v>
      </c>
      <c r="T7" s="106">
        <f>[3]Junho!$K$23</f>
        <v>0</v>
      </c>
      <c r="U7" s="106">
        <f>[3]Junho!$K$24</f>
        <v>0</v>
      </c>
      <c r="V7" s="106">
        <f>[3]Junho!$K$25</f>
        <v>0</v>
      </c>
      <c r="W7" s="106">
        <f>[3]Junho!$K$26</f>
        <v>0.8</v>
      </c>
      <c r="X7" s="106">
        <f>[3]Junho!$K$27</f>
        <v>0.8</v>
      </c>
      <c r="Y7" s="106">
        <f>[3]Junho!$K$28</f>
        <v>0.2</v>
      </c>
      <c r="Z7" s="106">
        <f>[3]Junho!$K$29</f>
        <v>0</v>
      </c>
      <c r="AA7" s="106">
        <f>[3]Junho!$K$30</f>
        <v>0</v>
      </c>
      <c r="AB7" s="106">
        <f>[3]Junho!$K$31</f>
        <v>0</v>
      </c>
      <c r="AC7" s="106">
        <f>[3]Junho!$K$32</f>
        <v>0</v>
      </c>
      <c r="AD7" s="106">
        <f>[3]Junho!$K$33</f>
        <v>0</v>
      </c>
      <c r="AE7" s="106">
        <f>[3]Junho!$K$34</f>
        <v>0</v>
      </c>
      <c r="AF7" s="111">
        <f t="shared" si="1"/>
        <v>24</v>
      </c>
      <c r="AG7" s="113">
        <f t="shared" si="2"/>
        <v>8.9999999999999982</v>
      </c>
      <c r="AH7" s="55">
        <f t="shared" si="3"/>
        <v>20</v>
      </c>
    </row>
    <row r="8" spans="1:36" x14ac:dyDescent="0.2">
      <c r="A8" s="47" t="s">
        <v>1</v>
      </c>
      <c r="B8" s="106">
        <f>[4]Junho!$K$5</f>
        <v>0</v>
      </c>
      <c r="C8" s="106">
        <f>[4]Junho!$K$6</f>
        <v>0</v>
      </c>
      <c r="D8" s="106">
        <f>[4]Junho!$K$7</f>
        <v>0</v>
      </c>
      <c r="E8" s="106">
        <f>[4]Junho!$K$8</f>
        <v>0</v>
      </c>
      <c r="F8" s="106">
        <f>[4]Junho!$K$9</f>
        <v>0</v>
      </c>
      <c r="G8" s="106">
        <f>[4]Junho!$K$10</f>
        <v>5.2</v>
      </c>
      <c r="H8" s="106">
        <f>[4]Junho!$K$11</f>
        <v>0</v>
      </c>
      <c r="I8" s="106">
        <f>[4]Junho!$K$12</f>
        <v>25</v>
      </c>
      <c r="J8" s="106">
        <f>[4]Junho!$K$13</f>
        <v>0.2</v>
      </c>
      <c r="K8" s="106">
        <f>[4]Junho!$K$14</f>
        <v>0</v>
      </c>
      <c r="L8" s="106">
        <f>[4]Junho!$K$15</f>
        <v>0</v>
      </c>
      <c r="M8" s="106">
        <f>[4]Junho!$K$16</f>
        <v>0</v>
      </c>
      <c r="N8" s="106">
        <f>[4]Junho!$K$17</f>
        <v>0</v>
      </c>
      <c r="O8" s="106">
        <f>[4]Junho!$K$18</f>
        <v>0</v>
      </c>
      <c r="P8" s="106">
        <f>[4]Junho!$K$19</f>
        <v>0</v>
      </c>
      <c r="Q8" s="106">
        <f>[4]Junho!$K$20</f>
        <v>0</v>
      </c>
      <c r="R8" s="106">
        <f>[4]Junho!$K$21</f>
        <v>0</v>
      </c>
      <c r="S8" s="106">
        <f>[4]Junho!$K$22</f>
        <v>0</v>
      </c>
      <c r="T8" s="106">
        <f>[4]Junho!$K$23</f>
        <v>0</v>
      </c>
      <c r="U8" s="106">
        <f>[4]Junho!$K$24</f>
        <v>0</v>
      </c>
      <c r="V8" s="106">
        <f>[4]Junho!$K$25</f>
        <v>0</v>
      </c>
      <c r="W8" s="106">
        <f>[4]Junho!$K$26</f>
        <v>0</v>
      </c>
      <c r="X8" s="106">
        <f>[4]Junho!$K$27</f>
        <v>0.4</v>
      </c>
      <c r="Y8" s="106">
        <f>[4]Junho!$K$28</f>
        <v>0</v>
      </c>
      <c r="Z8" s="106">
        <f>[4]Junho!$K$29</f>
        <v>0</v>
      </c>
      <c r="AA8" s="106">
        <f>[4]Junho!$K$30</f>
        <v>0</v>
      </c>
      <c r="AB8" s="106">
        <f>[4]Junho!$K$31</f>
        <v>0</v>
      </c>
      <c r="AC8" s="106">
        <f>[4]Junho!$K$32</f>
        <v>0</v>
      </c>
      <c r="AD8" s="106">
        <f>[4]Junho!$K$33</f>
        <v>0</v>
      </c>
      <c r="AE8" s="106">
        <f>[4]Junho!$K$34</f>
        <v>0</v>
      </c>
      <c r="AF8" s="111">
        <f t="shared" si="1"/>
        <v>30.799999999999997</v>
      </c>
      <c r="AG8" s="113">
        <f t="shared" si="2"/>
        <v>25</v>
      </c>
      <c r="AH8" s="55">
        <f t="shared" si="3"/>
        <v>26</v>
      </c>
    </row>
    <row r="9" spans="1:36" x14ac:dyDescent="0.2">
      <c r="A9" s="47" t="s">
        <v>138</v>
      </c>
      <c r="B9" s="106">
        <f>[5]Junho!$K$5</f>
        <v>0</v>
      </c>
      <c r="C9" s="106">
        <f>[5]Junho!$K$6</f>
        <v>1.5999999999999999</v>
      </c>
      <c r="D9" s="106">
        <f>[5]Junho!$K$7</f>
        <v>0</v>
      </c>
      <c r="E9" s="106">
        <f>[5]Junho!$K$8</f>
        <v>0</v>
      </c>
      <c r="F9" s="106">
        <f>[5]Junho!$K$9</f>
        <v>11</v>
      </c>
      <c r="G9" s="106">
        <f>[5]Junho!$K$10</f>
        <v>0</v>
      </c>
      <c r="H9" s="106">
        <f>[5]Junho!$K$11</f>
        <v>11</v>
      </c>
      <c r="I9" s="106">
        <f>[5]Junho!$K$12</f>
        <v>7.2</v>
      </c>
      <c r="J9" s="106">
        <f>[5]Junho!$K$13</f>
        <v>0.4</v>
      </c>
      <c r="K9" s="106">
        <f>[5]Junho!$K$14</f>
        <v>0</v>
      </c>
      <c r="L9" s="106">
        <f>[5]Junho!$K$15</f>
        <v>0</v>
      </c>
      <c r="M9" s="106">
        <f>[5]Junho!$K$16</f>
        <v>0</v>
      </c>
      <c r="N9" s="106">
        <f>[5]Junho!$K$17</f>
        <v>0.6</v>
      </c>
      <c r="O9" s="106">
        <f>[5]Junho!$K$18</f>
        <v>0</v>
      </c>
      <c r="P9" s="106">
        <f>[5]Junho!$K$19</f>
        <v>24.4</v>
      </c>
      <c r="Q9" s="106">
        <f>[5]Junho!$K$20</f>
        <v>0</v>
      </c>
      <c r="R9" s="106">
        <f>[5]Junho!$K$21</f>
        <v>0</v>
      </c>
      <c r="S9" s="106">
        <f>[5]Junho!$K$22</f>
        <v>0</v>
      </c>
      <c r="T9" s="106">
        <f>[5]Junho!$K$23</f>
        <v>0.2</v>
      </c>
      <c r="U9" s="106">
        <f>[5]Junho!$K$24</f>
        <v>1.6</v>
      </c>
      <c r="V9" s="106">
        <f>[5]Junho!$K$25</f>
        <v>8.1999999999999993</v>
      </c>
      <c r="W9" s="106">
        <f>[5]Junho!$K$26</f>
        <v>0</v>
      </c>
      <c r="X9" s="106">
        <f>[5]Junho!$K$27</f>
        <v>9.4</v>
      </c>
      <c r="Y9" s="106">
        <f>[5]Junho!$K$28</f>
        <v>0</v>
      </c>
      <c r="Z9" s="106">
        <f>[5]Junho!$K$29</f>
        <v>0</v>
      </c>
      <c r="AA9" s="106">
        <f>[5]Junho!$K$30</f>
        <v>5.2000000000000011</v>
      </c>
      <c r="AB9" s="106">
        <f>[5]Junho!$K$31</f>
        <v>4.2</v>
      </c>
      <c r="AC9" s="106">
        <f>[5]Junho!$K$32</f>
        <v>0</v>
      </c>
      <c r="AD9" s="106">
        <f>[5]Junho!$K$33</f>
        <v>2.6</v>
      </c>
      <c r="AE9" s="106">
        <f>[5]Junho!$K$34</f>
        <v>2.6</v>
      </c>
      <c r="AF9" s="111">
        <f t="shared" si="1"/>
        <v>90.2</v>
      </c>
      <c r="AG9" s="113">
        <f t="shared" si="2"/>
        <v>24.4</v>
      </c>
      <c r="AH9" s="55">
        <f t="shared" si="3"/>
        <v>15</v>
      </c>
    </row>
    <row r="10" spans="1:36" x14ac:dyDescent="0.2">
      <c r="A10" s="47" t="s">
        <v>87</v>
      </c>
      <c r="B10" s="106">
        <f>[6]Junho!$K$5</f>
        <v>0</v>
      </c>
      <c r="C10" s="106">
        <f>[6]Junho!$K$6</f>
        <v>0</v>
      </c>
      <c r="D10" s="106">
        <f>[6]Junho!$K$7</f>
        <v>0</v>
      </c>
      <c r="E10" s="106">
        <f>[6]Junho!$K$8</f>
        <v>0</v>
      </c>
      <c r="F10" s="106">
        <f>[6]Junho!$K$9</f>
        <v>0.8</v>
      </c>
      <c r="G10" s="106">
        <f>[6]Junho!$K$10</f>
        <v>0</v>
      </c>
      <c r="H10" s="106">
        <f>[6]Junho!$K$11</f>
        <v>0.2</v>
      </c>
      <c r="I10" s="106">
        <f>[6]Junho!$K$12</f>
        <v>14.2</v>
      </c>
      <c r="J10" s="106">
        <f>[6]Junho!$K$13</f>
        <v>4.6000000000000005</v>
      </c>
      <c r="K10" s="106">
        <f>[6]Junho!$K$14</f>
        <v>0</v>
      </c>
      <c r="L10" s="106">
        <f>[6]Junho!$K$15</f>
        <v>0.4</v>
      </c>
      <c r="M10" s="106">
        <f>[6]Junho!$K$16</f>
        <v>0.2</v>
      </c>
      <c r="N10" s="106">
        <f>[6]Junho!$K$17</f>
        <v>0</v>
      </c>
      <c r="O10" s="106">
        <f>[6]Junho!$K$18</f>
        <v>0</v>
      </c>
      <c r="P10" s="106">
        <f>[6]Junho!$K$19</f>
        <v>6.6000000000000005</v>
      </c>
      <c r="Q10" s="106">
        <f>[6]Junho!$K$20</f>
        <v>0</v>
      </c>
      <c r="R10" s="106">
        <f>[6]Junho!$K$21</f>
        <v>0</v>
      </c>
      <c r="S10" s="106">
        <f>[6]Junho!$K$22</f>
        <v>0</v>
      </c>
      <c r="T10" s="106">
        <f>[6]Junho!$K$23</f>
        <v>0</v>
      </c>
      <c r="U10" s="106">
        <f>[6]Junho!$K$24</f>
        <v>0.4</v>
      </c>
      <c r="V10" s="106">
        <f>[6]Junho!$K$25</f>
        <v>0.2</v>
      </c>
      <c r="W10" s="106">
        <f>[6]Junho!$K$26</f>
        <v>0</v>
      </c>
      <c r="X10" s="106">
        <f>[6]Junho!$K$27</f>
        <v>13.599999999999998</v>
      </c>
      <c r="Y10" s="106">
        <f>[6]Junho!$K$28</f>
        <v>0</v>
      </c>
      <c r="Z10" s="106">
        <f>[6]Junho!$K$29</f>
        <v>0.2</v>
      </c>
      <c r="AA10" s="106">
        <f>[6]Junho!$K$30</f>
        <v>0</v>
      </c>
      <c r="AB10" s="106">
        <f>[6]Junho!$K$31</f>
        <v>0</v>
      </c>
      <c r="AC10" s="106">
        <f>[6]Junho!$K$32</f>
        <v>0.2</v>
      </c>
      <c r="AD10" s="106">
        <f>[6]Junho!$K$33</f>
        <v>0</v>
      </c>
      <c r="AE10" s="106">
        <f>[6]Junho!$K$34</f>
        <v>0</v>
      </c>
      <c r="AF10" s="111">
        <f t="shared" si="1"/>
        <v>41.6</v>
      </c>
      <c r="AG10" s="113">
        <f t="shared" si="2"/>
        <v>14.2</v>
      </c>
      <c r="AH10" s="55">
        <f t="shared" si="3"/>
        <v>18</v>
      </c>
    </row>
    <row r="11" spans="1:36" x14ac:dyDescent="0.2">
      <c r="A11" s="47" t="s">
        <v>47</v>
      </c>
      <c r="B11" s="106">
        <f>[7]Junho!$K$5</f>
        <v>0</v>
      </c>
      <c r="C11" s="106">
        <f>[7]Junho!$K$6</f>
        <v>0</v>
      </c>
      <c r="D11" s="106">
        <f>[7]Junho!$K$7</f>
        <v>0.2</v>
      </c>
      <c r="E11" s="106">
        <f>[7]Junho!$K$8</f>
        <v>0</v>
      </c>
      <c r="F11" s="106">
        <f>[7]Junho!$K$9</f>
        <v>0.8</v>
      </c>
      <c r="G11" s="106">
        <f>[7]Junho!$K$10</f>
        <v>4.8</v>
      </c>
      <c r="H11" s="106">
        <f>[7]Junho!$K$11</f>
        <v>19.2</v>
      </c>
      <c r="I11" s="106">
        <f>[7]Junho!$K$12</f>
        <v>1.7999999999999998</v>
      </c>
      <c r="J11" s="106">
        <f>[7]Junho!$K$13</f>
        <v>0.6</v>
      </c>
      <c r="K11" s="106">
        <f>[7]Junho!$K$14</f>
        <v>0.2</v>
      </c>
      <c r="L11" s="106">
        <f>[7]Junho!$K$15</f>
        <v>0.2</v>
      </c>
      <c r="M11" s="106">
        <f>[7]Junho!$K$16</f>
        <v>0</v>
      </c>
      <c r="N11" s="106">
        <f>[7]Junho!$K$17</f>
        <v>0</v>
      </c>
      <c r="O11" s="106">
        <f>[7]Junho!$K$18</f>
        <v>0</v>
      </c>
      <c r="P11" s="106">
        <f>[7]Junho!$K$19</f>
        <v>18</v>
      </c>
      <c r="Q11" s="106">
        <f>[7]Junho!$K$20</f>
        <v>0</v>
      </c>
      <c r="R11" s="106">
        <f>[7]Junho!$K$21</f>
        <v>0</v>
      </c>
      <c r="S11" s="106">
        <f>[7]Junho!$K$22</f>
        <v>0</v>
      </c>
      <c r="T11" s="106">
        <f>[7]Junho!$K$23</f>
        <v>0</v>
      </c>
      <c r="U11" s="106">
        <f>[7]Junho!$K$24</f>
        <v>0</v>
      </c>
      <c r="V11" s="106">
        <f>[7]Junho!$K$25</f>
        <v>0</v>
      </c>
      <c r="W11" s="106">
        <f>[7]Junho!$K$26</f>
        <v>0</v>
      </c>
      <c r="X11" s="106">
        <f>[7]Junho!$K$27</f>
        <v>7</v>
      </c>
      <c r="Y11" s="106">
        <f>[7]Junho!$K$28</f>
        <v>0</v>
      </c>
      <c r="Z11" s="106">
        <f>[7]Junho!$K$29</f>
        <v>0</v>
      </c>
      <c r="AA11" s="106">
        <f>[7]Junho!$K$30</f>
        <v>0</v>
      </c>
      <c r="AB11" s="106">
        <f>[7]Junho!$K$31</f>
        <v>0</v>
      </c>
      <c r="AC11" s="106">
        <f>[7]Junho!$K$32</f>
        <v>0</v>
      </c>
      <c r="AD11" s="106">
        <f>[7]Junho!$K$33</f>
        <v>0</v>
      </c>
      <c r="AE11" s="106">
        <f>[7]Junho!$K$34</f>
        <v>0</v>
      </c>
      <c r="AF11" s="111">
        <f t="shared" si="1"/>
        <v>52.8</v>
      </c>
      <c r="AG11" s="113">
        <f t="shared" si="2"/>
        <v>19.2</v>
      </c>
      <c r="AH11" s="55">
        <f t="shared" si="3"/>
        <v>20</v>
      </c>
    </row>
    <row r="12" spans="1:36" x14ac:dyDescent="0.2">
      <c r="A12" s="47" t="s">
        <v>90</v>
      </c>
      <c r="B12" s="106">
        <f>[8]Junho!$K$5</f>
        <v>0</v>
      </c>
      <c r="C12" s="106">
        <f>[8]Junho!$K$6</f>
        <v>0</v>
      </c>
      <c r="D12" s="106">
        <f>[8]Junho!$K$7</f>
        <v>0</v>
      </c>
      <c r="E12" s="106">
        <f>[8]Junho!$K$8</f>
        <v>0</v>
      </c>
      <c r="F12" s="106">
        <f>[8]Junho!$K$9</f>
        <v>0</v>
      </c>
      <c r="G12" s="106">
        <f>[8]Junho!$K$10</f>
        <v>0</v>
      </c>
      <c r="H12" s="106">
        <f>[8]Junho!$K$11</f>
        <v>0</v>
      </c>
      <c r="I12" s="106">
        <f>[8]Junho!$K$12</f>
        <v>4.8000000000000007</v>
      </c>
      <c r="J12" s="106">
        <f>[8]Junho!$K$13</f>
        <v>0</v>
      </c>
      <c r="K12" s="106">
        <f>[8]Junho!$K$14</f>
        <v>0</v>
      </c>
      <c r="L12" s="106">
        <f>[8]Junho!$K$15</f>
        <v>0</v>
      </c>
      <c r="M12" s="106">
        <f>[8]Junho!$K$16</f>
        <v>0</v>
      </c>
      <c r="N12" s="106">
        <f>[8]Junho!$K$17</f>
        <v>0.6</v>
      </c>
      <c r="O12" s="106">
        <f>[8]Junho!$K$18</f>
        <v>0</v>
      </c>
      <c r="P12" s="106">
        <f>[8]Junho!$K$19</f>
        <v>20.8</v>
      </c>
      <c r="Q12" s="106">
        <f>[8]Junho!$K$20</f>
        <v>0</v>
      </c>
      <c r="R12" s="106">
        <f>[8]Junho!$K$21</f>
        <v>0</v>
      </c>
      <c r="S12" s="106">
        <f>[8]Junho!$K$22</f>
        <v>0</v>
      </c>
      <c r="T12" s="106">
        <f>[8]Junho!$K$23</f>
        <v>0</v>
      </c>
      <c r="U12" s="106">
        <f>[8]Junho!$K$24</f>
        <v>0</v>
      </c>
      <c r="V12" s="106">
        <f>[8]Junho!$K$25</f>
        <v>0</v>
      </c>
      <c r="W12" s="106">
        <f>[8]Junho!$K$26</f>
        <v>0</v>
      </c>
      <c r="X12" s="106">
        <f>[8]Junho!$K$27</f>
        <v>3.2</v>
      </c>
      <c r="Y12" s="106">
        <f>[8]Junho!$K$28</f>
        <v>0</v>
      </c>
      <c r="Z12" s="106">
        <f>[8]Junho!$K$29</f>
        <v>0</v>
      </c>
      <c r="AA12" s="106">
        <f>[8]Junho!$K$30</f>
        <v>1.4</v>
      </c>
      <c r="AB12" s="106">
        <f>[8]Junho!$K$31</f>
        <v>0.60000000000000009</v>
      </c>
      <c r="AC12" s="106">
        <f>[8]Junho!$K$32</f>
        <v>0</v>
      </c>
      <c r="AD12" s="106">
        <f>[8]Junho!$K$33</f>
        <v>0.2</v>
      </c>
      <c r="AE12" s="106">
        <f>[8]Junho!$K$34</f>
        <v>0.2</v>
      </c>
      <c r="AF12" s="111">
        <f t="shared" si="1"/>
        <v>31.8</v>
      </c>
      <c r="AG12" s="113">
        <f t="shared" si="2"/>
        <v>20.8</v>
      </c>
      <c r="AH12" s="55">
        <f t="shared" si="3"/>
        <v>22</v>
      </c>
    </row>
    <row r="13" spans="1:36" x14ac:dyDescent="0.2">
      <c r="A13" s="47" t="s">
        <v>95</v>
      </c>
      <c r="B13" s="106">
        <f>[9]Junho!$K$5</f>
        <v>0.2</v>
      </c>
      <c r="C13" s="106">
        <f>[9]Junho!$K$6</f>
        <v>0.60000000000000009</v>
      </c>
      <c r="D13" s="106">
        <f>[9]Junho!$K$7</f>
        <v>0.8</v>
      </c>
      <c r="E13" s="106">
        <f>[9]Junho!$K$8</f>
        <v>0</v>
      </c>
      <c r="F13" s="106">
        <f>[9]Junho!$K$9</f>
        <v>5.8</v>
      </c>
      <c r="G13" s="106">
        <f>[9]Junho!$K$10</f>
        <v>0.2</v>
      </c>
      <c r="H13" s="106">
        <f>[9]Junho!$K$11</f>
        <v>0.2</v>
      </c>
      <c r="I13" s="106">
        <f>[9]Junho!$K$12</f>
        <v>36.400000000000006</v>
      </c>
      <c r="J13" s="106">
        <f>[9]Junho!$K$13</f>
        <v>0</v>
      </c>
      <c r="K13" s="106">
        <f>[9]Junho!$K$14</f>
        <v>0.4</v>
      </c>
      <c r="L13" s="106">
        <f>[9]Junho!$K$15</f>
        <v>0.2</v>
      </c>
      <c r="M13" s="106">
        <f>[9]Junho!$K$16</f>
        <v>0</v>
      </c>
      <c r="N13" s="106">
        <f>[9]Junho!$K$17</f>
        <v>0</v>
      </c>
      <c r="O13" s="106">
        <f>[9]Junho!$K$18</f>
        <v>0</v>
      </c>
      <c r="P13" s="106">
        <f>[9]Junho!$K$19</f>
        <v>46.79999999999999</v>
      </c>
      <c r="Q13" s="106">
        <f>[9]Junho!$K$20</f>
        <v>0</v>
      </c>
      <c r="R13" s="106">
        <f>[9]Junho!$K$21</f>
        <v>0</v>
      </c>
      <c r="S13" s="106">
        <f>[9]Junho!$K$22</f>
        <v>0</v>
      </c>
      <c r="T13" s="106">
        <f>[9]Junho!$K$23</f>
        <v>0</v>
      </c>
      <c r="U13" s="106">
        <f>[9]Junho!$K$24</f>
        <v>0</v>
      </c>
      <c r="V13" s="106">
        <f>[9]Junho!$K$25</f>
        <v>0.4</v>
      </c>
      <c r="W13" s="106">
        <f>[9]Junho!$K$26</f>
        <v>0.60000000000000009</v>
      </c>
      <c r="X13" s="106">
        <f>[9]Junho!$K$27</f>
        <v>9.9999999999999982</v>
      </c>
      <c r="Y13" s="106">
        <f>[9]Junho!$K$28</f>
        <v>0</v>
      </c>
      <c r="Z13" s="106">
        <f>[9]Junho!$K$29</f>
        <v>0</v>
      </c>
      <c r="AA13" s="106">
        <f>[9]Junho!$K$30</f>
        <v>0</v>
      </c>
      <c r="AB13" s="106">
        <f>[9]Junho!$K$31</f>
        <v>1.4</v>
      </c>
      <c r="AC13" s="106">
        <f>[9]Junho!$K$32</f>
        <v>0</v>
      </c>
      <c r="AD13" s="106">
        <f>[9]Junho!$K$33</f>
        <v>0</v>
      </c>
      <c r="AE13" s="106">
        <f>[9]Junho!$K$34</f>
        <v>0</v>
      </c>
      <c r="AF13" s="111">
        <f t="shared" si="1"/>
        <v>104</v>
      </c>
      <c r="AG13" s="113">
        <f t="shared" si="2"/>
        <v>46.79999999999999</v>
      </c>
      <c r="AH13" s="55">
        <f t="shared" si="3"/>
        <v>16</v>
      </c>
    </row>
    <row r="14" spans="1:36" x14ac:dyDescent="0.2">
      <c r="A14" s="47" t="s">
        <v>139</v>
      </c>
      <c r="B14" s="106">
        <f>[10]Junho!$K$5</f>
        <v>0</v>
      </c>
      <c r="C14" s="106">
        <f>[10]Junho!$K$6</f>
        <v>0</v>
      </c>
      <c r="D14" s="106">
        <f>[10]Junho!$K$7</f>
        <v>0</v>
      </c>
      <c r="E14" s="106">
        <f>[10]Junho!$K$8</f>
        <v>0</v>
      </c>
      <c r="F14" s="106">
        <f>[10]Junho!$K$9</f>
        <v>0</v>
      </c>
      <c r="G14" s="106">
        <f>[10]Junho!$K$10</f>
        <v>0</v>
      </c>
      <c r="H14" s="106">
        <f>[10]Junho!$K$11</f>
        <v>0.2</v>
      </c>
      <c r="I14" s="106">
        <f>[10]Junho!$K$12</f>
        <v>4</v>
      </c>
      <c r="J14" s="106">
        <f>[10]Junho!$K$13</f>
        <v>3</v>
      </c>
      <c r="K14" s="106">
        <f>[10]Junho!$K$14</f>
        <v>0</v>
      </c>
      <c r="L14" s="106">
        <f>[10]Junho!$K$15</f>
        <v>0</v>
      </c>
      <c r="M14" s="106">
        <f>[10]Junho!$K$16</f>
        <v>0</v>
      </c>
      <c r="N14" s="106">
        <f>[10]Junho!$K$17</f>
        <v>0</v>
      </c>
      <c r="O14" s="106">
        <f>[10]Junho!$K$18</f>
        <v>0</v>
      </c>
      <c r="P14" s="106">
        <f>[10]Junho!$K$19</f>
        <v>15.2</v>
      </c>
      <c r="Q14" s="106">
        <f>[10]Junho!$K$20</f>
        <v>0</v>
      </c>
      <c r="R14" s="106">
        <f>[10]Junho!$K$21</f>
        <v>0</v>
      </c>
      <c r="S14" s="106">
        <f>[10]Junho!$K$22</f>
        <v>0</v>
      </c>
      <c r="T14" s="106">
        <f>[10]Junho!$K$23</f>
        <v>0</v>
      </c>
      <c r="U14" s="106">
        <f>[10]Junho!$K$24</f>
        <v>0</v>
      </c>
      <c r="V14" s="106">
        <f>[10]Junho!$K$25</f>
        <v>0.2</v>
      </c>
      <c r="W14" s="106">
        <f>[10]Junho!$K$26</f>
        <v>0.2</v>
      </c>
      <c r="X14" s="106">
        <f>[10]Junho!$K$27</f>
        <v>18.599999999999998</v>
      </c>
      <c r="Y14" s="106">
        <f>[10]Junho!$K$28</f>
        <v>1</v>
      </c>
      <c r="Z14" s="106">
        <f>[10]Junho!$K$29</f>
        <v>0</v>
      </c>
      <c r="AA14" s="106">
        <f>[10]Junho!$K$30</f>
        <v>0</v>
      </c>
      <c r="AB14" s="106">
        <f>[10]Junho!$K$31</f>
        <v>0</v>
      </c>
      <c r="AC14" s="106">
        <f>[10]Junho!$K$32</f>
        <v>0</v>
      </c>
      <c r="AD14" s="106">
        <f>[10]Junho!$K$33</f>
        <v>0</v>
      </c>
      <c r="AE14" s="106">
        <f>[10]Junho!$K$34</f>
        <v>0</v>
      </c>
      <c r="AF14" s="111">
        <f t="shared" si="1"/>
        <v>42.399999999999991</v>
      </c>
      <c r="AG14" s="113">
        <f t="shared" si="2"/>
        <v>18.599999999999998</v>
      </c>
      <c r="AH14" s="55">
        <f t="shared" si="3"/>
        <v>22</v>
      </c>
    </row>
    <row r="15" spans="1:36" x14ac:dyDescent="0.2">
      <c r="A15" s="47" t="s">
        <v>2</v>
      </c>
      <c r="B15" s="106">
        <f>[11]Junho!$K$5</f>
        <v>0</v>
      </c>
      <c r="C15" s="106">
        <f>[11]Junho!$K$6</f>
        <v>0.4</v>
      </c>
      <c r="D15" s="106">
        <f>[11]Junho!$K$7</f>
        <v>1.2</v>
      </c>
      <c r="E15" s="106">
        <f>[11]Junho!$K$8</f>
        <v>0</v>
      </c>
      <c r="F15" s="106">
        <f>[11]Junho!$K$9</f>
        <v>0</v>
      </c>
      <c r="G15" s="106">
        <f>[11]Junho!$K$10</f>
        <v>0</v>
      </c>
      <c r="H15" s="106">
        <f>[11]Junho!$K$11</f>
        <v>0</v>
      </c>
      <c r="I15" s="106">
        <f>[11]Junho!$K$12</f>
        <v>9.1999999999999993</v>
      </c>
      <c r="J15" s="106">
        <f>[11]Junho!$K$13</f>
        <v>0.4</v>
      </c>
      <c r="K15" s="106">
        <f>[11]Junho!$K$14</f>
        <v>0</v>
      </c>
      <c r="L15" s="106">
        <f>[11]Junho!$K$15</f>
        <v>0</v>
      </c>
      <c r="M15" s="106">
        <f>[11]Junho!$K$16</f>
        <v>0</v>
      </c>
      <c r="N15" s="106">
        <f>[11]Junho!$K$17</f>
        <v>0</v>
      </c>
      <c r="O15" s="106">
        <f>[11]Junho!$K$18</f>
        <v>0</v>
      </c>
      <c r="P15" s="106">
        <f>[11]Junho!$K$19</f>
        <v>4.8</v>
      </c>
      <c r="Q15" s="106">
        <f>[11]Junho!$K$20</f>
        <v>0</v>
      </c>
      <c r="R15" s="106">
        <f>[11]Junho!$K$21</f>
        <v>0</v>
      </c>
      <c r="S15" s="106">
        <f>[11]Junho!$K$22</f>
        <v>0</v>
      </c>
      <c r="T15" s="106">
        <f>[11]Junho!$K$23</f>
        <v>0</v>
      </c>
      <c r="U15" s="106">
        <f>[11]Junho!$K$24</f>
        <v>0</v>
      </c>
      <c r="V15" s="106">
        <f>[11]Junho!$K$25</f>
        <v>0</v>
      </c>
      <c r="W15" s="106">
        <f>[11]Junho!$K$26</f>
        <v>0</v>
      </c>
      <c r="X15" s="106">
        <f>[11]Junho!$K$27</f>
        <v>11.4</v>
      </c>
      <c r="Y15" s="106">
        <f>[11]Junho!$K$28</f>
        <v>0</v>
      </c>
      <c r="Z15" s="106">
        <f>[11]Junho!$K$29</f>
        <v>0</v>
      </c>
      <c r="AA15" s="106">
        <f>[11]Junho!$K$30</f>
        <v>0</v>
      </c>
      <c r="AB15" s="106">
        <f>[11]Junho!$K$31</f>
        <v>0</v>
      </c>
      <c r="AC15" s="106">
        <f>[11]Junho!$K$32</f>
        <v>0</v>
      </c>
      <c r="AD15" s="106">
        <f>[11]Junho!$K$33</f>
        <v>0.8</v>
      </c>
      <c r="AE15" s="106">
        <f>[11]Junho!$K$34</f>
        <v>0</v>
      </c>
      <c r="AF15" s="111">
        <f t="shared" si="1"/>
        <v>28.2</v>
      </c>
      <c r="AG15" s="113">
        <f t="shared" si="2"/>
        <v>11.4</v>
      </c>
      <c r="AH15" s="55">
        <f t="shared" si="3"/>
        <v>23</v>
      </c>
      <c r="AJ15" s="12" t="s">
        <v>35</v>
      </c>
    </row>
    <row r="16" spans="1:36" x14ac:dyDescent="0.2">
      <c r="A16" s="47" t="s">
        <v>3</v>
      </c>
      <c r="B16" s="106">
        <f>[12]Junho!$K$5</f>
        <v>0</v>
      </c>
      <c r="C16" s="106">
        <f>[12]Junho!$K$6</f>
        <v>0</v>
      </c>
      <c r="D16" s="106">
        <f>[12]Junho!$K$7</f>
        <v>3.2</v>
      </c>
      <c r="E16" s="106">
        <f>[12]Junho!$K$8</f>
        <v>7</v>
      </c>
      <c r="F16" s="106">
        <f>[12]Junho!$K$9</f>
        <v>0</v>
      </c>
      <c r="G16" s="106">
        <f>[12]Junho!$K$10</f>
        <v>0</v>
      </c>
      <c r="H16" s="106">
        <f>[12]Junho!$K$11</f>
        <v>0</v>
      </c>
      <c r="I16" s="106">
        <f>[12]Junho!$K$12</f>
        <v>0.8</v>
      </c>
      <c r="J16" s="106">
        <f>[12]Junho!$K$13</f>
        <v>7.4</v>
      </c>
      <c r="K16" s="106">
        <f>[12]Junho!$K$14</f>
        <v>0</v>
      </c>
      <c r="L16" s="106">
        <f>[12]Junho!$K$15</f>
        <v>0</v>
      </c>
      <c r="M16" s="106">
        <f>[12]Junho!$K$16</f>
        <v>0</v>
      </c>
      <c r="N16" s="106">
        <f>[12]Junho!$K$17</f>
        <v>0</v>
      </c>
      <c r="O16" s="106">
        <f>[12]Junho!$K$18</f>
        <v>0</v>
      </c>
      <c r="P16" s="106">
        <f>[12]Junho!$K$19</f>
        <v>0</v>
      </c>
      <c r="Q16" s="106">
        <f>[12]Junho!$K$20</f>
        <v>3.2</v>
      </c>
      <c r="R16" s="106">
        <f>[12]Junho!$K$21</f>
        <v>0</v>
      </c>
      <c r="S16" s="106">
        <f>[12]Junho!$K$22</f>
        <v>0</v>
      </c>
      <c r="T16" s="106">
        <f>[12]Junho!$K$23</f>
        <v>0</v>
      </c>
      <c r="U16" s="106">
        <f>[12]Junho!$K$24</f>
        <v>0</v>
      </c>
      <c r="V16" s="106">
        <f>[12]Junho!$K$25</f>
        <v>0</v>
      </c>
      <c r="W16" s="106">
        <f>[12]Junho!$K$26</f>
        <v>0</v>
      </c>
      <c r="X16" s="106">
        <f>[12]Junho!$K$27</f>
        <v>34.400000000000006</v>
      </c>
      <c r="Y16" s="106">
        <f>[12]Junho!$K$28</f>
        <v>0.60000000000000009</v>
      </c>
      <c r="Z16" s="106">
        <f>[12]Junho!$K$29</f>
        <v>0</v>
      </c>
      <c r="AA16" s="106">
        <f>[12]Junho!$K$30</f>
        <v>0</v>
      </c>
      <c r="AB16" s="106">
        <f>[12]Junho!$K$31</f>
        <v>0</v>
      </c>
      <c r="AC16" s="106">
        <f>[12]Junho!$K$32</f>
        <v>0</v>
      </c>
      <c r="AD16" s="106">
        <f>[12]Junho!$K$33</f>
        <v>0</v>
      </c>
      <c r="AE16" s="106">
        <f>[12]Junho!$K$34</f>
        <v>0</v>
      </c>
      <c r="AF16" s="111">
        <f t="shared" si="1"/>
        <v>56.6</v>
      </c>
      <c r="AG16" s="113">
        <f t="shared" si="2"/>
        <v>34.400000000000006</v>
      </c>
      <c r="AH16" s="55">
        <f t="shared" si="3"/>
        <v>23</v>
      </c>
      <c r="AJ16" s="12"/>
    </row>
    <row r="17" spans="1:35" x14ac:dyDescent="0.2">
      <c r="A17" s="47" t="s">
        <v>4</v>
      </c>
      <c r="B17" s="106">
        <f>[13]Junho!$K$5</f>
        <v>0</v>
      </c>
      <c r="C17" s="106">
        <f>[13]Junho!$K$6</f>
        <v>0</v>
      </c>
      <c r="D17" s="106">
        <f>[13]Junho!$K$7</f>
        <v>15</v>
      </c>
      <c r="E17" s="106">
        <f>[13]Junho!$K$8</f>
        <v>3</v>
      </c>
      <c r="F17" s="106">
        <f>[13]Junho!$K$9</f>
        <v>0</v>
      </c>
      <c r="G17" s="106">
        <f>[13]Junho!$K$10</f>
        <v>0</v>
      </c>
      <c r="H17" s="106">
        <f>[13]Junho!$K$11</f>
        <v>0</v>
      </c>
      <c r="I17" s="106">
        <f>[13]Junho!$K$12</f>
        <v>7</v>
      </c>
      <c r="J17" s="106">
        <f>[13]Junho!$K$13</f>
        <v>11.999999999999998</v>
      </c>
      <c r="K17" s="106">
        <f>[13]Junho!$K$14</f>
        <v>0</v>
      </c>
      <c r="L17" s="106">
        <f>[13]Junho!$K$15</f>
        <v>0</v>
      </c>
      <c r="M17" s="106">
        <f>[13]Junho!$K$16</f>
        <v>0</v>
      </c>
      <c r="N17" s="106">
        <f>[13]Junho!$K$17</f>
        <v>0</v>
      </c>
      <c r="O17" s="106">
        <f>[13]Junho!$K$18</f>
        <v>0</v>
      </c>
      <c r="P17" s="106">
        <f>[13]Junho!$K$19</f>
        <v>2.2000000000000002</v>
      </c>
      <c r="Q17" s="106">
        <f>[13]Junho!$K$20</f>
        <v>0.2</v>
      </c>
      <c r="R17" s="106">
        <f>[13]Junho!$K$21</f>
        <v>0</v>
      </c>
      <c r="S17" s="106">
        <f>[13]Junho!$K$22</f>
        <v>0</v>
      </c>
      <c r="T17" s="106">
        <f>[13]Junho!$K$23</f>
        <v>0</v>
      </c>
      <c r="U17" s="106">
        <f>[13]Junho!$K$24</f>
        <v>0</v>
      </c>
      <c r="V17" s="106">
        <f>[13]Junho!$K$25</f>
        <v>0</v>
      </c>
      <c r="W17" s="106">
        <f>[13]Junho!$K$26</f>
        <v>0</v>
      </c>
      <c r="X17" s="106">
        <f>[13]Junho!$K$27</f>
        <v>36.200000000000003</v>
      </c>
      <c r="Y17" s="106">
        <f>[13]Junho!$K$28</f>
        <v>1.2000000000000002</v>
      </c>
      <c r="Z17" s="106">
        <f>[13]Junho!$K$29</f>
        <v>0</v>
      </c>
      <c r="AA17" s="106">
        <f>[13]Junho!$K$30</f>
        <v>0</v>
      </c>
      <c r="AB17" s="106">
        <f>[13]Junho!$K$31</f>
        <v>0</v>
      </c>
      <c r="AC17" s="106">
        <f>[13]Junho!$K$32</f>
        <v>0</v>
      </c>
      <c r="AD17" s="106">
        <f>[13]Junho!$K$33</f>
        <v>0</v>
      </c>
      <c r="AE17" s="106">
        <f>[13]Junho!$K$34</f>
        <v>0.4</v>
      </c>
      <c r="AF17" s="111">
        <f t="shared" si="1"/>
        <v>77.200000000000017</v>
      </c>
      <c r="AG17" s="113">
        <f t="shared" si="2"/>
        <v>36.200000000000003</v>
      </c>
      <c r="AH17" s="55">
        <f t="shared" si="3"/>
        <v>21</v>
      </c>
    </row>
    <row r="18" spans="1:35" x14ac:dyDescent="0.2">
      <c r="A18" s="47" t="s">
        <v>210</v>
      </c>
      <c r="B18" s="106" t="str">
        <f>[14]Junho!$K$5</f>
        <v>*</v>
      </c>
      <c r="C18" s="106" t="str">
        <f>[14]Junho!$K$6</f>
        <v>*</v>
      </c>
      <c r="D18" s="106" t="str">
        <f>[14]Junho!$K$7</f>
        <v>*</v>
      </c>
      <c r="E18" s="106" t="str">
        <f>[14]Junho!$K$8</f>
        <v>*</v>
      </c>
      <c r="F18" s="106" t="str">
        <f>[14]Junho!$K$9</f>
        <v>*</v>
      </c>
      <c r="G18" s="106" t="str">
        <f>[14]Junho!$K$10</f>
        <v>*</v>
      </c>
      <c r="H18" s="106" t="str">
        <f>[14]Junho!$K$11</f>
        <v>*</v>
      </c>
      <c r="I18" s="106" t="str">
        <f>[14]Junho!$K$12</f>
        <v>*</v>
      </c>
      <c r="J18" s="106" t="str">
        <f>[14]Junho!$K$13</f>
        <v>*</v>
      </c>
      <c r="K18" s="106" t="str">
        <f>[14]Junho!$K$14</f>
        <v>*</v>
      </c>
      <c r="L18" s="106" t="str">
        <f>[14]Junho!$K$15</f>
        <v>*</v>
      </c>
      <c r="M18" s="106">
        <f>[14]Junho!$K$16</f>
        <v>0</v>
      </c>
      <c r="N18" s="106">
        <f>[14]Junho!$K$17</f>
        <v>0</v>
      </c>
      <c r="O18" s="106">
        <f>[14]Junho!$K$18</f>
        <v>0</v>
      </c>
      <c r="P18" s="106">
        <f>[14]Junho!$K$19</f>
        <v>1.6</v>
      </c>
      <c r="Q18" s="106">
        <f>[14]Junho!$K$20</f>
        <v>0</v>
      </c>
      <c r="R18" s="106">
        <f>[14]Junho!$K$21</f>
        <v>0</v>
      </c>
      <c r="S18" s="106">
        <f>[14]Junho!$K$22</f>
        <v>0</v>
      </c>
      <c r="T18" s="106">
        <f>[14]Junho!$K$23</f>
        <v>0</v>
      </c>
      <c r="U18" s="106">
        <f>[14]Junho!$K$24</f>
        <v>0</v>
      </c>
      <c r="V18" s="106">
        <f>[14]Junho!$K$25</f>
        <v>0</v>
      </c>
      <c r="W18" s="106">
        <f>[14]Junho!$K$26</f>
        <v>0</v>
      </c>
      <c r="X18" s="106">
        <f>[14]Junho!$K$27</f>
        <v>7</v>
      </c>
      <c r="Y18" s="106">
        <f>[14]Junho!$K$28</f>
        <v>0</v>
      </c>
      <c r="Z18" s="106">
        <f>[14]Junho!$K$29</f>
        <v>0</v>
      </c>
      <c r="AA18" s="106">
        <f>[14]Junho!$K$30</f>
        <v>0</v>
      </c>
      <c r="AB18" s="106">
        <f>[14]Junho!$K$31</f>
        <v>0</v>
      </c>
      <c r="AC18" s="106">
        <f>[14]Junho!$K$32</f>
        <v>0</v>
      </c>
      <c r="AD18" s="106">
        <f>[14]Junho!$K$33</f>
        <v>0</v>
      </c>
      <c r="AE18" s="106">
        <f>[14]Junho!$K$34</f>
        <v>0.2</v>
      </c>
      <c r="AF18" s="111">
        <f t="shared" si="1"/>
        <v>8.7999999999999989</v>
      </c>
      <c r="AG18" s="113">
        <f t="shared" si="2"/>
        <v>7</v>
      </c>
      <c r="AH18" s="55">
        <f t="shared" si="3"/>
        <v>16</v>
      </c>
    </row>
    <row r="19" spans="1:35" x14ac:dyDescent="0.2">
      <c r="A19" s="47" t="s">
        <v>5</v>
      </c>
      <c r="B19" s="106">
        <f>[15]Junho!$K$5</f>
        <v>0</v>
      </c>
      <c r="C19" s="106">
        <f>[15]Junho!$K$6</f>
        <v>0.2</v>
      </c>
      <c r="D19" s="106">
        <f>[15]Junho!$K$7</f>
        <v>0</v>
      </c>
      <c r="E19" s="106">
        <f>[15]Junho!$K$8</f>
        <v>0</v>
      </c>
      <c r="F19" s="106">
        <f>[15]Junho!$K$9</f>
        <v>13.6</v>
      </c>
      <c r="G19" s="106">
        <f>[15]Junho!$K$10</f>
        <v>10</v>
      </c>
      <c r="H19" s="106">
        <f>[15]Junho!$K$11</f>
        <v>0</v>
      </c>
      <c r="I19" s="106">
        <f>[15]Junho!$K$12</f>
        <v>11.799999999999999</v>
      </c>
      <c r="J19" s="106">
        <f>[15]Junho!$K$13</f>
        <v>0</v>
      </c>
      <c r="K19" s="106">
        <f>[15]Junho!$K$14</f>
        <v>0</v>
      </c>
      <c r="L19" s="106">
        <f>[15]Junho!$K$15</f>
        <v>0</v>
      </c>
      <c r="M19" s="106">
        <f>[15]Junho!$K$16</f>
        <v>0</v>
      </c>
      <c r="N19" s="106">
        <f>[15]Junho!$K$17</f>
        <v>0</v>
      </c>
      <c r="O19" s="106">
        <f>[15]Junho!$K$18</f>
        <v>0</v>
      </c>
      <c r="P19" s="106">
        <f>[15]Junho!$K$19</f>
        <v>0</v>
      </c>
      <c r="Q19" s="106">
        <f>[15]Junho!$K$20</f>
        <v>0</v>
      </c>
      <c r="R19" s="106">
        <f>[15]Junho!$K$21</f>
        <v>0</v>
      </c>
      <c r="S19" s="106">
        <f>[15]Junho!$K$22</f>
        <v>0</v>
      </c>
      <c r="T19" s="106">
        <f>[15]Junho!$K$23</f>
        <v>0</v>
      </c>
      <c r="U19" s="106">
        <f>[15]Junho!$K$24</f>
        <v>0</v>
      </c>
      <c r="V19" s="106">
        <f>[15]Junho!$K$25</f>
        <v>0</v>
      </c>
      <c r="W19" s="106">
        <f>[15]Junho!$K$26</f>
        <v>0</v>
      </c>
      <c r="X19" s="106">
        <f>[15]Junho!$K$27</f>
        <v>0</v>
      </c>
      <c r="Y19" s="106">
        <f>[15]Junho!$K$28</f>
        <v>0</v>
      </c>
      <c r="Z19" s="106">
        <f>[15]Junho!$K$29</f>
        <v>0</v>
      </c>
      <c r="AA19" s="106">
        <f>[15]Junho!$K$30</f>
        <v>0</v>
      </c>
      <c r="AB19" s="106">
        <f>[15]Junho!$K$31</f>
        <v>0</v>
      </c>
      <c r="AC19" s="106">
        <f>[15]Junho!$K$32</f>
        <v>0</v>
      </c>
      <c r="AD19" s="106">
        <f>[15]Junho!$K$33</f>
        <v>0</v>
      </c>
      <c r="AE19" s="106">
        <f>[15]Junho!$K$34</f>
        <v>0</v>
      </c>
      <c r="AF19" s="111">
        <f t="shared" si="1"/>
        <v>35.599999999999994</v>
      </c>
      <c r="AG19" s="113">
        <f t="shared" si="2"/>
        <v>13.6</v>
      </c>
      <c r="AH19" s="55">
        <f t="shared" si="3"/>
        <v>26</v>
      </c>
      <c r="AI19" s="12" t="s">
        <v>35</v>
      </c>
    </row>
    <row r="20" spans="1:35" x14ac:dyDescent="0.2">
      <c r="A20" s="47" t="s">
        <v>225</v>
      </c>
      <c r="B20" s="106" t="str">
        <f>[16]Junho!$K$5</f>
        <v>*</v>
      </c>
      <c r="C20" s="106" t="str">
        <f>[16]Junho!$K$6</f>
        <v>*</v>
      </c>
      <c r="D20" s="106" t="str">
        <f>[16]Junho!$K$7</f>
        <v>*</v>
      </c>
      <c r="E20" s="106" t="str">
        <f>[16]Junho!$K$8</f>
        <v>*</v>
      </c>
      <c r="F20" s="106" t="str">
        <f>[16]Junho!$K$9</f>
        <v>*</v>
      </c>
      <c r="G20" s="106" t="str">
        <f>[16]Junho!$K$10</f>
        <v>*</v>
      </c>
      <c r="H20" s="106" t="str">
        <f>[16]Junho!$K$11</f>
        <v>*</v>
      </c>
      <c r="I20" s="106" t="str">
        <f>[16]Junho!$K$12</f>
        <v>*</v>
      </c>
      <c r="J20" s="106" t="str">
        <f>[16]Junho!$K$13</f>
        <v>*</v>
      </c>
      <c r="K20" s="106">
        <f>[16]Junho!$K$14</f>
        <v>0</v>
      </c>
      <c r="L20" s="106">
        <f>[16]Junho!$K$15</f>
        <v>0.4</v>
      </c>
      <c r="M20" s="106">
        <f>[16]Junho!$K$16</f>
        <v>0</v>
      </c>
      <c r="N20" s="106">
        <f>[16]Junho!$K$17</f>
        <v>0</v>
      </c>
      <c r="O20" s="106">
        <f>[16]Junho!$K$18</f>
        <v>4.6000000000000005</v>
      </c>
      <c r="P20" s="106">
        <f>[16]Junho!$K$19</f>
        <v>5.6</v>
      </c>
      <c r="Q20" s="106">
        <f>[16]Junho!$K$20</f>
        <v>0</v>
      </c>
      <c r="R20" s="106">
        <f>[16]Junho!$K$21</f>
        <v>0</v>
      </c>
      <c r="S20" s="106">
        <f>[16]Junho!$K$22</f>
        <v>0</v>
      </c>
      <c r="T20" s="106">
        <f>[16]Junho!$K$23</f>
        <v>0</v>
      </c>
      <c r="U20" s="106">
        <f>[16]Junho!$K$24</f>
        <v>0</v>
      </c>
      <c r="V20" s="106">
        <f>[16]Junho!$K$25</f>
        <v>0</v>
      </c>
      <c r="W20" s="106">
        <f>[16]Junho!$K$26</f>
        <v>0</v>
      </c>
      <c r="X20" s="106">
        <f>[16]Junho!$K$27</f>
        <v>0.2</v>
      </c>
      <c r="Y20" s="106">
        <f>[16]Junho!$K$28</f>
        <v>0</v>
      </c>
      <c r="Z20" s="106">
        <f>[16]Junho!$K$29</f>
        <v>0</v>
      </c>
      <c r="AA20" s="106">
        <f>[16]Junho!$K$30</f>
        <v>0</v>
      </c>
      <c r="AB20" s="106">
        <f>[16]Junho!$K$31</f>
        <v>0</v>
      </c>
      <c r="AC20" s="106">
        <f>[16]Junho!$K$32</f>
        <v>0</v>
      </c>
      <c r="AD20" s="106">
        <f>[16]Junho!$K$33</f>
        <v>0</v>
      </c>
      <c r="AE20" s="106">
        <f>[16]Junho!$K$34</f>
        <v>0</v>
      </c>
      <c r="AF20" s="111">
        <f t="shared" si="1"/>
        <v>10.8</v>
      </c>
      <c r="AG20" s="113">
        <f t="shared" si="2"/>
        <v>5.6</v>
      </c>
      <c r="AH20" s="55">
        <f t="shared" si="3"/>
        <v>17</v>
      </c>
      <c r="AI20" s="12"/>
    </row>
    <row r="21" spans="1:35" x14ac:dyDescent="0.2">
      <c r="A21" s="47" t="s">
        <v>206</v>
      </c>
      <c r="B21" s="106">
        <f>[17]Junho!$K$5</f>
        <v>0</v>
      </c>
      <c r="C21" s="106">
        <f>[17]Junho!$K$6</f>
        <v>0</v>
      </c>
      <c r="D21" s="106">
        <f>[17]Junho!$K$7</f>
        <v>0</v>
      </c>
      <c r="E21" s="106">
        <f>[17]Junho!$K$8</f>
        <v>0</v>
      </c>
      <c r="F21" s="106">
        <f>[17]Junho!$K$9</f>
        <v>0</v>
      </c>
      <c r="G21" s="106">
        <f>[17]Junho!$K$10</f>
        <v>0</v>
      </c>
      <c r="H21" s="106">
        <f>[17]Junho!$K$11</f>
        <v>0.2</v>
      </c>
      <c r="I21" s="106">
        <f>[17]Junho!$K$12</f>
        <v>0</v>
      </c>
      <c r="J21" s="106">
        <f>[17]Junho!$K$13</f>
        <v>2.4000000000000004</v>
      </c>
      <c r="K21" s="106">
        <f>[17]Junho!$K$14</f>
        <v>0.6</v>
      </c>
      <c r="L21" s="106">
        <f>[17]Junho!$K$15</f>
        <v>0.4</v>
      </c>
      <c r="M21" s="106">
        <f>[17]Junho!$K$16</f>
        <v>0</v>
      </c>
      <c r="N21" s="106">
        <f>[17]Junho!$K$17</f>
        <v>0</v>
      </c>
      <c r="O21" s="106">
        <f>[17]Junho!$K$18</f>
        <v>0</v>
      </c>
      <c r="P21" s="106">
        <f>[17]Junho!$K$19</f>
        <v>0</v>
      </c>
      <c r="Q21" s="106">
        <f>[17]Junho!$K$20</f>
        <v>0</v>
      </c>
      <c r="R21" s="106">
        <f>[17]Junho!$K$21</f>
        <v>0</v>
      </c>
      <c r="S21" s="106">
        <f>[17]Junho!$K$22</f>
        <v>0</v>
      </c>
      <c r="T21" s="106">
        <f>[17]Junho!$K$23</f>
        <v>0</v>
      </c>
      <c r="U21" s="106">
        <f>[17]Junho!$K$24</f>
        <v>0</v>
      </c>
      <c r="V21" s="106">
        <f>[17]Junho!$K$25</f>
        <v>0</v>
      </c>
      <c r="W21" s="106">
        <f>[17]Junho!$K$26</f>
        <v>0</v>
      </c>
      <c r="X21" s="106">
        <f>[17]Junho!$K$27</f>
        <v>7.0000000000000009</v>
      </c>
      <c r="Y21" s="106">
        <f>[17]Junho!$K$28</f>
        <v>0</v>
      </c>
      <c r="Z21" s="106">
        <f>[17]Junho!$K$29</f>
        <v>0</v>
      </c>
      <c r="AA21" s="106">
        <f>[17]Junho!$K$30</f>
        <v>0</v>
      </c>
      <c r="AB21" s="106">
        <f>[17]Junho!$K$31</f>
        <v>0</v>
      </c>
      <c r="AC21" s="106">
        <f>[17]Junho!$K$32</f>
        <v>0</v>
      </c>
      <c r="AD21" s="106">
        <f>[17]Junho!$K$33</f>
        <v>0</v>
      </c>
      <c r="AE21" s="106">
        <f>[17]Junho!$K$34</f>
        <v>0</v>
      </c>
      <c r="AF21" s="111">
        <f t="shared" si="1"/>
        <v>10.600000000000001</v>
      </c>
      <c r="AG21" s="113">
        <f t="shared" si="2"/>
        <v>7.0000000000000009</v>
      </c>
      <c r="AH21" s="55">
        <f t="shared" si="3"/>
        <v>25</v>
      </c>
      <c r="AI21" s="12"/>
    </row>
    <row r="22" spans="1:35" x14ac:dyDescent="0.2">
      <c r="A22" s="47" t="s">
        <v>207</v>
      </c>
      <c r="B22" s="106" t="str">
        <f>[18]Junho!$K$5</f>
        <v>*</v>
      </c>
      <c r="C22" s="106" t="str">
        <f>[18]Junho!$K$6</f>
        <v>*</v>
      </c>
      <c r="D22" s="106" t="str">
        <f>[18]Junho!$K$7</f>
        <v>*</v>
      </c>
      <c r="E22" s="106" t="str">
        <f>[18]Junho!$K$8</f>
        <v>*</v>
      </c>
      <c r="F22" s="106" t="str">
        <f>[18]Junho!$K$9</f>
        <v>*</v>
      </c>
      <c r="G22" s="106" t="str">
        <f>[18]Junho!$K$10</f>
        <v>*</v>
      </c>
      <c r="H22" s="106" t="str">
        <f>[18]Junho!$K$11</f>
        <v>*</v>
      </c>
      <c r="I22" s="106" t="str">
        <f>[18]Junho!$K$12</f>
        <v>*</v>
      </c>
      <c r="J22" s="106" t="str">
        <f>[18]Junho!$K$13</f>
        <v>*</v>
      </c>
      <c r="K22" s="106">
        <f>[18]Junho!$K$14</f>
        <v>0</v>
      </c>
      <c r="L22" s="106">
        <f>[18]Junho!$K$15</f>
        <v>0</v>
      </c>
      <c r="M22" s="106">
        <f>[18]Junho!$K$16</f>
        <v>0</v>
      </c>
      <c r="N22" s="106">
        <f>[18]Junho!$K$17</f>
        <v>0</v>
      </c>
      <c r="O22" s="106">
        <f>[18]Junho!$K$18</f>
        <v>0</v>
      </c>
      <c r="P22" s="106">
        <f>[18]Junho!$K$19</f>
        <v>0</v>
      </c>
      <c r="Q22" s="106">
        <f>[18]Junho!$K$20</f>
        <v>0</v>
      </c>
      <c r="R22" s="106">
        <f>[18]Junho!$K$21</f>
        <v>0</v>
      </c>
      <c r="S22" s="106">
        <f>[18]Junho!$K$22</f>
        <v>0</v>
      </c>
      <c r="T22" s="106">
        <f>[18]Junho!$K$23</f>
        <v>0</v>
      </c>
      <c r="U22" s="106">
        <f>[18]Junho!$K$24</f>
        <v>0</v>
      </c>
      <c r="V22" s="106">
        <f>[18]Junho!$K$25</f>
        <v>0</v>
      </c>
      <c r="W22" s="106">
        <f>[18]Junho!$K$26</f>
        <v>0</v>
      </c>
      <c r="X22" s="106">
        <f>[18]Junho!$K$27</f>
        <v>0</v>
      </c>
      <c r="Y22" s="106">
        <f>[18]Junho!$K$28</f>
        <v>0</v>
      </c>
      <c r="Z22" s="106">
        <f>[18]Junho!$K$29</f>
        <v>0</v>
      </c>
      <c r="AA22" s="106">
        <f>[18]Junho!$K$30</f>
        <v>0</v>
      </c>
      <c r="AB22" s="106">
        <f>[18]Junho!$K$31</f>
        <v>0</v>
      </c>
      <c r="AC22" s="106">
        <f>[18]Junho!$K$32</f>
        <v>0</v>
      </c>
      <c r="AD22" s="106">
        <f>[18]Junho!$K$33</f>
        <v>0</v>
      </c>
      <c r="AE22" s="106">
        <f>[18]Junho!$K$34</f>
        <v>0</v>
      </c>
      <c r="AF22" s="111">
        <f t="shared" si="1"/>
        <v>0</v>
      </c>
      <c r="AG22" s="113">
        <f t="shared" si="2"/>
        <v>0</v>
      </c>
      <c r="AH22" s="55">
        <f t="shared" si="3"/>
        <v>21</v>
      </c>
      <c r="AI22" s="12"/>
    </row>
    <row r="23" spans="1:35" x14ac:dyDescent="0.2">
      <c r="A23" s="47" t="s">
        <v>33</v>
      </c>
      <c r="B23" s="106">
        <f>[19]Junho!$K$5</f>
        <v>0</v>
      </c>
      <c r="C23" s="106">
        <f>[19]Junho!$K$6</f>
        <v>0</v>
      </c>
      <c r="D23" s="106">
        <f>[19]Junho!$K$7</f>
        <v>1.2</v>
      </c>
      <c r="E23" s="106">
        <f>[19]Junho!$K$8</f>
        <v>0.60000000000000009</v>
      </c>
      <c r="F23" s="106">
        <f>[19]Junho!$K$9</f>
        <v>0</v>
      </c>
      <c r="G23" s="106">
        <f>[19]Junho!$K$10</f>
        <v>0</v>
      </c>
      <c r="H23" s="106">
        <f>[19]Junho!$K$11</f>
        <v>0</v>
      </c>
      <c r="I23" s="106">
        <f>[19]Junho!$K$12</f>
        <v>13.4</v>
      </c>
      <c r="J23" s="106">
        <f>[19]Junho!$K$13</f>
        <v>1.6</v>
      </c>
      <c r="K23" s="106">
        <f>[19]Junho!$K$14</f>
        <v>0.4</v>
      </c>
      <c r="L23" s="106">
        <f>[19]Junho!$K$15</f>
        <v>0</v>
      </c>
      <c r="M23" s="106">
        <f>[19]Junho!$K$16</f>
        <v>0</v>
      </c>
      <c r="N23" s="106">
        <f>[19]Junho!$K$17</f>
        <v>0</v>
      </c>
      <c r="O23" s="106">
        <f>[19]Junho!$K$18</f>
        <v>0</v>
      </c>
      <c r="P23" s="106">
        <f>[19]Junho!$K$19</f>
        <v>0</v>
      </c>
      <c r="Q23" s="106">
        <f>[19]Junho!$K$20</f>
        <v>0</v>
      </c>
      <c r="R23" s="106">
        <f>[19]Junho!$K$21</f>
        <v>0</v>
      </c>
      <c r="S23" s="106">
        <f>[19]Junho!$K$22</f>
        <v>0</v>
      </c>
      <c r="T23" s="106">
        <f>[19]Junho!$K$23</f>
        <v>0</v>
      </c>
      <c r="U23" s="106">
        <f>[19]Junho!$K$24</f>
        <v>0</v>
      </c>
      <c r="V23" s="106">
        <f>[19]Junho!$K$25</f>
        <v>0</v>
      </c>
      <c r="W23" s="106">
        <f>[19]Junho!$K$26</f>
        <v>0</v>
      </c>
      <c r="X23" s="106">
        <f>[19]Junho!$K$27</f>
        <v>46.800000000000004</v>
      </c>
      <c r="Y23" s="106">
        <f>[19]Junho!$K$28</f>
        <v>2.4000000000000004</v>
      </c>
      <c r="Z23" s="106">
        <f>[19]Junho!$K$29</f>
        <v>0</v>
      </c>
      <c r="AA23" s="106">
        <f>[19]Junho!$K$30</f>
        <v>0</v>
      </c>
      <c r="AB23" s="106">
        <f>[19]Junho!$K$31</f>
        <v>0</v>
      </c>
      <c r="AC23" s="106">
        <f>[19]Junho!$K$32</f>
        <v>0</v>
      </c>
      <c r="AD23" s="106">
        <f>[19]Junho!$K$33</f>
        <v>0</v>
      </c>
      <c r="AE23" s="106">
        <f>[19]Junho!$K$34</f>
        <v>0</v>
      </c>
      <c r="AF23" s="111">
        <f t="shared" si="1"/>
        <v>66.400000000000006</v>
      </c>
      <c r="AG23" s="113">
        <f t="shared" si="2"/>
        <v>46.800000000000004</v>
      </c>
      <c r="AH23" s="55">
        <f t="shared" si="3"/>
        <v>23</v>
      </c>
    </row>
    <row r="24" spans="1:35" x14ac:dyDescent="0.2">
      <c r="A24" s="47" t="s">
        <v>6</v>
      </c>
      <c r="B24" s="106">
        <f>[20]Junho!$K$5</f>
        <v>0</v>
      </c>
      <c r="C24" s="106">
        <f>[20]Junho!$K$6</f>
        <v>0</v>
      </c>
      <c r="D24" s="106">
        <f>[20]Junho!$K$7</f>
        <v>0</v>
      </c>
      <c r="E24" s="106">
        <f>[20]Junho!$K$8</f>
        <v>0</v>
      </c>
      <c r="F24" s="106">
        <f>[20]Junho!$K$9</f>
        <v>0</v>
      </c>
      <c r="G24" s="106">
        <f>[20]Junho!$K$10</f>
        <v>0</v>
      </c>
      <c r="H24" s="106">
        <f>[20]Junho!$K$11</f>
        <v>0</v>
      </c>
      <c r="I24" s="106">
        <f>[20]Junho!$K$12</f>
        <v>3.8</v>
      </c>
      <c r="J24" s="106">
        <f>[20]Junho!$K$13</f>
        <v>0.4</v>
      </c>
      <c r="K24" s="106">
        <f>[20]Junho!$K$14</f>
        <v>0.2</v>
      </c>
      <c r="L24" s="106">
        <f>[20]Junho!$K$15</f>
        <v>0.60000000000000009</v>
      </c>
      <c r="M24" s="106">
        <f>[20]Junho!$K$16</f>
        <v>0</v>
      </c>
      <c r="N24" s="106">
        <f>[20]Junho!$K$17</f>
        <v>0</v>
      </c>
      <c r="O24" s="106">
        <f>[20]Junho!$K$18</f>
        <v>0</v>
      </c>
      <c r="P24" s="106">
        <f>[20]Junho!$K$19</f>
        <v>0</v>
      </c>
      <c r="Q24" s="106">
        <f>[20]Junho!$K$20</f>
        <v>0</v>
      </c>
      <c r="R24" s="106">
        <f>[20]Junho!$K$21</f>
        <v>0</v>
      </c>
      <c r="S24" s="106">
        <f>[20]Junho!$K$22</f>
        <v>0</v>
      </c>
      <c r="T24" s="106">
        <f>[20]Junho!$K$23</f>
        <v>0</v>
      </c>
      <c r="U24" s="106">
        <f>[20]Junho!$K$24</f>
        <v>0</v>
      </c>
      <c r="V24" s="106">
        <f>[20]Junho!$K$25</f>
        <v>0</v>
      </c>
      <c r="W24" s="106">
        <f>[20]Junho!$K$26</f>
        <v>0.2</v>
      </c>
      <c r="X24" s="106">
        <f>[20]Junho!$K$27</f>
        <v>29.000000000000004</v>
      </c>
      <c r="Y24" s="106">
        <f>[20]Junho!$K$28</f>
        <v>2.8</v>
      </c>
      <c r="Z24" s="106">
        <f>[20]Junho!$K$29</f>
        <v>0</v>
      </c>
      <c r="AA24" s="106">
        <f>[20]Junho!$K$30</f>
        <v>0</v>
      </c>
      <c r="AB24" s="106">
        <f>[20]Junho!$K$31</f>
        <v>0</v>
      </c>
      <c r="AC24" s="106">
        <f>[20]Junho!$K$32</f>
        <v>0</v>
      </c>
      <c r="AD24" s="106">
        <f>[20]Junho!$K$33</f>
        <v>0</v>
      </c>
      <c r="AE24" s="106">
        <f>[20]Junho!$K$34</f>
        <v>0</v>
      </c>
      <c r="AF24" s="111">
        <f t="shared" si="1"/>
        <v>37</v>
      </c>
      <c r="AG24" s="113">
        <f t="shared" si="2"/>
        <v>29.000000000000004</v>
      </c>
      <c r="AH24" s="55">
        <f t="shared" si="3"/>
        <v>23</v>
      </c>
    </row>
    <row r="25" spans="1:35" x14ac:dyDescent="0.2">
      <c r="A25" s="47" t="s">
        <v>7</v>
      </c>
      <c r="B25" s="106">
        <f>[21]Junho!$K$5</f>
        <v>0.4</v>
      </c>
      <c r="C25" s="106">
        <f>[21]Junho!$K$6</f>
        <v>0</v>
      </c>
      <c r="D25" s="106">
        <f>[21]Junho!$K$7</f>
        <v>0.2</v>
      </c>
      <c r="E25" s="106">
        <f>[21]Junho!$K$8</f>
        <v>0</v>
      </c>
      <c r="F25" s="106">
        <f>[21]Junho!$K$9</f>
        <v>12.600000000000001</v>
      </c>
      <c r="G25" s="106">
        <f>[21]Junho!$K$10</f>
        <v>0</v>
      </c>
      <c r="H25" s="106">
        <f>[21]Junho!$K$11</f>
        <v>0.2</v>
      </c>
      <c r="I25" s="106">
        <f>[21]Junho!$K$12</f>
        <v>14.000000000000002</v>
      </c>
      <c r="J25" s="106">
        <f>[21]Junho!$K$13</f>
        <v>2</v>
      </c>
      <c r="K25" s="106">
        <f>[21]Junho!$K$14</f>
        <v>0</v>
      </c>
      <c r="L25" s="106">
        <f>[21]Junho!$K$15</f>
        <v>0.2</v>
      </c>
      <c r="M25" s="106">
        <f>[21]Junho!$K$16</f>
        <v>0</v>
      </c>
      <c r="N25" s="106">
        <f>[21]Junho!$K$17</f>
        <v>0</v>
      </c>
      <c r="O25" s="106">
        <f>[21]Junho!$K$18</f>
        <v>0</v>
      </c>
      <c r="P25" s="106">
        <f>[21]Junho!$K$19</f>
        <v>22.4</v>
      </c>
      <c r="Q25" s="106">
        <f>[21]Junho!$K$20</f>
        <v>0.2</v>
      </c>
      <c r="R25" s="106">
        <f>[21]Junho!$K$21</f>
        <v>0</v>
      </c>
      <c r="S25" s="106">
        <f>[21]Junho!$K$22</f>
        <v>0</v>
      </c>
      <c r="T25" s="106">
        <f>[21]Junho!$K$23</f>
        <v>0</v>
      </c>
      <c r="U25" s="106">
        <f>[21]Junho!$K$24</f>
        <v>0</v>
      </c>
      <c r="V25" s="106">
        <f>[21]Junho!$K$25</f>
        <v>0.2</v>
      </c>
      <c r="W25" s="106">
        <f>[21]Junho!$K$26</f>
        <v>0</v>
      </c>
      <c r="X25" s="106">
        <f>[21]Junho!$K$27</f>
        <v>5.4</v>
      </c>
      <c r="Y25" s="106">
        <f>[21]Junho!$K$28</f>
        <v>0</v>
      </c>
      <c r="Z25" s="106">
        <f>[21]Junho!$K$29</f>
        <v>0</v>
      </c>
      <c r="AA25" s="106">
        <f>[21]Junho!$K$30</f>
        <v>0.2</v>
      </c>
      <c r="AB25" s="106">
        <f>[21]Junho!$K$31</f>
        <v>2</v>
      </c>
      <c r="AC25" s="106">
        <f>[21]Junho!$K$32</f>
        <v>0</v>
      </c>
      <c r="AD25" s="106">
        <f>[21]Junho!$K$33</f>
        <v>0</v>
      </c>
      <c r="AE25" s="106">
        <f>[21]Junho!$K$34</f>
        <v>0</v>
      </c>
      <c r="AF25" s="111">
        <f t="shared" si="1"/>
        <v>60.000000000000007</v>
      </c>
      <c r="AG25" s="113">
        <f t="shared" si="2"/>
        <v>22.4</v>
      </c>
      <c r="AH25" s="55">
        <f t="shared" si="3"/>
        <v>17</v>
      </c>
    </row>
    <row r="26" spans="1:35" x14ac:dyDescent="0.2">
      <c r="A26" s="47" t="s">
        <v>140</v>
      </c>
      <c r="B26" s="106">
        <f>[22]Junho!$K$5</f>
        <v>0</v>
      </c>
      <c r="C26" s="106">
        <f>[22]Junho!$K$6</f>
        <v>0</v>
      </c>
      <c r="D26" s="106">
        <f>[22]Junho!$K$7</f>
        <v>0.4</v>
      </c>
      <c r="E26" s="106">
        <f>[22]Junho!$K$8</f>
        <v>0</v>
      </c>
      <c r="F26" s="106">
        <f>[22]Junho!$K$9</f>
        <v>10.4</v>
      </c>
      <c r="G26" s="106">
        <f>[22]Junho!$K$10</f>
        <v>0.2</v>
      </c>
      <c r="H26" s="106">
        <f>[22]Junho!$K$11</f>
        <v>0.2</v>
      </c>
      <c r="I26" s="106">
        <f>[22]Junho!$K$12</f>
        <v>10.599999999999998</v>
      </c>
      <c r="J26" s="106">
        <f>[22]Junho!$K$13</f>
        <v>13.2</v>
      </c>
      <c r="K26" s="106">
        <f>[22]Junho!$K$14</f>
        <v>0.2</v>
      </c>
      <c r="L26" s="106">
        <f>[22]Junho!$K$15</f>
        <v>0.2</v>
      </c>
      <c r="M26" s="106">
        <f>[22]Junho!$K$16</f>
        <v>0.2</v>
      </c>
      <c r="N26" s="106">
        <f>[22]Junho!$K$17</f>
        <v>0</v>
      </c>
      <c r="O26" s="106">
        <f>[22]Junho!$K$18</f>
        <v>0</v>
      </c>
      <c r="P26" s="106">
        <f>[22]Junho!$K$19</f>
        <v>16</v>
      </c>
      <c r="Q26" s="106">
        <f>[22]Junho!$K$20</f>
        <v>0</v>
      </c>
      <c r="R26" s="106">
        <f>[22]Junho!$K$21</f>
        <v>0</v>
      </c>
      <c r="S26" s="106">
        <f>[22]Junho!$K$22</f>
        <v>0</v>
      </c>
      <c r="T26" s="106">
        <f>[22]Junho!$K$23</f>
        <v>0</v>
      </c>
      <c r="U26" s="106">
        <f>[22]Junho!$K$24</f>
        <v>0</v>
      </c>
      <c r="V26" s="106">
        <f>[22]Junho!$K$25</f>
        <v>0</v>
      </c>
      <c r="W26" s="106">
        <f>[22]Junho!$K$26</f>
        <v>0</v>
      </c>
      <c r="X26" s="106">
        <f>[22]Junho!$K$27</f>
        <v>4.2</v>
      </c>
      <c r="Y26" s="106">
        <f>[22]Junho!$K$28</f>
        <v>0</v>
      </c>
      <c r="Z26" s="106">
        <f>[22]Junho!$K$29</f>
        <v>0</v>
      </c>
      <c r="AA26" s="106">
        <f>[22]Junho!$K$30</f>
        <v>1.9999999999999998</v>
      </c>
      <c r="AB26" s="106">
        <f>[22]Junho!$K$31</f>
        <v>1.2</v>
      </c>
      <c r="AC26" s="106">
        <f>[22]Junho!$K$32</f>
        <v>0.4</v>
      </c>
      <c r="AD26" s="106">
        <f>[22]Junho!$K$33</f>
        <v>0</v>
      </c>
      <c r="AE26" s="106">
        <f>[22]Junho!$K$34</f>
        <v>0</v>
      </c>
      <c r="AF26" s="111">
        <f t="shared" si="1"/>
        <v>59.400000000000013</v>
      </c>
      <c r="AG26" s="113">
        <f t="shared" si="2"/>
        <v>16</v>
      </c>
      <c r="AH26" s="55">
        <f t="shared" si="3"/>
        <v>16</v>
      </c>
    </row>
    <row r="27" spans="1:35" x14ac:dyDescent="0.2">
      <c r="A27" s="47" t="s">
        <v>141</v>
      </c>
      <c r="B27" s="106">
        <f>[23]Junho!$K$5</f>
        <v>0</v>
      </c>
      <c r="C27" s="106">
        <f>[23]Junho!$K$6</f>
        <v>0</v>
      </c>
      <c r="D27" s="106">
        <f>[23]Junho!$K$7</f>
        <v>0</v>
      </c>
      <c r="E27" s="106">
        <f>[23]Junho!$K$8</f>
        <v>0</v>
      </c>
      <c r="F27" s="106">
        <f>[23]Junho!$K$9</f>
        <v>72</v>
      </c>
      <c r="G27" s="106">
        <f>[23]Junho!$K$10</f>
        <v>1.4</v>
      </c>
      <c r="H27" s="106">
        <f>[23]Junho!$K$11</f>
        <v>0.60000000000000009</v>
      </c>
      <c r="I27" s="106">
        <f>[23]Junho!$K$12</f>
        <v>25.599999999999998</v>
      </c>
      <c r="J27" s="106">
        <f>[23]Junho!$K$13</f>
        <v>0</v>
      </c>
      <c r="K27" s="106">
        <f>[23]Junho!$K$14</f>
        <v>0.2</v>
      </c>
      <c r="L27" s="106">
        <f>[23]Junho!$K$15</f>
        <v>0.4</v>
      </c>
      <c r="M27" s="106">
        <f>[23]Junho!$K$16</f>
        <v>0.2</v>
      </c>
      <c r="N27" s="106">
        <f>[23]Junho!$K$17</f>
        <v>0</v>
      </c>
      <c r="O27" s="106">
        <f>[23]Junho!$K$18</f>
        <v>0</v>
      </c>
      <c r="P27" s="106">
        <f>[23]Junho!$K$19</f>
        <v>30</v>
      </c>
      <c r="Q27" s="106">
        <f>[23]Junho!$K$20</f>
        <v>0</v>
      </c>
      <c r="R27" s="106">
        <f>[23]Junho!$K$21</f>
        <v>0</v>
      </c>
      <c r="S27" s="106">
        <f>[23]Junho!$K$22</f>
        <v>0</v>
      </c>
      <c r="T27" s="106">
        <f>[23]Junho!$K$23</f>
        <v>0</v>
      </c>
      <c r="U27" s="106">
        <f>[23]Junho!$K$24</f>
        <v>0.2</v>
      </c>
      <c r="V27" s="106">
        <f>[23]Junho!$K$25</f>
        <v>5.6</v>
      </c>
      <c r="W27" s="106">
        <f>[23]Junho!$K$26</f>
        <v>0.2</v>
      </c>
      <c r="X27" s="106">
        <f>[23]Junho!$K$27</f>
        <v>10.399999999999999</v>
      </c>
      <c r="Y27" s="106">
        <f>[23]Junho!$K$28</f>
        <v>0</v>
      </c>
      <c r="Z27" s="106">
        <f>[23]Junho!$K$29</f>
        <v>0</v>
      </c>
      <c r="AA27" s="106">
        <f>[23]Junho!$K$30</f>
        <v>2.8000000000000003</v>
      </c>
      <c r="AB27" s="106">
        <f>[23]Junho!$K$31</f>
        <v>3.6</v>
      </c>
      <c r="AC27" s="106">
        <f>[23]Junho!$K$32</f>
        <v>0</v>
      </c>
      <c r="AD27" s="106">
        <f>[23]Junho!$K$33</f>
        <v>0</v>
      </c>
      <c r="AE27" s="106">
        <f>[23]Junho!$K$34</f>
        <v>0</v>
      </c>
      <c r="AF27" s="111">
        <f t="shared" si="1"/>
        <v>153.19999999999999</v>
      </c>
      <c r="AG27" s="113">
        <f t="shared" si="2"/>
        <v>72</v>
      </c>
      <c r="AH27" s="55">
        <f t="shared" si="3"/>
        <v>16</v>
      </c>
      <c r="AI27" s="12" t="s">
        <v>35</v>
      </c>
    </row>
    <row r="28" spans="1:35" x14ac:dyDescent="0.2">
      <c r="A28" s="47" t="s">
        <v>142</v>
      </c>
      <c r="B28" s="106">
        <f>[24]Junho!$K$5</f>
        <v>0</v>
      </c>
      <c r="C28" s="106">
        <f>[24]Junho!$K$6</f>
        <v>0</v>
      </c>
      <c r="D28" s="106">
        <f>[24]Junho!$K$7</f>
        <v>0.2</v>
      </c>
      <c r="E28" s="106">
        <f>[24]Junho!$K$8</f>
        <v>0</v>
      </c>
      <c r="F28" s="106">
        <f>[24]Junho!$K$9</f>
        <v>2.4</v>
      </c>
      <c r="G28" s="106">
        <f>[24]Junho!$K$10</f>
        <v>0</v>
      </c>
      <c r="H28" s="106">
        <f>[24]Junho!$K$11</f>
        <v>0</v>
      </c>
      <c r="I28" s="106">
        <f>[24]Junho!$K$12</f>
        <v>8.8000000000000007</v>
      </c>
      <c r="J28" s="106">
        <f>[24]Junho!$K$13</f>
        <v>2.4</v>
      </c>
      <c r="K28" s="106">
        <f>[24]Junho!$K$14</f>
        <v>0</v>
      </c>
      <c r="L28" s="106">
        <f>[24]Junho!$K$15</f>
        <v>0</v>
      </c>
      <c r="M28" s="106">
        <f>[24]Junho!$K$16</f>
        <v>0</v>
      </c>
      <c r="N28" s="106">
        <f>[24]Junho!$K$17</f>
        <v>0</v>
      </c>
      <c r="O28" s="106">
        <f>[24]Junho!$K$18</f>
        <v>0</v>
      </c>
      <c r="P28" s="106">
        <f>[24]Junho!$K$19</f>
        <v>17.8</v>
      </c>
      <c r="Q28" s="106">
        <f>[24]Junho!$K$20</f>
        <v>0</v>
      </c>
      <c r="R28" s="106">
        <f>[24]Junho!$K$21</f>
        <v>0</v>
      </c>
      <c r="S28" s="106">
        <f>[24]Junho!$K$22</f>
        <v>0</v>
      </c>
      <c r="T28" s="106">
        <f>[24]Junho!$K$23</f>
        <v>0</v>
      </c>
      <c r="U28" s="106">
        <f>[24]Junho!$K$24</f>
        <v>0</v>
      </c>
      <c r="V28" s="106">
        <f>[24]Junho!$K$25</f>
        <v>0</v>
      </c>
      <c r="W28" s="106">
        <f>[24]Junho!$K$26</f>
        <v>0</v>
      </c>
      <c r="X28" s="106">
        <f>[24]Junho!$K$27</f>
        <v>0.4</v>
      </c>
      <c r="Y28" s="106">
        <f>[24]Junho!$K$28</f>
        <v>0</v>
      </c>
      <c r="Z28" s="106">
        <f>[24]Junho!$K$29</f>
        <v>0</v>
      </c>
      <c r="AA28" s="106">
        <f>[24]Junho!$K$30</f>
        <v>0.2</v>
      </c>
      <c r="AB28" s="106">
        <f>[24]Junho!$K$31</f>
        <v>1.2</v>
      </c>
      <c r="AC28" s="106">
        <f>[24]Junho!$K$32</f>
        <v>0</v>
      </c>
      <c r="AD28" s="106">
        <f>[24]Junho!$K$33</f>
        <v>0</v>
      </c>
      <c r="AE28" s="106">
        <f>[24]Junho!$K$34</f>
        <v>0</v>
      </c>
      <c r="AF28" s="111">
        <f t="shared" si="1"/>
        <v>33.400000000000006</v>
      </c>
      <c r="AG28" s="113">
        <f t="shared" si="2"/>
        <v>17.8</v>
      </c>
      <c r="AH28" s="55">
        <f t="shared" si="3"/>
        <v>22</v>
      </c>
    </row>
    <row r="29" spans="1:35" x14ac:dyDescent="0.2">
      <c r="A29" s="47" t="s">
        <v>8</v>
      </c>
      <c r="B29" s="106">
        <f>[25]Junho!$K$5</f>
        <v>0</v>
      </c>
      <c r="C29" s="106">
        <f>[25]Junho!$K$6</f>
        <v>0</v>
      </c>
      <c r="D29" s="106">
        <f>[25]Junho!$K$7</f>
        <v>0.2</v>
      </c>
      <c r="E29" s="106">
        <f>[25]Junho!$K$8</f>
        <v>0</v>
      </c>
      <c r="F29" s="106">
        <f>[25]Junho!$K$9</f>
        <v>4.2</v>
      </c>
      <c r="G29" s="106">
        <f>[25]Junho!$K$10</f>
        <v>0.2</v>
      </c>
      <c r="H29" s="106">
        <f>[25]Junho!$K$11</f>
        <v>4.8000000000000007</v>
      </c>
      <c r="I29" s="106">
        <f>[25]Junho!$K$12</f>
        <v>2</v>
      </c>
      <c r="J29" s="106" t="str">
        <f>[25]Junho!$K$13</f>
        <v>*</v>
      </c>
      <c r="K29" s="106" t="str">
        <f>[25]Junho!$K$14</f>
        <v>*</v>
      </c>
      <c r="L29" s="106" t="str">
        <f>[25]Junho!$K$15</f>
        <v>*</v>
      </c>
      <c r="M29" s="106" t="str">
        <f>[25]Junho!$K$16</f>
        <v>*</v>
      </c>
      <c r="N29" s="106" t="str">
        <f>[25]Junho!$K$17</f>
        <v>*</v>
      </c>
      <c r="O29" s="106" t="str">
        <f>[25]Junho!$K$18</f>
        <v>*</v>
      </c>
      <c r="P29" s="106" t="str">
        <f>[25]Junho!$K$19</f>
        <v>*</v>
      </c>
      <c r="Q29" s="106" t="str">
        <f>[25]Junho!$K$20</f>
        <v>*</v>
      </c>
      <c r="R29" s="106" t="str">
        <f>[25]Junho!$K$21</f>
        <v>*</v>
      </c>
      <c r="S29" s="106" t="str">
        <f>[25]Junho!$K$22</f>
        <v>*</v>
      </c>
      <c r="T29" s="106">
        <f>[25]Junho!$K$23</f>
        <v>0</v>
      </c>
      <c r="U29" s="106">
        <f>[25]Junho!$K$24</f>
        <v>0</v>
      </c>
      <c r="V29" s="106">
        <f>[25]Junho!$K$25</f>
        <v>12.4</v>
      </c>
      <c r="W29" s="106">
        <f>[25]Junho!$K$26</f>
        <v>0.2</v>
      </c>
      <c r="X29" s="106">
        <f>[25]Junho!$K$27</f>
        <v>7</v>
      </c>
      <c r="Y29" s="106">
        <f>[25]Junho!$K$28</f>
        <v>0</v>
      </c>
      <c r="Z29" s="106">
        <f>[25]Junho!$K$29</f>
        <v>0</v>
      </c>
      <c r="AA29" s="106">
        <f>[25]Junho!$K$30</f>
        <v>8</v>
      </c>
      <c r="AB29" s="106">
        <f>[25]Junho!$K$31</f>
        <v>2.8000000000000003</v>
      </c>
      <c r="AC29" s="106">
        <f>[25]Junho!$K$32</f>
        <v>0</v>
      </c>
      <c r="AD29" s="106">
        <f>[25]Junho!$K$33</f>
        <v>0</v>
      </c>
      <c r="AE29" s="106">
        <f>[25]Junho!$K$34</f>
        <v>0</v>
      </c>
      <c r="AF29" s="111">
        <f t="shared" si="1"/>
        <v>41.8</v>
      </c>
      <c r="AG29" s="113">
        <f t="shared" si="2"/>
        <v>12.4</v>
      </c>
      <c r="AH29" s="55">
        <f t="shared" si="3"/>
        <v>10</v>
      </c>
    </row>
    <row r="30" spans="1:35" x14ac:dyDescent="0.2">
      <c r="A30" s="47" t="s">
        <v>9</v>
      </c>
      <c r="B30" s="106">
        <f>[26]Junho!$K$5</f>
        <v>0</v>
      </c>
      <c r="C30" s="106">
        <f>[26]Junho!$K$6</f>
        <v>0</v>
      </c>
      <c r="D30" s="106">
        <f>[26]Junho!$K$7</f>
        <v>0.2</v>
      </c>
      <c r="E30" s="106">
        <f>[26]Junho!$K$8</f>
        <v>7.8</v>
      </c>
      <c r="F30" s="106">
        <f>[26]Junho!$K$9</f>
        <v>1.2</v>
      </c>
      <c r="G30" s="106">
        <f>[26]Junho!$K$10</f>
        <v>0</v>
      </c>
      <c r="H30" s="106">
        <f>[26]Junho!$K$11</f>
        <v>0</v>
      </c>
      <c r="I30" s="106">
        <f>[26]Junho!$K$12</f>
        <v>7.8000000000000007</v>
      </c>
      <c r="J30" s="106">
        <f>[26]Junho!$K$13</f>
        <v>0</v>
      </c>
      <c r="K30" s="106">
        <f>[26]Junho!$K$14</f>
        <v>0</v>
      </c>
      <c r="L30" s="106">
        <f>[26]Junho!$K$15</f>
        <v>0</v>
      </c>
      <c r="M30" s="106">
        <f>[26]Junho!$K$16</f>
        <v>0</v>
      </c>
      <c r="N30" s="106">
        <f>[26]Junho!$K$17</f>
        <v>0</v>
      </c>
      <c r="O30" s="106">
        <f>[26]Junho!$K$18</f>
        <v>0</v>
      </c>
      <c r="P30" s="106">
        <f>[26]Junho!$K$19</f>
        <v>14.200000000000001</v>
      </c>
      <c r="Q30" s="106">
        <f>[26]Junho!$K$20</f>
        <v>0.2</v>
      </c>
      <c r="R30" s="106">
        <f>[26]Junho!$K$21</f>
        <v>0</v>
      </c>
      <c r="S30" s="106">
        <f>[26]Junho!$K$22</f>
        <v>0</v>
      </c>
      <c r="T30" s="106">
        <f>[26]Junho!$K$23</f>
        <v>0</v>
      </c>
      <c r="U30" s="106">
        <f>[26]Junho!$K$24</f>
        <v>0</v>
      </c>
      <c r="V30" s="106">
        <f>[26]Junho!$K$25</f>
        <v>0</v>
      </c>
      <c r="W30" s="106">
        <f>[26]Junho!$K$26</f>
        <v>0</v>
      </c>
      <c r="X30" s="106">
        <f>[26]Junho!$K$27</f>
        <v>1.7999999999999998</v>
      </c>
      <c r="Y30" s="106">
        <f>[26]Junho!$K$28</f>
        <v>0</v>
      </c>
      <c r="Z30" s="106">
        <f>[26]Junho!$K$29</f>
        <v>0</v>
      </c>
      <c r="AA30" s="106">
        <f>[26]Junho!$K$30</f>
        <v>0.4</v>
      </c>
      <c r="AB30" s="106">
        <f>[26]Junho!$K$31</f>
        <v>0.60000000000000009</v>
      </c>
      <c r="AC30" s="106">
        <f>[26]Junho!$K$32</f>
        <v>0</v>
      </c>
      <c r="AD30" s="106">
        <f>[26]Junho!$K$33</f>
        <v>0</v>
      </c>
      <c r="AE30" s="106">
        <f>[26]Junho!$K$34</f>
        <v>0</v>
      </c>
      <c r="AF30" s="111">
        <f t="shared" si="1"/>
        <v>34.200000000000003</v>
      </c>
      <c r="AG30" s="113">
        <f t="shared" si="2"/>
        <v>14.200000000000001</v>
      </c>
      <c r="AH30" s="55">
        <f t="shared" si="3"/>
        <v>21</v>
      </c>
    </row>
    <row r="31" spans="1:35" x14ac:dyDescent="0.2">
      <c r="A31" s="47" t="s">
        <v>32</v>
      </c>
      <c r="B31" s="106">
        <f>[27]Junho!$K$5</f>
        <v>0</v>
      </c>
      <c r="C31" s="106">
        <f>[27]Junho!$K$6</f>
        <v>0</v>
      </c>
      <c r="D31" s="106">
        <f>[27]Junho!$K$7</f>
        <v>0</v>
      </c>
      <c r="E31" s="106">
        <f>[27]Junho!$K$8</f>
        <v>0</v>
      </c>
      <c r="F31" s="106">
        <f>[27]Junho!$K$9</f>
        <v>12.6</v>
      </c>
      <c r="G31" s="106">
        <f>[27]Junho!$K$10</f>
        <v>0.2</v>
      </c>
      <c r="H31" s="106">
        <f>[27]Junho!$K$11</f>
        <v>0</v>
      </c>
      <c r="I31" s="106">
        <f>[27]Junho!$K$12</f>
        <v>4.8000000000000007</v>
      </c>
      <c r="J31" s="106">
        <f>[27]Junho!$K$13</f>
        <v>0</v>
      </c>
      <c r="K31" s="106">
        <f>[27]Junho!$K$14</f>
        <v>0</v>
      </c>
      <c r="L31" s="106">
        <f>[27]Junho!$K$15</f>
        <v>0</v>
      </c>
      <c r="M31" s="106">
        <f>[27]Junho!$K$16</f>
        <v>0</v>
      </c>
      <c r="N31" s="106">
        <f>[27]Junho!$K$17</f>
        <v>4</v>
      </c>
      <c r="O31" s="106">
        <f>[27]Junho!$K$18</f>
        <v>0</v>
      </c>
      <c r="P31" s="106">
        <f>[27]Junho!$K$19</f>
        <v>30.199999999999996</v>
      </c>
      <c r="Q31" s="106">
        <f>[27]Junho!$K$20</f>
        <v>0</v>
      </c>
      <c r="R31" s="106">
        <f>[27]Junho!$K$21</f>
        <v>0</v>
      </c>
      <c r="S31" s="106">
        <f>[27]Junho!$K$22</f>
        <v>0</v>
      </c>
      <c r="T31" s="106">
        <f>[27]Junho!$K$23</f>
        <v>0</v>
      </c>
      <c r="U31" s="106">
        <f>[27]Junho!$K$24</f>
        <v>0</v>
      </c>
      <c r="V31" s="106">
        <f>[27]Junho!$K$25</f>
        <v>0</v>
      </c>
      <c r="W31" s="106">
        <f>[27]Junho!$K$26</f>
        <v>0</v>
      </c>
      <c r="X31" s="106">
        <f>[27]Junho!$K$27</f>
        <v>3.4000000000000004</v>
      </c>
      <c r="Y31" s="106">
        <f>[27]Junho!$K$28</f>
        <v>0.2</v>
      </c>
      <c r="Z31" s="106">
        <f>[27]Junho!$K$29</f>
        <v>0</v>
      </c>
      <c r="AA31" s="106">
        <f>[27]Junho!$K$30</f>
        <v>1.8</v>
      </c>
      <c r="AB31" s="106">
        <f>[27]Junho!$K$31</f>
        <v>0.4</v>
      </c>
      <c r="AC31" s="106">
        <f>[27]Junho!$K$32</f>
        <v>0</v>
      </c>
      <c r="AD31" s="106">
        <f>[27]Junho!$K$33</f>
        <v>0</v>
      </c>
      <c r="AE31" s="106">
        <f>[27]Junho!$K$34</f>
        <v>0.2</v>
      </c>
      <c r="AF31" s="111">
        <f t="shared" si="1"/>
        <v>57.8</v>
      </c>
      <c r="AG31" s="113">
        <f t="shared" si="2"/>
        <v>30.199999999999996</v>
      </c>
      <c r="AH31" s="55">
        <f t="shared" si="3"/>
        <v>20</v>
      </c>
    </row>
    <row r="32" spans="1:35" hidden="1" x14ac:dyDescent="0.2">
      <c r="A32" s="47" t="s">
        <v>10</v>
      </c>
      <c r="B32" s="106" t="str">
        <f>[28]Junho!$K$5</f>
        <v>*</v>
      </c>
      <c r="C32" s="106" t="str">
        <f>[28]Junho!$K$6</f>
        <v>*</v>
      </c>
      <c r="D32" s="106" t="str">
        <f>[28]Junho!$K$7</f>
        <v>*</v>
      </c>
      <c r="E32" s="106" t="str">
        <f>[28]Junho!$K$8</f>
        <v>*</v>
      </c>
      <c r="F32" s="106" t="str">
        <f>[28]Junho!$K$9</f>
        <v>*</v>
      </c>
      <c r="G32" s="106" t="str">
        <f>[28]Junho!$K$10</f>
        <v>*</v>
      </c>
      <c r="H32" s="106" t="str">
        <f>[28]Junho!$K$11</f>
        <v>*</v>
      </c>
      <c r="I32" s="106" t="str">
        <f>[28]Junho!$K$12</f>
        <v>*</v>
      </c>
      <c r="J32" s="106" t="str">
        <f>[28]Junho!$K$13</f>
        <v>*</v>
      </c>
      <c r="K32" s="106" t="str">
        <f>[28]Junho!$K$14</f>
        <v>*</v>
      </c>
      <c r="L32" s="106" t="str">
        <f>[28]Junho!$K$15</f>
        <v>*</v>
      </c>
      <c r="M32" s="106" t="str">
        <f>[28]Junho!$K$16</f>
        <v>*</v>
      </c>
      <c r="N32" s="106" t="str">
        <f>[28]Junho!$K$17</f>
        <v>*</v>
      </c>
      <c r="O32" s="106" t="str">
        <f>[28]Junho!$K$18</f>
        <v>*</v>
      </c>
      <c r="P32" s="106" t="str">
        <f>[28]Junho!$K$19</f>
        <v>*</v>
      </c>
      <c r="Q32" s="106" t="str">
        <f>[28]Junho!$K$20</f>
        <v>*</v>
      </c>
      <c r="R32" s="106" t="str">
        <f>[28]Junho!$K$21</f>
        <v>*</v>
      </c>
      <c r="S32" s="106" t="str">
        <f>[28]Junho!$K$22</f>
        <v>*</v>
      </c>
      <c r="T32" s="106" t="str">
        <f>[28]Junho!$K$23</f>
        <v>*</v>
      </c>
      <c r="U32" s="106" t="str">
        <f>[28]Junho!$K$24</f>
        <v>*</v>
      </c>
      <c r="V32" s="106" t="str">
        <f>[28]Junho!$K$25</f>
        <v>*</v>
      </c>
      <c r="W32" s="106" t="str">
        <f>[28]Junho!$K$26</f>
        <v>*</v>
      </c>
      <c r="X32" s="106" t="str">
        <f>[28]Junho!$K$27</f>
        <v>*</v>
      </c>
      <c r="Y32" s="106" t="str">
        <f>[28]Junho!$K$28</f>
        <v>*</v>
      </c>
      <c r="Z32" s="106" t="str">
        <f>[28]Junho!$K$29</f>
        <v>*</v>
      </c>
      <c r="AA32" s="106" t="str">
        <f>[28]Junho!$K$30</f>
        <v>*</v>
      </c>
      <c r="AB32" s="106" t="str">
        <f>[28]Junho!$K$31</f>
        <v>*</v>
      </c>
      <c r="AC32" s="106" t="str">
        <f>[28]Junho!$K$32</f>
        <v>*</v>
      </c>
      <c r="AD32" s="106" t="str">
        <f>[28]Junho!$K$33</f>
        <v>*</v>
      </c>
      <c r="AE32" s="106" t="str">
        <f>[28]Junho!$K$34</f>
        <v>*</v>
      </c>
      <c r="AF32" s="111">
        <f t="shared" si="1"/>
        <v>0</v>
      </c>
      <c r="AG32" s="113">
        <f t="shared" si="2"/>
        <v>0</v>
      </c>
      <c r="AH32" s="55">
        <f t="shared" si="3"/>
        <v>0</v>
      </c>
    </row>
    <row r="33" spans="1:43" x14ac:dyDescent="0.2">
      <c r="A33" s="47" t="s">
        <v>143</v>
      </c>
      <c r="B33" s="106">
        <f>[29]Junho!$K$5</f>
        <v>0.2</v>
      </c>
      <c r="C33" s="106">
        <f>[29]Junho!$K$6</f>
        <v>0.60000000000000009</v>
      </c>
      <c r="D33" s="106">
        <f>[29]Junho!$K$7</f>
        <v>0.2</v>
      </c>
      <c r="E33" s="106">
        <f>[29]Junho!$K$8</f>
        <v>0.2</v>
      </c>
      <c r="F33" s="106">
        <f>[29]Junho!$K$9</f>
        <v>8</v>
      </c>
      <c r="G33" s="106">
        <f>[29]Junho!$K$10</f>
        <v>0.2</v>
      </c>
      <c r="H33" s="106">
        <f>[29]Junho!$K$11</f>
        <v>0.2</v>
      </c>
      <c r="I33" s="106">
        <f>[29]Junho!$K$12</f>
        <v>26</v>
      </c>
      <c r="J33" s="106">
        <f>[29]Junho!$K$13</f>
        <v>0.2</v>
      </c>
      <c r="K33" s="106">
        <f>[29]Junho!$K$14</f>
        <v>0.2</v>
      </c>
      <c r="L33" s="106">
        <f>[29]Junho!$K$15</f>
        <v>0.2</v>
      </c>
      <c r="M33" s="106">
        <f>[29]Junho!$K$16</f>
        <v>0</v>
      </c>
      <c r="N33" s="106">
        <f>[29]Junho!$K$17</f>
        <v>0</v>
      </c>
      <c r="O33" s="106">
        <f>[29]Junho!$K$18</f>
        <v>0</v>
      </c>
      <c r="P33" s="106">
        <f>[29]Junho!$K$19</f>
        <v>30.4</v>
      </c>
      <c r="Q33" s="106">
        <f>[29]Junho!$K$20</f>
        <v>0</v>
      </c>
      <c r="R33" s="106">
        <f>[29]Junho!$K$21</f>
        <v>0</v>
      </c>
      <c r="S33" s="106">
        <f>[29]Junho!$K$22</f>
        <v>0</v>
      </c>
      <c r="T33" s="106">
        <f>[29]Junho!$K$23</f>
        <v>0</v>
      </c>
      <c r="U33" s="106">
        <f>[29]Junho!$K$24</f>
        <v>0</v>
      </c>
      <c r="V33" s="106">
        <f>[29]Junho!$K$25</f>
        <v>0.2</v>
      </c>
      <c r="W33" s="106">
        <f>[29]Junho!$K$26</f>
        <v>0.2</v>
      </c>
      <c r="X33" s="106">
        <f>[29]Junho!$K$27</f>
        <v>9.9999999999999982</v>
      </c>
      <c r="Y33" s="106">
        <f>[29]Junho!$K$28</f>
        <v>0.2</v>
      </c>
      <c r="Z33" s="106">
        <f>[29]Junho!$K$29</f>
        <v>0</v>
      </c>
      <c r="AA33" s="106">
        <f>[29]Junho!$K$30</f>
        <v>1</v>
      </c>
      <c r="AB33" s="106">
        <f>[29]Junho!$K$31</f>
        <v>1</v>
      </c>
      <c r="AC33" s="106">
        <f>[29]Junho!$K$32</f>
        <v>0.2</v>
      </c>
      <c r="AD33" s="106">
        <f>[29]Junho!$K$33</f>
        <v>0</v>
      </c>
      <c r="AE33" s="106">
        <f>[29]Junho!$K$34</f>
        <v>0</v>
      </c>
      <c r="AF33" s="111">
        <f t="shared" si="1"/>
        <v>79.400000000000006</v>
      </c>
      <c r="AG33" s="113">
        <f t="shared" si="2"/>
        <v>30.4</v>
      </c>
      <c r="AH33" s="55">
        <f t="shared" si="3"/>
        <v>11</v>
      </c>
      <c r="AI33" s="12" t="s">
        <v>35</v>
      </c>
    </row>
    <row r="34" spans="1:43" hidden="1" x14ac:dyDescent="0.2">
      <c r="A34" s="47" t="s">
        <v>11</v>
      </c>
      <c r="B34" s="106" t="str">
        <f>[30]Junho!$K$5</f>
        <v>*</v>
      </c>
      <c r="C34" s="106" t="str">
        <f>[30]Junho!$K$6</f>
        <v>*</v>
      </c>
      <c r="D34" s="106" t="str">
        <f>[30]Junho!$K$7</f>
        <v>*</v>
      </c>
      <c r="E34" s="106" t="str">
        <f>[30]Junho!$K$8</f>
        <v>*</v>
      </c>
      <c r="F34" s="106" t="str">
        <f>[30]Junho!$K$9</f>
        <v>*</v>
      </c>
      <c r="G34" s="106" t="str">
        <f>[30]Junho!$K$10</f>
        <v>*</v>
      </c>
      <c r="H34" s="106" t="str">
        <f>[30]Junho!$K$11</f>
        <v>*</v>
      </c>
      <c r="I34" s="106" t="str">
        <f>[30]Junho!$K$12</f>
        <v>*</v>
      </c>
      <c r="J34" s="106" t="str">
        <f>[30]Junho!$K$13</f>
        <v>*</v>
      </c>
      <c r="K34" s="106" t="str">
        <f>[30]Junho!$K$14</f>
        <v>*</v>
      </c>
      <c r="L34" s="106" t="str">
        <f>[30]Junho!$K$15</f>
        <v>*</v>
      </c>
      <c r="M34" s="106" t="str">
        <f>[30]Junho!$K$16</f>
        <v>*</v>
      </c>
      <c r="N34" s="106" t="str">
        <f>[30]Junho!$K$17</f>
        <v>*</v>
      </c>
      <c r="O34" s="106" t="str">
        <f>[30]Junho!$K$18</f>
        <v>*</v>
      </c>
      <c r="P34" s="106" t="str">
        <f>[30]Junho!$K$19</f>
        <v>*</v>
      </c>
      <c r="Q34" s="106" t="str">
        <f>[30]Junho!$K$20</f>
        <v>*</v>
      </c>
      <c r="R34" s="106" t="str">
        <f>[30]Junho!$K$21</f>
        <v>*</v>
      </c>
      <c r="S34" s="106" t="str">
        <f>[30]Junho!$K$22</f>
        <v>*</v>
      </c>
      <c r="T34" s="106" t="str">
        <f>[30]Junho!$K$23</f>
        <v>*</v>
      </c>
      <c r="U34" s="106" t="str">
        <f>[30]Junho!$K$24</f>
        <v>*</v>
      </c>
      <c r="V34" s="106" t="str">
        <f>[30]Junho!$K$25</f>
        <v>*</v>
      </c>
      <c r="W34" s="106" t="str">
        <f>[30]Junho!$K$26</f>
        <v>*</v>
      </c>
      <c r="X34" s="106" t="str">
        <f>[30]Junho!$K$27</f>
        <v>*</v>
      </c>
      <c r="Y34" s="106" t="str">
        <f>[30]Junho!$K$28</f>
        <v>*</v>
      </c>
      <c r="Z34" s="106" t="str">
        <f>[30]Junho!$K$29</f>
        <v>*</v>
      </c>
      <c r="AA34" s="106" t="str">
        <f>[30]Junho!$K$30</f>
        <v>*</v>
      </c>
      <c r="AB34" s="106" t="str">
        <f>[30]Junho!$K$31</f>
        <v>*</v>
      </c>
      <c r="AC34" s="106" t="str">
        <f>[30]Junho!$K$32</f>
        <v>*</v>
      </c>
      <c r="AD34" s="106" t="str">
        <f>[30]Junho!$K$33</f>
        <v>*</v>
      </c>
      <c r="AE34" s="106" t="str">
        <f>[30]Junho!$K$34</f>
        <v>*</v>
      </c>
      <c r="AF34" s="111">
        <f t="shared" si="1"/>
        <v>0</v>
      </c>
      <c r="AG34" s="113">
        <f t="shared" si="2"/>
        <v>0</v>
      </c>
      <c r="AH34" s="55">
        <f t="shared" si="3"/>
        <v>0</v>
      </c>
      <c r="AQ34" s="12" t="s">
        <v>35</v>
      </c>
    </row>
    <row r="35" spans="1:43" s="5" customFormat="1" x14ac:dyDescent="0.2">
      <c r="A35" s="47" t="s">
        <v>12</v>
      </c>
      <c r="B35" s="106">
        <f>[31]Junho!$K$5</f>
        <v>0</v>
      </c>
      <c r="C35" s="106">
        <f>[31]Junho!$K$6</f>
        <v>0.2</v>
      </c>
      <c r="D35" s="106">
        <f>[31]Junho!$K$7</f>
        <v>0.2</v>
      </c>
      <c r="E35" s="106">
        <f>[31]Junho!$K$8</f>
        <v>0</v>
      </c>
      <c r="F35" s="106">
        <f>[31]Junho!$K$9</f>
        <v>4.5999999999999996</v>
      </c>
      <c r="G35" s="106">
        <f>[31]Junho!$K$10</f>
        <v>0.60000000000000009</v>
      </c>
      <c r="H35" s="106">
        <f>[31]Junho!$K$11</f>
        <v>0</v>
      </c>
      <c r="I35" s="106">
        <f>[31]Junho!$K$12</f>
        <v>30</v>
      </c>
      <c r="J35" s="106">
        <f>[31]Junho!$K$13</f>
        <v>0</v>
      </c>
      <c r="K35" s="106">
        <f>[31]Junho!$K$14</f>
        <v>0</v>
      </c>
      <c r="L35" s="106">
        <f>[31]Junho!$K$15</f>
        <v>0.4</v>
      </c>
      <c r="M35" s="106">
        <f>[31]Junho!$K$16</f>
        <v>0</v>
      </c>
      <c r="N35" s="106">
        <f>[31]Junho!$K$17</f>
        <v>0</v>
      </c>
      <c r="O35" s="106">
        <f>[31]Junho!$K$18</f>
        <v>0</v>
      </c>
      <c r="P35" s="106">
        <f>[31]Junho!$K$19</f>
        <v>0.4</v>
      </c>
      <c r="Q35" s="106">
        <f>[31]Junho!$K$20</f>
        <v>0</v>
      </c>
      <c r="R35" s="106">
        <f>[31]Junho!$K$21</f>
        <v>0</v>
      </c>
      <c r="S35" s="106">
        <f>[31]Junho!$K$22</f>
        <v>0</v>
      </c>
      <c r="T35" s="106">
        <f>[31]Junho!$K$23</f>
        <v>0</v>
      </c>
      <c r="U35" s="106">
        <f>[31]Junho!$K$24</f>
        <v>0</v>
      </c>
      <c r="V35" s="106">
        <f>[31]Junho!$K$25</f>
        <v>0</v>
      </c>
      <c r="W35" s="106">
        <f>[31]Junho!$K$26</f>
        <v>0</v>
      </c>
      <c r="X35" s="106">
        <f>[31]Junho!$K$27</f>
        <v>0</v>
      </c>
      <c r="Y35" s="106">
        <f>[31]Junho!$K$28</f>
        <v>0</v>
      </c>
      <c r="Z35" s="106">
        <f>[31]Junho!$K$29</f>
        <v>0</v>
      </c>
      <c r="AA35" s="106">
        <f>[31]Junho!$K$30</f>
        <v>0.2</v>
      </c>
      <c r="AB35" s="106">
        <f>[31]Junho!$K$31</f>
        <v>0.4</v>
      </c>
      <c r="AC35" s="106">
        <f>[31]Junho!$K$32</f>
        <v>0</v>
      </c>
      <c r="AD35" s="106">
        <f>[31]Junho!$K$33</f>
        <v>0</v>
      </c>
      <c r="AE35" s="106">
        <f>[31]Junho!$K$34</f>
        <v>0</v>
      </c>
      <c r="AF35" s="111">
        <f t="shared" si="1"/>
        <v>37</v>
      </c>
      <c r="AG35" s="113">
        <f t="shared" si="2"/>
        <v>30</v>
      </c>
      <c r="AH35" s="55">
        <f t="shared" si="3"/>
        <v>21</v>
      </c>
    </row>
    <row r="36" spans="1:43" s="5" customFormat="1" x14ac:dyDescent="0.2">
      <c r="A36" s="47" t="s">
        <v>212</v>
      </c>
      <c r="B36" s="106" t="str">
        <f>[32]Junho!$K$5</f>
        <v>*</v>
      </c>
      <c r="C36" s="106" t="str">
        <f>[32]Junho!$K$6</f>
        <v>*</v>
      </c>
      <c r="D36" s="106" t="str">
        <f>[32]Junho!$K$7</f>
        <v>*</v>
      </c>
      <c r="E36" s="106" t="str">
        <f>[32]Junho!$K$8</f>
        <v>*</v>
      </c>
      <c r="F36" s="106" t="str">
        <f>[32]Junho!$K$9</f>
        <v>*</v>
      </c>
      <c r="G36" s="106" t="str">
        <f>[32]Junho!$K$10</f>
        <v>*</v>
      </c>
      <c r="H36" s="106" t="str">
        <f>[32]Junho!$K$11</f>
        <v>*</v>
      </c>
      <c r="I36" s="106" t="str">
        <f>[32]Junho!$K$12</f>
        <v>*</v>
      </c>
      <c r="J36" s="106" t="str">
        <f>[32]Junho!$K$13</f>
        <v>*</v>
      </c>
      <c r="K36" s="106" t="str">
        <f>[32]Junho!$K$14</f>
        <v>*</v>
      </c>
      <c r="L36" s="106" t="str">
        <f>[32]Junho!$K$15</f>
        <v>*</v>
      </c>
      <c r="M36" s="106" t="str">
        <f>[32]Junho!$K$16</f>
        <v>*</v>
      </c>
      <c r="N36" s="106" t="str">
        <f>[32]Junho!$K$17</f>
        <v>*</v>
      </c>
      <c r="O36" s="106" t="str">
        <f>[32]Junho!$K$18</f>
        <v>*</v>
      </c>
      <c r="P36" s="106" t="str">
        <f>[32]Junho!$K$19</f>
        <v>*</v>
      </c>
      <c r="Q36" s="106" t="str">
        <f>[32]Junho!$K$20</f>
        <v>*</v>
      </c>
      <c r="R36" s="106" t="str">
        <f>[32]Junho!$K$21</f>
        <v>*</v>
      </c>
      <c r="S36" s="106" t="str">
        <f>[32]Junho!$K$22</f>
        <v>*</v>
      </c>
      <c r="T36" s="106" t="str">
        <f>[32]Junho!$K$23</f>
        <v>*</v>
      </c>
      <c r="U36" s="106" t="str">
        <f>[32]Junho!$K$24</f>
        <v>*</v>
      </c>
      <c r="V36" s="106" t="str">
        <f>[32]Junho!$K$25</f>
        <v>*</v>
      </c>
      <c r="W36" s="106" t="str">
        <f>[32]Junho!$K$26</f>
        <v>*</v>
      </c>
      <c r="X36" s="106">
        <f>[32]Junho!$K$27</f>
        <v>3.8000000000000003</v>
      </c>
      <c r="Y36" s="106">
        <f>[32]Junho!$K$28</f>
        <v>0</v>
      </c>
      <c r="Z36" s="106">
        <f>[32]Junho!$K$29</f>
        <v>0</v>
      </c>
      <c r="AA36" s="106">
        <f>[32]Junho!$K$30</f>
        <v>1</v>
      </c>
      <c r="AB36" s="106">
        <f>[32]Junho!$K$31</f>
        <v>0.4</v>
      </c>
      <c r="AC36" s="106">
        <f>[32]Junho!$K$32</f>
        <v>0</v>
      </c>
      <c r="AD36" s="106">
        <f>[32]Junho!$K$33</f>
        <v>0</v>
      </c>
      <c r="AE36" s="106">
        <f>[32]Junho!$K$34</f>
        <v>0.2</v>
      </c>
      <c r="AF36" s="111">
        <f t="shared" si="1"/>
        <v>5.4000000000000012</v>
      </c>
      <c r="AG36" s="113">
        <f t="shared" si="2"/>
        <v>3.8000000000000003</v>
      </c>
      <c r="AH36" s="55">
        <f t="shared" si="3"/>
        <v>4</v>
      </c>
    </row>
    <row r="37" spans="1:43" x14ac:dyDescent="0.2">
      <c r="A37" s="47" t="s">
        <v>13</v>
      </c>
      <c r="B37" s="106">
        <f>[33]Junho!$K$5</f>
        <v>0</v>
      </c>
      <c r="C37" s="106">
        <f>[33]Junho!$K$6</f>
        <v>1.6</v>
      </c>
      <c r="D37" s="106">
        <f>[33]Junho!$K$7</f>
        <v>0</v>
      </c>
      <c r="E37" s="106">
        <f>[33]Junho!$K$8</f>
        <v>0</v>
      </c>
      <c r="F37" s="106">
        <f>[33]Junho!$K$9</f>
        <v>0</v>
      </c>
      <c r="G37" s="106">
        <f>[33]Junho!$K$10</f>
        <v>0</v>
      </c>
      <c r="H37" s="106">
        <f>[33]Junho!$K$11</f>
        <v>0</v>
      </c>
      <c r="I37" s="106">
        <f>[33]Junho!$K$12</f>
        <v>12.2</v>
      </c>
      <c r="J37" s="106">
        <f>[33]Junho!$K$13</f>
        <v>0.2</v>
      </c>
      <c r="K37" s="106">
        <f>[33]Junho!$K$14</f>
        <v>0</v>
      </c>
      <c r="L37" s="106">
        <f>[33]Junho!$K$15</f>
        <v>0.2</v>
      </c>
      <c r="M37" s="106">
        <f>[33]Junho!$K$16</f>
        <v>0</v>
      </c>
      <c r="N37" s="106">
        <f>[33]Junho!$K$17</f>
        <v>0</v>
      </c>
      <c r="O37" s="106">
        <f>[33]Junho!$K$18</f>
        <v>0</v>
      </c>
      <c r="P37" s="106">
        <f>[33]Junho!$K$19</f>
        <v>0</v>
      </c>
      <c r="Q37" s="106">
        <f>[33]Junho!$K$20</f>
        <v>0</v>
      </c>
      <c r="R37" s="106">
        <f>[33]Junho!$K$21</f>
        <v>0</v>
      </c>
      <c r="S37" s="106">
        <f>[33]Junho!$K$22</f>
        <v>0</v>
      </c>
      <c r="T37" s="106">
        <f>[33]Junho!$K$23</f>
        <v>0</v>
      </c>
      <c r="U37" s="106">
        <f>[33]Junho!$K$24</f>
        <v>0</v>
      </c>
      <c r="V37" s="106">
        <f>[33]Junho!$K$25</f>
        <v>0</v>
      </c>
      <c r="W37" s="106">
        <f>[33]Junho!$K$26</f>
        <v>0</v>
      </c>
      <c r="X37" s="106">
        <f>[33]Junho!$K$27</f>
        <v>9.6</v>
      </c>
      <c r="Y37" s="106">
        <f>[33]Junho!$K$28</f>
        <v>0.2</v>
      </c>
      <c r="Z37" s="106">
        <f>[33]Junho!$K$29</f>
        <v>0</v>
      </c>
      <c r="AA37" s="106">
        <f>[33]Junho!$K$30</f>
        <v>0</v>
      </c>
      <c r="AB37" s="106">
        <f>[33]Junho!$K$31</f>
        <v>0</v>
      </c>
      <c r="AC37" s="106">
        <f>[33]Junho!$K$32</f>
        <v>0</v>
      </c>
      <c r="AD37" s="106">
        <f>[33]Junho!$K$33</f>
        <v>0</v>
      </c>
      <c r="AE37" s="106">
        <f>[33]Junho!$K$34</f>
        <v>0</v>
      </c>
      <c r="AF37" s="111">
        <f t="shared" ref="AF37:AF67" si="4">SUM(B37:AE37)</f>
        <v>23.999999999999996</v>
      </c>
      <c r="AG37" s="113">
        <f t="shared" ref="AG37:AG67" si="5">MAX(B37:AE37)</f>
        <v>12.2</v>
      </c>
      <c r="AH37" s="55">
        <f t="shared" ref="AH37:AH67" si="6">COUNTIF(B37:AE37,"=0,0")</f>
        <v>24</v>
      </c>
    </row>
    <row r="38" spans="1:43" x14ac:dyDescent="0.2">
      <c r="A38" s="47" t="s">
        <v>144</v>
      </c>
      <c r="B38" s="106">
        <f>[34]Junho!$K$5</f>
        <v>0</v>
      </c>
      <c r="C38" s="106">
        <f>[34]Junho!$K$6</f>
        <v>0</v>
      </c>
      <c r="D38" s="106">
        <f>[34]Junho!$K$7</f>
        <v>0.2</v>
      </c>
      <c r="E38" s="106">
        <f>[34]Junho!$K$8</f>
        <v>0.2</v>
      </c>
      <c r="F38" s="106">
        <f>[34]Junho!$K$9</f>
        <v>0</v>
      </c>
      <c r="G38" s="106">
        <f>[34]Junho!$K$10</f>
        <v>0</v>
      </c>
      <c r="H38" s="106">
        <f>[34]Junho!$K$11</f>
        <v>0</v>
      </c>
      <c r="I38" s="106">
        <f>[34]Junho!$K$12</f>
        <v>1.2</v>
      </c>
      <c r="J38" s="106">
        <f>[34]Junho!$K$13</f>
        <v>3.6000000000000005</v>
      </c>
      <c r="K38" s="106">
        <f>[34]Junho!$K$14</f>
        <v>0</v>
      </c>
      <c r="L38" s="106">
        <f>[34]Junho!$K$15</f>
        <v>0.2</v>
      </c>
      <c r="M38" s="106">
        <f>[34]Junho!$K$16</f>
        <v>0</v>
      </c>
      <c r="N38" s="106">
        <f>[34]Junho!$K$17</f>
        <v>0</v>
      </c>
      <c r="O38" s="106">
        <f>[34]Junho!$K$18</f>
        <v>0</v>
      </c>
      <c r="P38" s="106">
        <f>[34]Junho!$K$19</f>
        <v>29.6</v>
      </c>
      <c r="Q38" s="106">
        <f>[34]Junho!$K$20</f>
        <v>0</v>
      </c>
      <c r="R38" s="106">
        <f>[34]Junho!$K$21</f>
        <v>0</v>
      </c>
      <c r="S38" s="106">
        <f>[34]Junho!$K$22</f>
        <v>0</v>
      </c>
      <c r="T38" s="106">
        <f>[34]Junho!$K$23</f>
        <v>0</v>
      </c>
      <c r="U38" s="106">
        <f>[34]Junho!$K$24</f>
        <v>0.2</v>
      </c>
      <c r="V38" s="106">
        <f>[34]Junho!$K$25</f>
        <v>0</v>
      </c>
      <c r="W38" s="106">
        <f>[34]Junho!$K$26</f>
        <v>0</v>
      </c>
      <c r="X38" s="106">
        <f>[34]Junho!$K$27</f>
        <v>6.2</v>
      </c>
      <c r="Y38" s="106">
        <f>[34]Junho!$K$28</f>
        <v>0.2</v>
      </c>
      <c r="Z38" s="106">
        <f>[34]Junho!$K$29</f>
        <v>0</v>
      </c>
      <c r="AA38" s="106">
        <f>[34]Junho!$K$30</f>
        <v>0</v>
      </c>
      <c r="AB38" s="106">
        <f>[34]Junho!$K$31</f>
        <v>0.2</v>
      </c>
      <c r="AC38" s="106">
        <f>[34]Junho!$K$32</f>
        <v>0</v>
      </c>
      <c r="AD38" s="106">
        <f>[34]Junho!$K$33</f>
        <v>0.2</v>
      </c>
      <c r="AE38" s="106">
        <f>[34]Junho!$K$34</f>
        <v>0</v>
      </c>
      <c r="AF38" s="111">
        <f t="shared" si="4"/>
        <v>42.000000000000014</v>
      </c>
      <c r="AG38" s="113">
        <f t="shared" si="5"/>
        <v>29.6</v>
      </c>
      <c r="AH38" s="55">
        <f t="shared" si="6"/>
        <v>19</v>
      </c>
    </row>
    <row r="39" spans="1:43" x14ac:dyDescent="0.2">
      <c r="A39" s="47" t="s">
        <v>117</v>
      </c>
      <c r="B39" s="106">
        <f>[35]Junho!$K$5</f>
        <v>0</v>
      </c>
      <c r="C39" s="106">
        <f>[35]Junho!$K$6</f>
        <v>0.2</v>
      </c>
      <c r="D39" s="106">
        <f>[35]Junho!$K$7</f>
        <v>1.2</v>
      </c>
      <c r="E39" s="106">
        <f>[35]Junho!$K$8</f>
        <v>0</v>
      </c>
      <c r="F39" s="106">
        <f>[35]Junho!$K$9</f>
        <v>0</v>
      </c>
      <c r="G39" s="106">
        <f>[35]Junho!$K$10</f>
        <v>13.4</v>
      </c>
      <c r="H39" s="106">
        <f>[35]Junho!$K$11</f>
        <v>0.4</v>
      </c>
      <c r="I39" s="106">
        <f>[35]Junho!$K$12</f>
        <v>19.8</v>
      </c>
      <c r="J39" s="106">
        <f>[35]Junho!$K$13</f>
        <v>0.4</v>
      </c>
      <c r="K39" s="106">
        <f>[35]Junho!$K$14</f>
        <v>0.2</v>
      </c>
      <c r="L39" s="106">
        <f>[35]Junho!$K$15</f>
        <v>0.4</v>
      </c>
      <c r="M39" s="106">
        <f>[35]Junho!$K$16</f>
        <v>0</v>
      </c>
      <c r="N39" s="106">
        <f>[35]Junho!$K$17</f>
        <v>0</v>
      </c>
      <c r="O39" s="106">
        <f>[35]Junho!$K$18</f>
        <v>0.2</v>
      </c>
      <c r="P39" s="106">
        <f>[35]Junho!$K$19</f>
        <v>21.999999999999996</v>
      </c>
      <c r="Q39" s="106">
        <f>[35]Junho!$K$20</f>
        <v>0</v>
      </c>
      <c r="R39" s="106">
        <f>[35]Junho!$K$21</f>
        <v>0</v>
      </c>
      <c r="S39" s="106">
        <f>[35]Junho!$K$22</f>
        <v>0</v>
      </c>
      <c r="T39" s="106">
        <f>[35]Junho!$K$23</f>
        <v>0</v>
      </c>
      <c r="U39" s="106">
        <f>[35]Junho!$K$24</f>
        <v>0</v>
      </c>
      <c r="V39" s="106">
        <f>[35]Junho!$K$25</f>
        <v>0</v>
      </c>
      <c r="W39" s="106">
        <f>[35]Junho!$K$26</f>
        <v>0</v>
      </c>
      <c r="X39" s="106">
        <f>[35]Junho!$K$27</f>
        <v>1.5999999999999999</v>
      </c>
      <c r="Y39" s="106">
        <f>[35]Junho!$K$28</f>
        <v>0</v>
      </c>
      <c r="Z39" s="106">
        <f>[35]Junho!$K$29</f>
        <v>0</v>
      </c>
      <c r="AA39" s="106">
        <f>[35]Junho!$K$30</f>
        <v>0</v>
      </c>
      <c r="AB39" s="106">
        <f>[35]Junho!$K$31</f>
        <v>0.2</v>
      </c>
      <c r="AC39" s="106">
        <f>[35]Junho!$K$32</f>
        <v>0</v>
      </c>
      <c r="AD39" s="106">
        <f>[35]Junho!$K$33</f>
        <v>0</v>
      </c>
      <c r="AE39" s="106">
        <f>[35]Junho!$K$34</f>
        <v>0</v>
      </c>
      <c r="AF39" s="111">
        <f t="shared" si="4"/>
        <v>60.000000000000007</v>
      </c>
      <c r="AG39" s="113">
        <f t="shared" si="5"/>
        <v>21.999999999999996</v>
      </c>
      <c r="AH39" s="55">
        <f t="shared" si="6"/>
        <v>18</v>
      </c>
    </row>
    <row r="40" spans="1:43" x14ac:dyDescent="0.2">
      <c r="A40" s="47" t="s">
        <v>211</v>
      </c>
      <c r="B40" s="106" t="str">
        <f>[36]Junho!$K$5</f>
        <v>*</v>
      </c>
      <c r="C40" s="106" t="str">
        <f>[36]Junho!$K$6</f>
        <v>*</v>
      </c>
      <c r="D40" s="106" t="str">
        <f>[36]Junho!$K$7</f>
        <v>*</v>
      </c>
      <c r="E40" s="106" t="str">
        <f>[36]Junho!$K$8</f>
        <v>*</v>
      </c>
      <c r="F40" s="106" t="str">
        <f>[36]Junho!$K$9</f>
        <v>*</v>
      </c>
      <c r="G40" s="106" t="str">
        <f>[36]Junho!$K$10</f>
        <v>*</v>
      </c>
      <c r="H40" s="106" t="str">
        <f>[36]Junho!$K$11</f>
        <v>*</v>
      </c>
      <c r="I40" s="106" t="str">
        <f>[36]Junho!$K$12</f>
        <v>*</v>
      </c>
      <c r="J40" s="106" t="str">
        <f>[36]Junho!$K$13</f>
        <v>*</v>
      </c>
      <c r="K40" s="106" t="str">
        <f>[36]Junho!$K$14</f>
        <v>*</v>
      </c>
      <c r="L40" s="106" t="str">
        <f>[36]Junho!$K$15</f>
        <v>*</v>
      </c>
      <c r="M40" s="106" t="str">
        <f>[36]Junho!$K$16</f>
        <v>*</v>
      </c>
      <c r="N40" s="106" t="str">
        <f>[36]Junho!$K$17</f>
        <v>*</v>
      </c>
      <c r="O40" s="106" t="str">
        <f>[36]Junho!$K$18</f>
        <v>*</v>
      </c>
      <c r="P40" s="106" t="str">
        <f>[36]Junho!$K$19</f>
        <v>*</v>
      </c>
      <c r="Q40" s="106" t="str">
        <f>[36]Junho!$K$20</f>
        <v>*</v>
      </c>
      <c r="R40" s="106" t="str">
        <f>[36]Junho!$K$21</f>
        <v>*</v>
      </c>
      <c r="S40" s="106">
        <f>[36]Junho!$K$22</f>
        <v>0</v>
      </c>
      <c r="T40" s="106">
        <f>[36]Junho!$K$23</f>
        <v>0</v>
      </c>
      <c r="U40" s="106">
        <f>[36]Junho!$K$24</f>
        <v>0</v>
      </c>
      <c r="V40" s="106">
        <f>[36]Junho!$K$25</f>
        <v>0.2</v>
      </c>
      <c r="W40" s="106">
        <f>[36]Junho!$K$26</f>
        <v>0</v>
      </c>
      <c r="X40" s="106">
        <f>[36]Junho!$K$27</f>
        <v>15.600000000000003</v>
      </c>
      <c r="Y40" s="106">
        <f>[36]Junho!$K$28</f>
        <v>2.8</v>
      </c>
      <c r="Z40" s="106">
        <f>[36]Junho!$K$29</f>
        <v>0</v>
      </c>
      <c r="AA40" s="106">
        <f>[36]Junho!$K$30</f>
        <v>0</v>
      </c>
      <c r="AB40" s="106">
        <f>[36]Junho!$K$31</f>
        <v>0</v>
      </c>
      <c r="AC40" s="106">
        <f>[36]Junho!$K$32</f>
        <v>0</v>
      </c>
      <c r="AD40" s="106">
        <f>[36]Junho!$K$33</f>
        <v>0</v>
      </c>
      <c r="AE40" s="106">
        <f>[36]Junho!$K$34</f>
        <v>0</v>
      </c>
      <c r="AF40" s="111">
        <f t="shared" si="4"/>
        <v>18.600000000000001</v>
      </c>
      <c r="AG40" s="113">
        <f t="shared" si="5"/>
        <v>15.600000000000003</v>
      </c>
      <c r="AH40" s="55">
        <f t="shared" si="6"/>
        <v>10</v>
      </c>
    </row>
    <row r="41" spans="1:43" x14ac:dyDescent="0.2">
      <c r="A41" s="47" t="s">
        <v>14</v>
      </c>
      <c r="B41" s="106">
        <f>[37]Junho!$K$5</f>
        <v>0</v>
      </c>
      <c r="C41" s="106">
        <f>[37]Junho!$K$6</f>
        <v>0</v>
      </c>
      <c r="D41" s="106">
        <f>[37]Junho!$K$7</f>
        <v>1</v>
      </c>
      <c r="E41" s="106">
        <f>[37]Junho!$K$8</f>
        <v>0</v>
      </c>
      <c r="F41" s="106">
        <f>[37]Junho!$K$9</f>
        <v>0</v>
      </c>
      <c r="G41" s="106">
        <f>[37]Junho!$K$10</f>
        <v>0</v>
      </c>
      <c r="H41" s="106">
        <f>[37]Junho!$K$11</f>
        <v>0</v>
      </c>
      <c r="I41" s="106">
        <f>[37]Junho!$K$12</f>
        <v>0</v>
      </c>
      <c r="J41" s="106">
        <f>[37]Junho!$K$13</f>
        <v>5</v>
      </c>
      <c r="K41" s="106">
        <f>[37]Junho!$K$14</f>
        <v>0</v>
      </c>
      <c r="L41" s="106">
        <f>[37]Junho!$K$15</f>
        <v>0</v>
      </c>
      <c r="M41" s="106">
        <f>[37]Junho!$K$16</f>
        <v>0</v>
      </c>
      <c r="N41" s="106">
        <f>[37]Junho!$K$17</f>
        <v>0</v>
      </c>
      <c r="O41" s="106">
        <f>[37]Junho!$K$18</f>
        <v>0</v>
      </c>
      <c r="P41" s="106">
        <f>[37]Junho!$K$19</f>
        <v>5</v>
      </c>
      <c r="Q41" s="106">
        <f>[37]Junho!$K$20</f>
        <v>6.2</v>
      </c>
      <c r="R41" s="106">
        <f>[37]Junho!$K$21</f>
        <v>0</v>
      </c>
      <c r="S41" s="106">
        <f>[37]Junho!$K$22</f>
        <v>0</v>
      </c>
      <c r="T41" s="106">
        <f>[37]Junho!$K$23</f>
        <v>0</v>
      </c>
      <c r="U41" s="106">
        <f>[37]Junho!$K$24</f>
        <v>0</v>
      </c>
      <c r="V41" s="106">
        <f>[37]Junho!$K$25</f>
        <v>0</v>
      </c>
      <c r="W41" s="106">
        <f>[37]Junho!$K$26</f>
        <v>0</v>
      </c>
      <c r="X41" s="106">
        <f>[37]Junho!$K$27</f>
        <v>21.8</v>
      </c>
      <c r="Y41" s="106">
        <f>[37]Junho!$K$28</f>
        <v>0</v>
      </c>
      <c r="Z41" s="106">
        <f>[37]Junho!$K$29</f>
        <v>0</v>
      </c>
      <c r="AA41" s="106">
        <f>[37]Junho!$K$30</f>
        <v>0</v>
      </c>
      <c r="AB41" s="106">
        <f>[37]Junho!$K$31</f>
        <v>0.2</v>
      </c>
      <c r="AC41" s="106">
        <f>[37]Junho!$K$32</f>
        <v>0</v>
      </c>
      <c r="AD41" s="106">
        <f>[37]Junho!$K$33</f>
        <v>0</v>
      </c>
      <c r="AE41" s="106">
        <f>[37]Junho!$K$34</f>
        <v>0</v>
      </c>
      <c r="AF41" s="111">
        <f t="shared" si="4"/>
        <v>39.200000000000003</v>
      </c>
      <c r="AG41" s="113">
        <f t="shared" si="5"/>
        <v>21.8</v>
      </c>
      <c r="AH41" s="55">
        <f t="shared" si="6"/>
        <v>24</v>
      </c>
    </row>
    <row r="42" spans="1:43" x14ac:dyDescent="0.2">
      <c r="A42" s="47" t="s">
        <v>145</v>
      </c>
      <c r="B42" s="106">
        <f>[38]Junho!$K$5</f>
        <v>0</v>
      </c>
      <c r="C42" s="106">
        <f>[38]Junho!$K$6</f>
        <v>0</v>
      </c>
      <c r="D42" s="106">
        <f>[38]Junho!$K$7</f>
        <v>0</v>
      </c>
      <c r="E42" s="106">
        <f>[38]Junho!$K$8</f>
        <v>0</v>
      </c>
      <c r="F42" s="106">
        <f>[38]Junho!$K$9</f>
        <v>0</v>
      </c>
      <c r="G42" s="106">
        <f>[38]Junho!$K$10</f>
        <v>0</v>
      </c>
      <c r="H42" s="106">
        <f>[38]Junho!$K$11</f>
        <v>0</v>
      </c>
      <c r="I42" s="106">
        <f>[38]Junho!$K$12</f>
        <v>4.2</v>
      </c>
      <c r="J42" s="106">
        <f>[38]Junho!$K$13</f>
        <v>0.4</v>
      </c>
      <c r="K42" s="106">
        <f>[38]Junho!$K$14</f>
        <v>0</v>
      </c>
      <c r="L42" s="106">
        <f>[38]Junho!$K$15</f>
        <v>0.8</v>
      </c>
      <c r="M42" s="106">
        <f>[38]Junho!$K$16</f>
        <v>0</v>
      </c>
      <c r="N42" s="106">
        <f>[38]Junho!$K$17</f>
        <v>0</v>
      </c>
      <c r="O42" s="106">
        <f>[38]Junho!$K$18</f>
        <v>0</v>
      </c>
      <c r="P42" s="106">
        <f>[38]Junho!$K$19</f>
        <v>0</v>
      </c>
      <c r="Q42" s="106">
        <f>[38]Junho!$K$20</f>
        <v>0</v>
      </c>
      <c r="R42" s="106">
        <f>[38]Junho!$K$21</f>
        <v>0</v>
      </c>
      <c r="S42" s="106">
        <f>[38]Junho!$K$22</f>
        <v>0</v>
      </c>
      <c r="T42" s="106">
        <f>[38]Junho!$K$23</f>
        <v>0</v>
      </c>
      <c r="U42" s="106">
        <f>[38]Junho!$K$24</f>
        <v>0</v>
      </c>
      <c r="V42" s="106">
        <f>[38]Junho!$K$25</f>
        <v>0</v>
      </c>
      <c r="W42" s="106">
        <f>[38]Junho!$K$26</f>
        <v>0.2</v>
      </c>
      <c r="X42" s="106">
        <f>[38]Junho!$K$27</f>
        <v>20.399999999999999</v>
      </c>
      <c r="Y42" s="106">
        <f>[38]Junho!$K$28</f>
        <v>2</v>
      </c>
      <c r="Z42" s="106">
        <f>[38]Junho!$K$29</f>
        <v>0</v>
      </c>
      <c r="AA42" s="106">
        <f>[38]Junho!$K$30</f>
        <v>0</v>
      </c>
      <c r="AB42" s="106">
        <f>[38]Junho!$K$31</f>
        <v>0</v>
      </c>
      <c r="AC42" s="106">
        <f>[38]Junho!$K$32</f>
        <v>0</v>
      </c>
      <c r="AD42" s="106">
        <f>[38]Junho!$K$33</f>
        <v>0</v>
      </c>
      <c r="AE42" s="106">
        <f>[38]Junho!$K$34</f>
        <v>0.60000000000000009</v>
      </c>
      <c r="AF42" s="111">
        <f t="shared" si="4"/>
        <v>28.6</v>
      </c>
      <c r="AG42" s="113">
        <f t="shared" si="5"/>
        <v>20.399999999999999</v>
      </c>
      <c r="AH42" s="55">
        <f t="shared" si="6"/>
        <v>23</v>
      </c>
    </row>
    <row r="43" spans="1:43" x14ac:dyDescent="0.2">
      <c r="A43" s="47" t="s">
        <v>15</v>
      </c>
      <c r="B43" s="106">
        <f>[39]Junho!$K$5</f>
        <v>0</v>
      </c>
      <c r="C43" s="106">
        <f>[39]Junho!$K$6</f>
        <v>0</v>
      </c>
      <c r="D43" s="106">
        <f>[39]Junho!$K$7</f>
        <v>0</v>
      </c>
      <c r="E43" s="106">
        <f>[39]Junho!$K$8</f>
        <v>0</v>
      </c>
      <c r="F43" s="106">
        <f>[39]Junho!$K$9</f>
        <v>13.600000000000001</v>
      </c>
      <c r="G43" s="106">
        <f>[39]Junho!$K$10</f>
        <v>0</v>
      </c>
      <c r="H43" s="106">
        <f>[39]Junho!$K$11</f>
        <v>0</v>
      </c>
      <c r="I43" s="106">
        <f>[39]Junho!$K$12</f>
        <v>0</v>
      </c>
      <c r="J43" s="106">
        <f>[39]Junho!$K$13</f>
        <v>0</v>
      </c>
      <c r="K43" s="106">
        <f>[39]Junho!$K$14</f>
        <v>0</v>
      </c>
      <c r="L43" s="106">
        <f>[39]Junho!$K$15</f>
        <v>0</v>
      </c>
      <c r="M43" s="106">
        <f>[39]Junho!$K$16</f>
        <v>0</v>
      </c>
      <c r="N43" s="106">
        <f>[39]Junho!$K$17</f>
        <v>0</v>
      </c>
      <c r="O43" s="106">
        <f>[39]Junho!$K$18</f>
        <v>0</v>
      </c>
      <c r="P43" s="106">
        <f>[39]Junho!$K$19</f>
        <v>35.200000000000003</v>
      </c>
      <c r="Q43" s="106">
        <f>[39]Junho!$K$20</f>
        <v>0</v>
      </c>
      <c r="R43" s="106">
        <f>[39]Junho!$K$21</f>
        <v>0</v>
      </c>
      <c r="S43" s="106">
        <f>[39]Junho!$K$22</f>
        <v>0</v>
      </c>
      <c r="T43" s="106">
        <f>[39]Junho!$K$23</f>
        <v>0</v>
      </c>
      <c r="U43" s="106">
        <f>[39]Junho!$K$24</f>
        <v>0</v>
      </c>
      <c r="V43" s="106">
        <f>[39]Junho!$K$25</f>
        <v>0</v>
      </c>
      <c r="W43" s="106">
        <f>[39]Junho!$K$26</f>
        <v>0</v>
      </c>
      <c r="X43" s="106">
        <f>[39]Junho!$K$27</f>
        <v>0</v>
      </c>
      <c r="Y43" s="106">
        <f>[39]Junho!$K$28</f>
        <v>0</v>
      </c>
      <c r="Z43" s="106">
        <f>[39]Junho!$K$29</f>
        <v>0</v>
      </c>
      <c r="AA43" s="106">
        <f>[39]Junho!$K$30</f>
        <v>0</v>
      </c>
      <c r="AB43" s="106">
        <f>[39]Junho!$K$31</f>
        <v>0</v>
      </c>
      <c r="AC43" s="106">
        <f>[39]Junho!$K$32</f>
        <v>0</v>
      </c>
      <c r="AD43" s="106">
        <f>[39]Junho!$K$33</f>
        <v>0.8</v>
      </c>
      <c r="AE43" s="106">
        <f>[39]Junho!$K$34</f>
        <v>0</v>
      </c>
      <c r="AF43" s="111">
        <f t="shared" si="4"/>
        <v>49.6</v>
      </c>
      <c r="AG43" s="113">
        <f t="shared" si="5"/>
        <v>35.200000000000003</v>
      </c>
      <c r="AH43" s="55">
        <f t="shared" si="6"/>
        <v>27</v>
      </c>
      <c r="AI43" s="12" t="s">
        <v>35</v>
      </c>
    </row>
    <row r="44" spans="1:43" hidden="1" x14ac:dyDescent="0.2">
      <c r="A44" s="47" t="s">
        <v>16</v>
      </c>
      <c r="B44" s="106" t="str">
        <f>[40]Junho!$K$5</f>
        <v>*</v>
      </c>
      <c r="C44" s="106" t="str">
        <f>[40]Junho!$K$6</f>
        <v>*</v>
      </c>
      <c r="D44" s="106" t="str">
        <f>[40]Junho!$K$7</f>
        <v>*</v>
      </c>
      <c r="E44" s="106" t="str">
        <f>[40]Junho!$K$8</f>
        <v>*</v>
      </c>
      <c r="F44" s="106" t="str">
        <f>[40]Junho!$K$9</f>
        <v>*</v>
      </c>
      <c r="G44" s="106" t="str">
        <f>[40]Junho!$K$10</f>
        <v>*</v>
      </c>
      <c r="H44" s="106" t="str">
        <f>[40]Junho!$K$11</f>
        <v>*</v>
      </c>
      <c r="I44" s="106" t="str">
        <f>[40]Junho!$K$12</f>
        <v>*</v>
      </c>
      <c r="J44" s="106" t="str">
        <f>[40]Junho!$K$13</f>
        <v>*</v>
      </c>
      <c r="K44" s="106" t="str">
        <f>[40]Junho!$K$14</f>
        <v>*</v>
      </c>
      <c r="L44" s="106" t="str">
        <f>[40]Junho!$K$15</f>
        <v>*</v>
      </c>
      <c r="M44" s="106" t="str">
        <f>[40]Junho!$K$16</f>
        <v>*</v>
      </c>
      <c r="N44" s="106" t="str">
        <f>[40]Junho!$K$17</f>
        <v>*</v>
      </c>
      <c r="O44" s="106" t="str">
        <f>[40]Junho!$K$18</f>
        <v>*</v>
      </c>
      <c r="P44" s="106" t="str">
        <f>[40]Junho!$K$19</f>
        <v>*</v>
      </c>
      <c r="Q44" s="106" t="str">
        <f>[40]Junho!$K$20</f>
        <v>*</v>
      </c>
      <c r="R44" s="106" t="str">
        <f>[40]Junho!$K$21</f>
        <v>*</v>
      </c>
      <c r="S44" s="106" t="str">
        <f>[40]Junho!$K$22</f>
        <v>*</v>
      </c>
      <c r="T44" s="106" t="str">
        <f>[40]Junho!$K$23</f>
        <v>*</v>
      </c>
      <c r="U44" s="106" t="str">
        <f>[40]Junho!$K$24</f>
        <v>*</v>
      </c>
      <c r="V44" s="106" t="str">
        <f>[40]Junho!$K$25</f>
        <v>*</v>
      </c>
      <c r="W44" s="106" t="str">
        <f>[40]Junho!$K$26</f>
        <v>*</v>
      </c>
      <c r="X44" s="106" t="str">
        <f>[40]Junho!$K$27</f>
        <v>*</v>
      </c>
      <c r="Y44" s="106" t="str">
        <f>[40]Junho!$K$28</f>
        <v>*</v>
      </c>
      <c r="Z44" s="106" t="str">
        <f>[40]Junho!$K$29</f>
        <v>*</v>
      </c>
      <c r="AA44" s="106" t="str">
        <f>[40]Junho!$K$30</f>
        <v>*</v>
      </c>
      <c r="AB44" s="106" t="str">
        <f>[40]Junho!$K$31</f>
        <v>*</v>
      </c>
      <c r="AC44" s="106" t="str">
        <f>[40]Junho!$K$32</f>
        <v>*</v>
      </c>
      <c r="AD44" s="106" t="str">
        <f>[40]Junho!$K$33</f>
        <v>*</v>
      </c>
      <c r="AE44" s="106" t="str">
        <f>[40]Junho!$K$34</f>
        <v>*</v>
      </c>
      <c r="AF44" s="111">
        <f t="shared" si="4"/>
        <v>0</v>
      </c>
      <c r="AG44" s="113">
        <f t="shared" si="5"/>
        <v>0</v>
      </c>
      <c r="AH44" s="55">
        <f t="shared" si="6"/>
        <v>0</v>
      </c>
      <c r="AJ44" s="12" t="s">
        <v>35</v>
      </c>
    </row>
    <row r="45" spans="1:43" x14ac:dyDescent="0.2">
      <c r="A45" s="47" t="s">
        <v>209</v>
      </c>
      <c r="B45" s="106">
        <f>[41]Junho!$K$5</f>
        <v>0.6</v>
      </c>
      <c r="C45" s="106">
        <f>[41]Junho!$K$6</f>
        <v>0</v>
      </c>
      <c r="D45" s="106">
        <f>[41]Junho!$K$7</f>
        <v>0</v>
      </c>
      <c r="E45" s="106">
        <f>[41]Junho!$K$8</f>
        <v>0</v>
      </c>
      <c r="F45" s="106">
        <f>[41]Junho!$K$9</f>
        <v>2</v>
      </c>
      <c r="G45" s="106">
        <f>[41]Junho!$K$10</f>
        <v>0.2</v>
      </c>
      <c r="H45" s="106">
        <f>[41]Junho!$K$11</f>
        <v>0</v>
      </c>
      <c r="I45" s="106">
        <f>[41]Junho!$K$12</f>
        <v>19.2</v>
      </c>
      <c r="J45" s="106">
        <f>[41]Junho!$K$13</f>
        <v>0</v>
      </c>
      <c r="K45" s="106">
        <f>[41]Junho!$K$14</f>
        <v>0</v>
      </c>
      <c r="L45" s="106">
        <f>[41]Junho!$K$15</f>
        <v>0</v>
      </c>
      <c r="M45" s="106">
        <f>[41]Junho!$K$16</f>
        <v>0</v>
      </c>
      <c r="N45" s="106">
        <f>[41]Junho!$K$17</f>
        <v>0</v>
      </c>
      <c r="O45" s="106">
        <f>[41]Junho!$K$18</f>
        <v>0.8</v>
      </c>
      <c r="P45" s="106">
        <f>[41]Junho!$K$19</f>
        <v>3</v>
      </c>
      <c r="Q45" s="106">
        <f>[41]Junho!$K$20</f>
        <v>0</v>
      </c>
      <c r="R45" s="106">
        <f>[41]Junho!$K$21</f>
        <v>0</v>
      </c>
      <c r="S45" s="106">
        <f>[41]Junho!$K$22</f>
        <v>0</v>
      </c>
      <c r="T45" s="106">
        <f>[41]Junho!$K$23</f>
        <v>0.4</v>
      </c>
      <c r="U45" s="106">
        <f>[41]Junho!$K$24</f>
        <v>0</v>
      </c>
      <c r="V45" s="106">
        <f>[41]Junho!$K$25</f>
        <v>0</v>
      </c>
      <c r="W45" s="106">
        <f>[41]Junho!$K$26</f>
        <v>0</v>
      </c>
      <c r="X45" s="106">
        <f>[41]Junho!$K$27</f>
        <v>1.4</v>
      </c>
      <c r="Y45" s="106">
        <f>[41]Junho!$K$28</f>
        <v>0</v>
      </c>
      <c r="Z45" s="106">
        <f>[41]Junho!$K$29</f>
        <v>0</v>
      </c>
      <c r="AA45" s="106">
        <f>[41]Junho!$K$30</f>
        <v>0</v>
      </c>
      <c r="AB45" s="106">
        <f>[41]Junho!$K$31</f>
        <v>0</v>
      </c>
      <c r="AC45" s="106">
        <f>[41]Junho!$K$32</f>
        <v>0</v>
      </c>
      <c r="AD45" s="106">
        <f>[41]Junho!$K$33</f>
        <v>0</v>
      </c>
      <c r="AE45" s="106">
        <f>[41]Junho!$K$34</f>
        <v>0</v>
      </c>
      <c r="AF45" s="111">
        <f t="shared" si="4"/>
        <v>27.599999999999998</v>
      </c>
      <c r="AG45" s="113">
        <f t="shared" si="5"/>
        <v>19.2</v>
      </c>
      <c r="AH45" s="55">
        <f t="shared" si="6"/>
        <v>22</v>
      </c>
      <c r="AJ45" s="12"/>
    </row>
    <row r="46" spans="1:43" x14ac:dyDescent="0.2">
      <c r="A46" s="47" t="s">
        <v>146</v>
      </c>
      <c r="B46" s="106">
        <f>[42]Junho!$K$5</f>
        <v>0</v>
      </c>
      <c r="C46" s="106">
        <f>[42]Junho!$K$6</f>
        <v>0</v>
      </c>
      <c r="D46" s="106">
        <f>[42]Junho!$K$7</f>
        <v>0</v>
      </c>
      <c r="E46" s="106">
        <f>[42]Junho!$K$8</f>
        <v>0</v>
      </c>
      <c r="F46" s="106">
        <f>[42]Junho!$K$9</f>
        <v>0</v>
      </c>
      <c r="G46" s="106">
        <f>[42]Junho!$K$10</f>
        <v>0.2</v>
      </c>
      <c r="H46" s="106">
        <f>[42]Junho!$K$11</f>
        <v>0</v>
      </c>
      <c r="I46" s="106">
        <f>[42]Junho!$K$12</f>
        <v>4</v>
      </c>
      <c r="J46" s="106">
        <f>[42]Junho!$K$13</f>
        <v>0.4</v>
      </c>
      <c r="K46" s="106">
        <f>[42]Junho!$K$14</f>
        <v>0</v>
      </c>
      <c r="L46" s="106">
        <f>[42]Junho!$K$15</f>
        <v>0</v>
      </c>
      <c r="M46" s="106">
        <f>[42]Junho!$K$16</f>
        <v>0</v>
      </c>
      <c r="N46" s="106">
        <f>[42]Junho!$K$17</f>
        <v>0</v>
      </c>
      <c r="O46" s="106">
        <f>[42]Junho!$K$18</f>
        <v>0</v>
      </c>
      <c r="P46" s="106">
        <f>[42]Junho!$K$19</f>
        <v>15</v>
      </c>
      <c r="Q46" s="106">
        <f>[42]Junho!$K$20</f>
        <v>0.4</v>
      </c>
      <c r="R46" s="106">
        <f>[42]Junho!$K$21</f>
        <v>0</v>
      </c>
      <c r="S46" s="106">
        <f>[42]Junho!$K$22</f>
        <v>0</v>
      </c>
      <c r="T46" s="106">
        <f>[42]Junho!$K$23</f>
        <v>0</v>
      </c>
      <c r="U46" s="106">
        <f>[42]Junho!$K$24</f>
        <v>0</v>
      </c>
      <c r="V46" s="106">
        <f>[42]Junho!$K$25</f>
        <v>0</v>
      </c>
      <c r="W46" s="106">
        <f>[42]Junho!$K$26</f>
        <v>0</v>
      </c>
      <c r="X46" s="106">
        <f>[42]Junho!$K$27</f>
        <v>19.8</v>
      </c>
      <c r="Y46" s="106">
        <f>[42]Junho!$K$28</f>
        <v>0</v>
      </c>
      <c r="Z46" s="106">
        <f>[42]Junho!$K$29</f>
        <v>0</v>
      </c>
      <c r="AA46" s="106">
        <f>[42]Junho!$K$30</f>
        <v>0</v>
      </c>
      <c r="AB46" s="106">
        <f>[42]Junho!$K$31</f>
        <v>0</v>
      </c>
      <c r="AC46" s="106">
        <f>[42]Junho!$K$32</f>
        <v>0</v>
      </c>
      <c r="AD46" s="106">
        <f>[42]Junho!$K$33</f>
        <v>0</v>
      </c>
      <c r="AE46" s="106">
        <f>[42]Junho!$K$34</f>
        <v>0</v>
      </c>
      <c r="AF46" s="111">
        <f t="shared" si="4"/>
        <v>39.799999999999997</v>
      </c>
      <c r="AG46" s="113">
        <f t="shared" si="5"/>
        <v>19.8</v>
      </c>
      <c r="AH46" s="55">
        <f t="shared" si="6"/>
        <v>24</v>
      </c>
    </row>
    <row r="47" spans="1:43" x14ac:dyDescent="0.2">
      <c r="A47" s="47" t="s">
        <v>17</v>
      </c>
      <c r="B47" s="106">
        <f>[43]Junho!$K$5</f>
        <v>0</v>
      </c>
      <c r="C47" s="106">
        <f>[43]Junho!$K$6</f>
        <v>0</v>
      </c>
      <c r="D47" s="106">
        <f>[43]Junho!$K$7</f>
        <v>0.60000000000000009</v>
      </c>
      <c r="E47" s="106">
        <f>[43]Junho!$K$8</f>
        <v>0</v>
      </c>
      <c r="F47" s="106">
        <f>[43]Junho!$K$9</f>
        <v>3.2</v>
      </c>
      <c r="G47" s="106">
        <f>[43]Junho!$K$10</f>
        <v>0.2</v>
      </c>
      <c r="H47" s="106">
        <f>[43]Junho!$K$11</f>
        <v>0.4</v>
      </c>
      <c r="I47" s="106">
        <f>[43]Junho!$K$12</f>
        <v>8</v>
      </c>
      <c r="J47" s="106">
        <f>[43]Junho!$K$13</f>
        <v>0</v>
      </c>
      <c r="K47" s="106">
        <f>[43]Junho!$K$14</f>
        <v>0.2</v>
      </c>
      <c r="L47" s="106">
        <f>[43]Junho!$K$15</f>
        <v>0.2</v>
      </c>
      <c r="M47" s="106">
        <f>[43]Junho!$K$16</f>
        <v>0</v>
      </c>
      <c r="N47" s="106">
        <f>[43]Junho!$K$17</f>
        <v>0</v>
      </c>
      <c r="O47" s="106">
        <f>[43]Junho!$K$18</f>
        <v>0</v>
      </c>
      <c r="P47" s="106">
        <f>[43]Junho!$K$19</f>
        <v>19.600000000000001</v>
      </c>
      <c r="Q47" s="106">
        <f>[43]Junho!$K$20</f>
        <v>0</v>
      </c>
      <c r="R47" s="106">
        <f>[43]Junho!$K$21</f>
        <v>0</v>
      </c>
      <c r="S47" s="106">
        <f>[43]Junho!$K$22</f>
        <v>0</v>
      </c>
      <c r="T47" s="106">
        <f>[43]Junho!$K$23</f>
        <v>0</v>
      </c>
      <c r="U47" s="106">
        <f>[43]Junho!$K$24</f>
        <v>0</v>
      </c>
      <c r="V47" s="106">
        <f>[43]Junho!$K$25</f>
        <v>0</v>
      </c>
      <c r="W47" s="106">
        <f>[43]Junho!$K$26</f>
        <v>0</v>
      </c>
      <c r="X47" s="106">
        <f>[43]Junho!$K$27</f>
        <v>10.8</v>
      </c>
      <c r="Y47" s="106">
        <f>[43]Junho!$K$28</f>
        <v>0</v>
      </c>
      <c r="Z47" s="106">
        <f>[43]Junho!$K$29</f>
        <v>0</v>
      </c>
      <c r="AA47" s="106">
        <f>[43]Junho!$K$30</f>
        <v>0</v>
      </c>
      <c r="AB47" s="106">
        <f>[43]Junho!$K$31</f>
        <v>0.2</v>
      </c>
      <c r="AC47" s="106">
        <f>[43]Junho!$K$32</f>
        <v>0.2</v>
      </c>
      <c r="AD47" s="106">
        <f>[43]Junho!$K$33</f>
        <v>0</v>
      </c>
      <c r="AE47" s="106">
        <f>[43]Junho!$K$34</f>
        <v>0</v>
      </c>
      <c r="AF47" s="111">
        <f t="shared" si="4"/>
        <v>43.600000000000009</v>
      </c>
      <c r="AG47" s="113">
        <f t="shared" si="5"/>
        <v>19.600000000000001</v>
      </c>
      <c r="AH47" s="55">
        <f t="shared" si="6"/>
        <v>19</v>
      </c>
    </row>
    <row r="48" spans="1:43" x14ac:dyDescent="0.2">
      <c r="A48" s="47" t="s">
        <v>130</v>
      </c>
      <c r="B48" s="106">
        <f>[44]Junho!$K$5</f>
        <v>0</v>
      </c>
      <c r="C48" s="106">
        <f>[44]Junho!$K$6</f>
        <v>0</v>
      </c>
      <c r="D48" s="106">
        <f>[44]Junho!$K$7</f>
        <v>1.2</v>
      </c>
      <c r="E48" s="106">
        <f>[44]Junho!$K$8</f>
        <v>0</v>
      </c>
      <c r="F48" s="106">
        <f>[44]Junho!$K$9</f>
        <v>0.6</v>
      </c>
      <c r="G48" s="106">
        <f>[44]Junho!$K$10</f>
        <v>0.2</v>
      </c>
      <c r="H48" s="106">
        <f>[44]Junho!$K$11</f>
        <v>0</v>
      </c>
      <c r="I48" s="106">
        <f>[44]Junho!$K$12</f>
        <v>11.6</v>
      </c>
      <c r="J48" s="106">
        <f>[44]Junho!$K$13</f>
        <v>8.3999999999999986</v>
      </c>
      <c r="K48" s="106">
        <f>[44]Junho!$K$14</f>
        <v>0.2</v>
      </c>
      <c r="L48" s="106">
        <f>[44]Junho!$K$15</f>
        <v>0.2</v>
      </c>
      <c r="M48" s="106">
        <f>[44]Junho!$K$16</f>
        <v>0.2</v>
      </c>
      <c r="N48" s="106">
        <f>[44]Junho!$K$17</f>
        <v>0</v>
      </c>
      <c r="O48" s="106">
        <f>[44]Junho!$K$18</f>
        <v>0</v>
      </c>
      <c r="P48" s="106">
        <f>[44]Junho!$K$19</f>
        <v>11.6</v>
      </c>
      <c r="Q48" s="106">
        <f>[44]Junho!$K$20</f>
        <v>0</v>
      </c>
      <c r="R48" s="106">
        <f>[44]Junho!$K$21</f>
        <v>0</v>
      </c>
      <c r="S48" s="106">
        <f>[44]Junho!$K$22</f>
        <v>0</v>
      </c>
      <c r="T48" s="106">
        <f>[44]Junho!$K$23</f>
        <v>0</v>
      </c>
      <c r="U48" s="106">
        <f>[44]Junho!$K$24</f>
        <v>0</v>
      </c>
      <c r="V48" s="106">
        <f>[44]Junho!$K$25</f>
        <v>0.2</v>
      </c>
      <c r="W48" s="106">
        <f>[44]Junho!$K$26</f>
        <v>0</v>
      </c>
      <c r="X48" s="106">
        <f>[44]Junho!$K$27</f>
        <v>5.4</v>
      </c>
      <c r="Y48" s="106">
        <f>[44]Junho!$K$28</f>
        <v>0.6</v>
      </c>
      <c r="Z48" s="106">
        <f>[44]Junho!$K$29</f>
        <v>0.2</v>
      </c>
      <c r="AA48" s="106">
        <f>[44]Junho!$K$30</f>
        <v>0</v>
      </c>
      <c r="AB48" s="106">
        <f>[44]Junho!$K$31</f>
        <v>0</v>
      </c>
      <c r="AC48" s="106">
        <f>[44]Junho!$K$32</f>
        <v>0</v>
      </c>
      <c r="AD48" s="106">
        <f>[44]Junho!$K$33</f>
        <v>0.6</v>
      </c>
      <c r="AE48" s="106">
        <f>[44]Junho!$K$34</f>
        <v>0.2</v>
      </c>
      <c r="AF48" s="111">
        <f t="shared" si="4"/>
        <v>41.400000000000006</v>
      </c>
      <c r="AG48" s="113">
        <f t="shared" si="5"/>
        <v>11.6</v>
      </c>
      <c r="AH48" s="55">
        <f t="shared" si="6"/>
        <v>15</v>
      </c>
      <c r="AJ48" s="12" t="s">
        <v>35</v>
      </c>
    </row>
    <row r="49" spans="1:36" x14ac:dyDescent="0.2">
      <c r="A49" s="47" t="s">
        <v>18</v>
      </c>
      <c r="B49" s="106">
        <f>[45]Junho!$K$5</f>
        <v>3.5999999999999996</v>
      </c>
      <c r="C49" s="106">
        <f>[45]Junho!$K$6</f>
        <v>1.6</v>
      </c>
      <c r="D49" s="106">
        <f>[45]Junho!$K$7</f>
        <v>3.2</v>
      </c>
      <c r="E49" s="106">
        <f>[45]Junho!$K$8</f>
        <v>2.8</v>
      </c>
      <c r="F49" s="106">
        <f>[45]Junho!$K$9</f>
        <v>2.4000000000000004</v>
      </c>
      <c r="G49" s="106">
        <f>[45]Junho!$K$10</f>
        <v>0.8</v>
      </c>
      <c r="H49" s="106">
        <f>[45]Junho!$K$11</f>
        <v>0.4</v>
      </c>
      <c r="I49" s="106">
        <f>[45]Junho!$K$12</f>
        <v>17.600000000000001</v>
      </c>
      <c r="J49" s="106">
        <f>[45]Junho!$K$13</f>
        <v>1.4</v>
      </c>
      <c r="K49" s="106">
        <f>[45]Junho!$K$14</f>
        <v>0</v>
      </c>
      <c r="L49" s="106">
        <f>[45]Junho!$K$15</f>
        <v>0.2</v>
      </c>
      <c r="M49" s="106">
        <f>[45]Junho!$K$16</f>
        <v>0</v>
      </c>
      <c r="N49" s="106">
        <f>[45]Junho!$K$17</f>
        <v>1.2</v>
      </c>
      <c r="O49" s="106">
        <f>[45]Junho!$K$18</f>
        <v>2</v>
      </c>
      <c r="P49" s="106">
        <f>[45]Junho!$K$19</f>
        <v>12.399999999999999</v>
      </c>
      <c r="Q49" s="106">
        <f>[45]Junho!$K$20</f>
        <v>0.2</v>
      </c>
      <c r="R49" s="106">
        <f>[45]Junho!$K$21</f>
        <v>0</v>
      </c>
      <c r="S49" s="106">
        <f>[45]Junho!$K$22</f>
        <v>0</v>
      </c>
      <c r="T49" s="106">
        <f>[45]Junho!$K$23</f>
        <v>0</v>
      </c>
      <c r="U49" s="106">
        <f>[45]Junho!$K$24</f>
        <v>2.2000000000000002</v>
      </c>
      <c r="V49" s="106">
        <f>[45]Junho!$K$25</f>
        <v>2</v>
      </c>
      <c r="W49" s="106">
        <f>[45]Junho!$K$26</f>
        <v>0.2</v>
      </c>
      <c r="X49" s="106">
        <f>[45]Junho!$K$27</f>
        <v>25.6</v>
      </c>
      <c r="Y49" s="106">
        <f>[45]Junho!$K$28</f>
        <v>0.8</v>
      </c>
      <c r="Z49" s="106">
        <f>[45]Junho!$K$29</f>
        <v>1</v>
      </c>
      <c r="AA49" s="106">
        <f>[45]Junho!$K$30</f>
        <v>1.6</v>
      </c>
      <c r="AB49" s="106">
        <f>[45]Junho!$K$31</f>
        <v>2.8</v>
      </c>
      <c r="AC49" s="106">
        <f>[45]Junho!$K$32</f>
        <v>0.8</v>
      </c>
      <c r="AD49" s="106">
        <f>[45]Junho!$K$33</f>
        <v>2.6</v>
      </c>
      <c r="AE49" s="106">
        <f>[45]Junho!$K$34</f>
        <v>0.4</v>
      </c>
      <c r="AF49" s="111">
        <f t="shared" si="4"/>
        <v>89.8</v>
      </c>
      <c r="AG49" s="113">
        <f t="shared" si="5"/>
        <v>25.6</v>
      </c>
      <c r="AH49" s="55">
        <f t="shared" si="6"/>
        <v>5</v>
      </c>
    </row>
    <row r="50" spans="1:36" x14ac:dyDescent="0.2">
      <c r="A50" s="47" t="s">
        <v>19</v>
      </c>
      <c r="B50" s="106">
        <f>[46]Junho!$K$5</f>
        <v>0</v>
      </c>
      <c r="C50" s="106">
        <f>[46]Junho!$K$6</f>
        <v>2.8000000000000003</v>
      </c>
      <c r="D50" s="106">
        <f>[46]Junho!$K$7</f>
        <v>0.4</v>
      </c>
      <c r="E50" s="106">
        <f>[46]Junho!$K$8</f>
        <v>0.2</v>
      </c>
      <c r="F50" s="106">
        <f>[46]Junho!$K$9</f>
        <v>28.200000000000003</v>
      </c>
      <c r="G50" s="106">
        <f>[46]Junho!$K$10</f>
        <v>9.1999999999999975</v>
      </c>
      <c r="H50" s="106">
        <f>[46]Junho!$K$11</f>
        <v>1.4</v>
      </c>
      <c r="I50" s="106">
        <f>[46]Junho!$K$12</f>
        <v>12.8</v>
      </c>
      <c r="J50" s="106">
        <f>[46]Junho!$K$13</f>
        <v>0</v>
      </c>
      <c r="K50" s="106">
        <f>[46]Junho!$K$14</f>
        <v>0.2</v>
      </c>
      <c r="L50" s="106">
        <f>[46]Junho!$K$15</f>
        <v>0.2</v>
      </c>
      <c r="M50" s="106">
        <f>[46]Junho!$K$16</f>
        <v>0.2</v>
      </c>
      <c r="N50" s="106">
        <f>[46]Junho!$K$17</f>
        <v>0</v>
      </c>
      <c r="O50" s="106">
        <f>[46]Junho!$K$18</f>
        <v>7.4</v>
      </c>
      <c r="P50" s="106">
        <f>[46]Junho!$K$19</f>
        <v>29.4</v>
      </c>
      <c r="Q50" s="106">
        <f>[46]Junho!$K$20</f>
        <v>0</v>
      </c>
      <c r="R50" s="106">
        <f>[46]Junho!$K$21</f>
        <v>0</v>
      </c>
      <c r="S50" s="106">
        <f>[46]Junho!$K$22</f>
        <v>0</v>
      </c>
      <c r="T50" s="106">
        <f>[46]Junho!$K$23</f>
        <v>0</v>
      </c>
      <c r="U50" s="106">
        <f>[46]Junho!$K$24</f>
        <v>10.399999999999999</v>
      </c>
      <c r="V50" s="106">
        <f>[46]Junho!$K$25</f>
        <v>10.6</v>
      </c>
      <c r="W50" s="106">
        <f>[46]Junho!$K$26</f>
        <v>9.1999999999999993</v>
      </c>
      <c r="X50" s="106">
        <f>[46]Junho!$K$27</f>
        <v>18.799999999999997</v>
      </c>
      <c r="Y50" s="106">
        <f>[46]Junho!$K$28</f>
        <v>0.2</v>
      </c>
      <c r="Z50" s="106">
        <f>[46]Junho!$K$29</f>
        <v>0</v>
      </c>
      <c r="AA50" s="106">
        <f>[46]Junho!$K$30</f>
        <v>7.0000000000000018</v>
      </c>
      <c r="AB50" s="106">
        <f>[46]Junho!$K$31</f>
        <v>0.8</v>
      </c>
      <c r="AC50" s="106">
        <f>[46]Junho!$K$32</f>
        <v>7.4</v>
      </c>
      <c r="AD50" s="106">
        <f>[46]Junho!$K$33</f>
        <v>0</v>
      </c>
      <c r="AE50" s="106">
        <f>[46]Junho!$K$34</f>
        <v>0.60000000000000009</v>
      </c>
      <c r="AF50" s="111">
        <f t="shared" si="4"/>
        <v>157.4</v>
      </c>
      <c r="AG50" s="113">
        <f t="shared" si="5"/>
        <v>29.4</v>
      </c>
      <c r="AH50" s="55">
        <f t="shared" si="6"/>
        <v>9</v>
      </c>
      <c r="AI50" s="12" t="s">
        <v>35</v>
      </c>
    </row>
    <row r="51" spans="1:36" x14ac:dyDescent="0.2">
      <c r="A51" s="47" t="s">
        <v>23</v>
      </c>
      <c r="B51" s="106">
        <f>[47]Junho!$K$5</f>
        <v>0</v>
      </c>
      <c r="C51" s="106">
        <f>[47]Junho!$K$6</f>
        <v>0.2</v>
      </c>
      <c r="D51" s="106">
        <f>[47]Junho!$K$7</f>
        <v>0.4</v>
      </c>
      <c r="E51" s="106">
        <f>[47]Junho!$K$8</f>
        <v>0</v>
      </c>
      <c r="F51" s="106">
        <f>[47]Junho!$K$9</f>
        <v>0</v>
      </c>
      <c r="G51" s="106">
        <f>[47]Junho!$K$10</f>
        <v>0</v>
      </c>
      <c r="H51" s="106">
        <f>[47]Junho!$K$11</f>
        <v>0.2</v>
      </c>
      <c r="I51" s="106">
        <f>[47]Junho!$K$12</f>
        <v>0.4</v>
      </c>
      <c r="J51" s="106">
        <f>[47]Junho!$K$13</f>
        <v>0</v>
      </c>
      <c r="K51" s="106">
        <f>[47]Junho!$K$14</f>
        <v>0</v>
      </c>
      <c r="L51" s="106">
        <f>[47]Junho!$K$15</f>
        <v>0</v>
      </c>
      <c r="M51" s="106">
        <f>[47]Junho!$K$16</f>
        <v>0</v>
      </c>
      <c r="N51" s="106">
        <f>[47]Junho!$K$17</f>
        <v>0</v>
      </c>
      <c r="O51" s="106">
        <f>[47]Junho!$K$18</f>
        <v>0</v>
      </c>
      <c r="P51" s="106">
        <f>[47]Junho!$K$19</f>
        <v>10.6</v>
      </c>
      <c r="Q51" s="106">
        <f>[47]Junho!$K$20</f>
        <v>0</v>
      </c>
      <c r="R51" s="106">
        <f>[47]Junho!$K$21</f>
        <v>0</v>
      </c>
      <c r="S51" s="106">
        <f>[47]Junho!$K$22</f>
        <v>0</v>
      </c>
      <c r="T51" s="106">
        <f>[47]Junho!$K$23</f>
        <v>0</v>
      </c>
      <c r="U51" s="106">
        <f>[47]Junho!$K$24</f>
        <v>0</v>
      </c>
      <c r="V51" s="106">
        <f>[47]Junho!$K$25</f>
        <v>0.2</v>
      </c>
      <c r="W51" s="106">
        <f>[47]Junho!$K$26</f>
        <v>0</v>
      </c>
      <c r="X51" s="106">
        <f>[47]Junho!$K$27</f>
        <v>2</v>
      </c>
      <c r="Y51" s="106">
        <f>[47]Junho!$K$28</f>
        <v>0</v>
      </c>
      <c r="Z51" s="106">
        <f>[47]Junho!$K$29</f>
        <v>0</v>
      </c>
      <c r="AA51" s="106">
        <f>[47]Junho!$K$30</f>
        <v>0</v>
      </c>
      <c r="AB51" s="106">
        <f>[47]Junho!$K$31</f>
        <v>0.4</v>
      </c>
      <c r="AC51" s="106">
        <f>[47]Junho!$K$32</f>
        <v>0</v>
      </c>
      <c r="AD51" s="106">
        <f>[47]Junho!$K$33</f>
        <v>0</v>
      </c>
      <c r="AE51" s="106">
        <f>[47]Junho!$K$34</f>
        <v>0.2</v>
      </c>
      <c r="AF51" s="111">
        <f t="shared" si="4"/>
        <v>14.6</v>
      </c>
      <c r="AG51" s="113">
        <f t="shared" si="5"/>
        <v>10.6</v>
      </c>
      <c r="AH51" s="55">
        <f t="shared" si="6"/>
        <v>21</v>
      </c>
    </row>
    <row r="52" spans="1:36" x14ac:dyDescent="0.2">
      <c r="A52" s="47" t="s">
        <v>34</v>
      </c>
      <c r="B52" s="106">
        <f>[48]Junho!$K$5</f>
        <v>0</v>
      </c>
      <c r="C52" s="106">
        <f>[48]Junho!$K$6</f>
        <v>0</v>
      </c>
      <c r="D52" s="106">
        <f>[48]Junho!$K$7</f>
        <v>0</v>
      </c>
      <c r="E52" s="106">
        <f>[48]Junho!$K$8</f>
        <v>0</v>
      </c>
      <c r="F52" s="106">
        <f>[48]Junho!$K$9</f>
        <v>0</v>
      </c>
      <c r="G52" s="106">
        <f>[48]Junho!$K$10</f>
        <v>0</v>
      </c>
      <c r="H52" s="106">
        <f>[48]Junho!$K$11</f>
        <v>0</v>
      </c>
      <c r="I52" s="106">
        <f>[48]Junho!$K$12</f>
        <v>1.6</v>
      </c>
      <c r="J52" s="106">
        <f>[48]Junho!$K$13</f>
        <v>2.4000000000000004</v>
      </c>
      <c r="K52" s="106">
        <f>[48]Junho!$K$14</f>
        <v>0</v>
      </c>
      <c r="L52" s="106">
        <f>[48]Junho!$K$15</f>
        <v>0.2</v>
      </c>
      <c r="M52" s="106">
        <f>[48]Junho!$K$16</f>
        <v>0</v>
      </c>
      <c r="N52" s="106">
        <f>[48]Junho!$K$17</f>
        <v>0</v>
      </c>
      <c r="O52" s="106">
        <f>[48]Junho!$K$18</f>
        <v>0</v>
      </c>
      <c r="P52" s="106">
        <f>[48]Junho!$K$19</f>
        <v>0</v>
      </c>
      <c r="Q52" s="106">
        <f>[48]Junho!$K$20</f>
        <v>0</v>
      </c>
      <c r="R52" s="106">
        <f>[48]Junho!$K$21</f>
        <v>0</v>
      </c>
      <c r="S52" s="106">
        <f>[48]Junho!$K$22</f>
        <v>0</v>
      </c>
      <c r="T52" s="106">
        <f>[48]Junho!$K$23</f>
        <v>0</v>
      </c>
      <c r="U52" s="106">
        <f>[48]Junho!$K$24</f>
        <v>0</v>
      </c>
      <c r="V52" s="106">
        <f>[48]Junho!$K$25</f>
        <v>0</v>
      </c>
      <c r="W52" s="106">
        <f>[48]Junho!$K$26</f>
        <v>0</v>
      </c>
      <c r="X52" s="106">
        <f>[48]Junho!$K$27</f>
        <v>37.799999999999997</v>
      </c>
      <c r="Y52" s="106">
        <f>[48]Junho!$K$28</f>
        <v>1.7999999999999998</v>
      </c>
      <c r="Z52" s="106">
        <f>[48]Junho!$K$29</f>
        <v>0</v>
      </c>
      <c r="AA52" s="106">
        <f>[48]Junho!$K$30</f>
        <v>0</v>
      </c>
      <c r="AB52" s="106">
        <f>[48]Junho!$K$31</f>
        <v>0</v>
      </c>
      <c r="AC52" s="106">
        <f>[48]Junho!$K$32</f>
        <v>0</v>
      </c>
      <c r="AD52" s="106">
        <f>[48]Junho!$K$33</f>
        <v>0</v>
      </c>
      <c r="AE52" s="106">
        <f>[48]Junho!$K$34</f>
        <v>0.8</v>
      </c>
      <c r="AF52" s="111">
        <f t="shared" si="4"/>
        <v>44.599999999999994</v>
      </c>
      <c r="AG52" s="113">
        <f t="shared" si="5"/>
        <v>37.799999999999997</v>
      </c>
      <c r="AH52" s="55">
        <f t="shared" si="6"/>
        <v>24</v>
      </c>
      <c r="AI52" s="12" t="s">
        <v>35</v>
      </c>
    </row>
    <row r="53" spans="1:36" x14ac:dyDescent="0.2">
      <c r="A53" s="47" t="s">
        <v>20</v>
      </c>
      <c r="B53" s="106">
        <f>[49]Junho!$K$5</f>
        <v>0</v>
      </c>
      <c r="C53" s="106">
        <f>[49]Junho!$K$6</f>
        <v>0</v>
      </c>
      <c r="D53" s="106">
        <f>[49]Junho!$K$7</f>
        <v>0</v>
      </c>
      <c r="E53" s="106">
        <f>[49]Junho!$K$8</f>
        <v>2.2000000000000002</v>
      </c>
      <c r="F53" s="106">
        <f>[49]Junho!$K$9</f>
        <v>0</v>
      </c>
      <c r="G53" s="106">
        <f>[49]Junho!$K$10</f>
        <v>0</v>
      </c>
      <c r="H53" s="106">
        <f>[49]Junho!$K$11</f>
        <v>0</v>
      </c>
      <c r="I53" s="106">
        <f>[49]Junho!$K$12</f>
        <v>27</v>
      </c>
      <c r="J53" s="106">
        <f>[49]Junho!$K$13</f>
        <v>3</v>
      </c>
      <c r="K53" s="106">
        <f>[49]Junho!$K$14</f>
        <v>0</v>
      </c>
      <c r="L53" s="106">
        <f>[49]Junho!$K$15</f>
        <v>0</v>
      </c>
      <c r="M53" s="106">
        <f>[49]Junho!$K$16</f>
        <v>0</v>
      </c>
      <c r="N53" s="106">
        <f>[49]Junho!$K$17</f>
        <v>0</v>
      </c>
      <c r="O53" s="106">
        <f>[49]Junho!$K$18</f>
        <v>0</v>
      </c>
      <c r="P53" s="106">
        <f>[49]Junho!$K$19</f>
        <v>11.8</v>
      </c>
      <c r="Q53" s="106">
        <f>[49]Junho!$K$20</f>
        <v>0</v>
      </c>
      <c r="R53" s="106">
        <f>[49]Junho!$K$21</f>
        <v>0</v>
      </c>
      <c r="S53" s="106">
        <f>[49]Junho!$K$22</f>
        <v>0</v>
      </c>
      <c r="T53" s="106">
        <f>[49]Junho!$K$23</f>
        <v>0</v>
      </c>
      <c r="U53" s="106">
        <f>[49]Junho!$K$24</f>
        <v>0</v>
      </c>
      <c r="V53" s="106">
        <f>[49]Junho!$K$25</f>
        <v>0</v>
      </c>
      <c r="W53" s="106">
        <f>[49]Junho!$K$26</f>
        <v>0</v>
      </c>
      <c r="X53" s="106">
        <f>[49]Junho!$K$27</f>
        <v>41.6</v>
      </c>
      <c r="Y53" s="106">
        <f>[49]Junho!$K$28</f>
        <v>0.4</v>
      </c>
      <c r="Z53" s="106">
        <f>[49]Junho!$K$29</f>
        <v>0</v>
      </c>
      <c r="AA53" s="106">
        <f>[49]Junho!$K$30</f>
        <v>0</v>
      </c>
      <c r="AB53" s="106">
        <f>[49]Junho!$K$31</f>
        <v>1.4</v>
      </c>
      <c r="AC53" s="106">
        <f>[49]Junho!$K$32</f>
        <v>0</v>
      </c>
      <c r="AD53" s="106">
        <f>[49]Junho!$K$33</f>
        <v>0</v>
      </c>
      <c r="AE53" s="106">
        <f>[49]Junho!$K$34</f>
        <v>0</v>
      </c>
      <c r="AF53" s="111">
        <f t="shared" si="4"/>
        <v>87.4</v>
      </c>
      <c r="AG53" s="113">
        <f t="shared" si="5"/>
        <v>41.6</v>
      </c>
      <c r="AH53" s="55">
        <f t="shared" si="6"/>
        <v>23</v>
      </c>
    </row>
    <row r="54" spans="1:36" s="115" customFormat="1" x14ac:dyDescent="0.2">
      <c r="A54" s="121" t="s">
        <v>1</v>
      </c>
      <c r="B54" s="11">
        <v>0</v>
      </c>
      <c r="C54" s="11">
        <v>0</v>
      </c>
      <c r="D54" s="11">
        <v>0</v>
      </c>
      <c r="E54" s="11">
        <v>0</v>
      </c>
      <c r="F54" s="11">
        <v>0</v>
      </c>
      <c r="G54" s="11">
        <v>4.5999999999999996</v>
      </c>
      <c r="H54" s="11">
        <v>0</v>
      </c>
      <c r="I54" s="11">
        <v>25.4</v>
      </c>
      <c r="J54" s="11">
        <v>0.2</v>
      </c>
      <c r="K54" s="11">
        <v>0</v>
      </c>
      <c r="L54" s="11">
        <v>0</v>
      </c>
      <c r="M54" s="11">
        <v>0</v>
      </c>
      <c r="N54" s="11">
        <v>0</v>
      </c>
      <c r="O54" s="11">
        <v>0</v>
      </c>
      <c r="P54" s="11">
        <v>0</v>
      </c>
      <c r="Q54" s="11">
        <v>0</v>
      </c>
      <c r="R54" s="11">
        <v>0</v>
      </c>
      <c r="S54" s="11">
        <v>0</v>
      </c>
      <c r="T54" s="11">
        <v>0</v>
      </c>
      <c r="U54" s="11">
        <v>0</v>
      </c>
      <c r="V54" s="11">
        <v>0</v>
      </c>
      <c r="W54" s="11">
        <v>0</v>
      </c>
      <c r="X54" s="11">
        <v>0.6</v>
      </c>
      <c r="Y54" s="11">
        <v>0</v>
      </c>
      <c r="Z54" s="11">
        <v>0</v>
      </c>
      <c r="AA54" s="11">
        <v>0</v>
      </c>
      <c r="AB54" s="11">
        <v>0</v>
      </c>
      <c r="AC54" s="11">
        <v>0</v>
      </c>
      <c r="AD54" s="11">
        <v>0</v>
      </c>
      <c r="AE54" s="11">
        <v>0</v>
      </c>
      <c r="AF54" s="111">
        <f t="shared" si="4"/>
        <v>30.8</v>
      </c>
      <c r="AG54" s="113">
        <f t="shared" si="5"/>
        <v>25.4</v>
      </c>
      <c r="AH54" s="55">
        <f t="shared" si="6"/>
        <v>26</v>
      </c>
    </row>
    <row r="55" spans="1:36" s="21" customFormat="1" hidden="1" x14ac:dyDescent="0.2">
      <c r="A55" s="121" t="s">
        <v>47</v>
      </c>
      <c r="B55" s="11" t="s">
        <v>154</v>
      </c>
      <c r="C55" s="11" t="s">
        <v>154</v>
      </c>
      <c r="D55" s="11" t="s">
        <v>154</v>
      </c>
      <c r="E55" s="11" t="s">
        <v>154</v>
      </c>
      <c r="F55" s="11" t="s">
        <v>154</v>
      </c>
      <c r="G55" s="11" t="s">
        <v>154</v>
      </c>
      <c r="H55" s="11" t="s">
        <v>154</v>
      </c>
      <c r="I55" s="11" t="s">
        <v>154</v>
      </c>
      <c r="J55" s="11" t="s">
        <v>154</v>
      </c>
      <c r="K55" s="11" t="s">
        <v>154</v>
      </c>
      <c r="L55" s="11" t="s">
        <v>154</v>
      </c>
      <c r="M55" s="11" t="s">
        <v>154</v>
      </c>
      <c r="N55" s="11" t="s">
        <v>154</v>
      </c>
      <c r="O55" s="11" t="s">
        <v>154</v>
      </c>
      <c r="P55" s="11" t="s">
        <v>154</v>
      </c>
      <c r="Q55" s="11" t="s">
        <v>154</v>
      </c>
      <c r="R55" s="11" t="s">
        <v>154</v>
      </c>
      <c r="S55" s="11" t="s">
        <v>154</v>
      </c>
      <c r="T55" s="11" t="s">
        <v>154</v>
      </c>
      <c r="U55" s="11" t="s">
        <v>154</v>
      </c>
      <c r="V55" s="11" t="s">
        <v>154</v>
      </c>
      <c r="W55" s="11" t="s">
        <v>154</v>
      </c>
      <c r="X55" s="11" t="s">
        <v>154</v>
      </c>
      <c r="Y55" s="11" t="s">
        <v>154</v>
      </c>
      <c r="Z55" s="11" t="s">
        <v>154</v>
      </c>
      <c r="AA55" s="11" t="s">
        <v>154</v>
      </c>
      <c r="AB55" s="11" t="s">
        <v>154</v>
      </c>
      <c r="AC55" s="11" t="s">
        <v>154</v>
      </c>
      <c r="AD55" s="11" t="s">
        <v>154</v>
      </c>
      <c r="AE55" s="11" t="s">
        <v>154</v>
      </c>
      <c r="AF55" s="111">
        <f t="shared" si="4"/>
        <v>0</v>
      </c>
      <c r="AG55" s="113">
        <f t="shared" si="5"/>
        <v>0</v>
      </c>
      <c r="AH55" s="55">
        <f t="shared" si="6"/>
        <v>0</v>
      </c>
    </row>
    <row r="56" spans="1:36" s="21" customFormat="1" hidden="1" x14ac:dyDescent="0.2">
      <c r="A56" s="121" t="s">
        <v>31</v>
      </c>
      <c r="B56" s="11" t="s">
        <v>154</v>
      </c>
      <c r="C56" s="11" t="s">
        <v>154</v>
      </c>
      <c r="D56" s="11" t="s">
        <v>154</v>
      </c>
      <c r="E56" s="11" t="s">
        <v>154</v>
      </c>
      <c r="F56" s="11" t="s">
        <v>154</v>
      </c>
      <c r="G56" s="11" t="s">
        <v>154</v>
      </c>
      <c r="H56" s="11" t="s">
        <v>154</v>
      </c>
      <c r="I56" s="11" t="s">
        <v>154</v>
      </c>
      <c r="J56" s="11" t="s">
        <v>154</v>
      </c>
      <c r="K56" s="11" t="s">
        <v>154</v>
      </c>
      <c r="L56" s="11" t="s">
        <v>154</v>
      </c>
      <c r="M56" s="11" t="s">
        <v>154</v>
      </c>
      <c r="N56" s="11" t="s">
        <v>154</v>
      </c>
      <c r="O56" s="11" t="s">
        <v>154</v>
      </c>
      <c r="P56" s="11" t="s">
        <v>154</v>
      </c>
      <c r="Q56" s="11" t="s">
        <v>154</v>
      </c>
      <c r="R56" s="11" t="s">
        <v>154</v>
      </c>
      <c r="S56" s="11" t="s">
        <v>154</v>
      </c>
      <c r="T56" s="11" t="s">
        <v>154</v>
      </c>
      <c r="U56" s="11" t="s">
        <v>154</v>
      </c>
      <c r="V56" s="11" t="s">
        <v>154</v>
      </c>
      <c r="W56" s="11" t="s">
        <v>154</v>
      </c>
      <c r="X56" s="11" t="s">
        <v>154</v>
      </c>
      <c r="Y56" s="11" t="s">
        <v>154</v>
      </c>
      <c r="Z56" s="11" t="s">
        <v>154</v>
      </c>
      <c r="AA56" s="11" t="s">
        <v>154</v>
      </c>
      <c r="AB56" s="11" t="s">
        <v>154</v>
      </c>
      <c r="AC56" s="11" t="s">
        <v>154</v>
      </c>
      <c r="AD56" s="11" t="s">
        <v>154</v>
      </c>
      <c r="AE56" s="11" t="s">
        <v>154</v>
      </c>
      <c r="AF56" s="111">
        <f t="shared" si="4"/>
        <v>0</v>
      </c>
      <c r="AG56" s="113">
        <f t="shared" si="5"/>
        <v>0</v>
      </c>
      <c r="AH56" s="55">
        <f t="shared" si="6"/>
        <v>0</v>
      </c>
    </row>
    <row r="57" spans="1:36" s="21" customFormat="1" x14ac:dyDescent="0.2">
      <c r="A57" s="121" t="s">
        <v>183</v>
      </c>
      <c r="B57" s="11">
        <v>0</v>
      </c>
      <c r="C57" s="11">
        <v>0.6</v>
      </c>
      <c r="D57" s="11">
        <v>1.2</v>
      </c>
      <c r="E57" s="11">
        <v>0</v>
      </c>
      <c r="F57" s="11">
        <v>0</v>
      </c>
      <c r="G57" s="11">
        <v>0</v>
      </c>
      <c r="H57" s="11">
        <v>0</v>
      </c>
      <c r="I57" s="11">
        <v>10.4</v>
      </c>
      <c r="J57" s="11">
        <v>0.4</v>
      </c>
      <c r="K57" s="11">
        <v>0</v>
      </c>
      <c r="L57" s="11">
        <v>0</v>
      </c>
      <c r="M57" s="11">
        <v>0</v>
      </c>
      <c r="N57" s="11">
        <v>0</v>
      </c>
      <c r="O57" s="11">
        <v>0</v>
      </c>
      <c r="P57" s="11">
        <v>2.4</v>
      </c>
      <c r="Q57" s="11">
        <v>0</v>
      </c>
      <c r="R57" s="11">
        <v>0</v>
      </c>
      <c r="S57" s="11">
        <v>0</v>
      </c>
      <c r="T57" s="11">
        <v>0</v>
      </c>
      <c r="U57" s="11">
        <v>0</v>
      </c>
      <c r="V57" s="11">
        <v>0</v>
      </c>
      <c r="W57" s="11">
        <v>0</v>
      </c>
      <c r="X57" s="11">
        <v>14.2</v>
      </c>
      <c r="Y57" s="11">
        <v>0</v>
      </c>
      <c r="Z57" s="11">
        <v>0</v>
      </c>
      <c r="AA57" s="11">
        <v>0</v>
      </c>
      <c r="AB57" s="11">
        <v>0</v>
      </c>
      <c r="AC57" s="11">
        <v>0</v>
      </c>
      <c r="AD57" s="11">
        <v>0</v>
      </c>
      <c r="AE57" s="11">
        <v>0</v>
      </c>
      <c r="AF57" s="111">
        <f t="shared" si="4"/>
        <v>29.2</v>
      </c>
      <c r="AG57" s="113">
        <f t="shared" si="5"/>
        <v>14.2</v>
      </c>
      <c r="AH57" s="55">
        <f t="shared" si="6"/>
        <v>24</v>
      </c>
    </row>
    <row r="58" spans="1:36" s="21" customFormat="1" hidden="1" x14ac:dyDescent="0.2">
      <c r="A58" s="121" t="s">
        <v>184</v>
      </c>
      <c r="B58" s="11" t="s">
        <v>154</v>
      </c>
      <c r="C58" s="11" t="s">
        <v>154</v>
      </c>
      <c r="D58" s="11" t="s">
        <v>154</v>
      </c>
      <c r="E58" s="11" t="s">
        <v>154</v>
      </c>
      <c r="F58" s="11" t="s">
        <v>154</v>
      </c>
      <c r="G58" s="11" t="s">
        <v>154</v>
      </c>
      <c r="H58" s="11" t="s">
        <v>154</v>
      </c>
      <c r="I58" s="11" t="s">
        <v>154</v>
      </c>
      <c r="J58" s="11" t="s">
        <v>154</v>
      </c>
      <c r="K58" s="11" t="s">
        <v>154</v>
      </c>
      <c r="L58" s="11" t="s">
        <v>154</v>
      </c>
      <c r="M58" s="11" t="s">
        <v>154</v>
      </c>
      <c r="N58" s="11" t="s">
        <v>154</v>
      </c>
      <c r="O58" s="11" t="s">
        <v>154</v>
      </c>
      <c r="P58" s="11" t="s">
        <v>154</v>
      </c>
      <c r="Q58" s="11" t="s">
        <v>154</v>
      </c>
      <c r="R58" s="11" t="s">
        <v>154</v>
      </c>
      <c r="S58" s="11" t="s">
        <v>154</v>
      </c>
      <c r="T58" s="11" t="s">
        <v>154</v>
      </c>
      <c r="U58" s="11" t="s">
        <v>154</v>
      </c>
      <c r="V58" s="11" t="s">
        <v>154</v>
      </c>
      <c r="W58" s="11" t="s">
        <v>154</v>
      </c>
      <c r="X58" s="11" t="s">
        <v>154</v>
      </c>
      <c r="Y58" s="11" t="s">
        <v>154</v>
      </c>
      <c r="Z58" s="11" t="s">
        <v>154</v>
      </c>
      <c r="AA58" s="11" t="s">
        <v>154</v>
      </c>
      <c r="AB58" s="11" t="s">
        <v>154</v>
      </c>
      <c r="AC58" s="11" t="s">
        <v>154</v>
      </c>
      <c r="AD58" s="11" t="s">
        <v>154</v>
      </c>
      <c r="AE58" s="11" t="s">
        <v>154</v>
      </c>
      <c r="AF58" s="111">
        <f t="shared" si="4"/>
        <v>0</v>
      </c>
      <c r="AG58" s="113">
        <f t="shared" si="5"/>
        <v>0</v>
      </c>
      <c r="AH58" s="55">
        <f t="shared" si="6"/>
        <v>0</v>
      </c>
    </row>
    <row r="59" spans="1:36" s="21" customFormat="1" x14ac:dyDescent="0.2">
      <c r="A59" s="121" t="s">
        <v>185</v>
      </c>
      <c r="B59" s="11">
        <v>0</v>
      </c>
      <c r="C59" s="11">
        <v>0.6</v>
      </c>
      <c r="D59" s="11">
        <v>2.6</v>
      </c>
      <c r="E59" s="11">
        <v>0</v>
      </c>
      <c r="F59" s="11">
        <v>0</v>
      </c>
      <c r="G59" s="11">
        <v>2.4</v>
      </c>
      <c r="H59" s="11">
        <v>0</v>
      </c>
      <c r="I59" s="11">
        <v>8.4</v>
      </c>
      <c r="J59" s="11">
        <v>0</v>
      </c>
      <c r="K59" s="11">
        <v>0</v>
      </c>
      <c r="L59" s="11">
        <v>0</v>
      </c>
      <c r="M59" s="11">
        <v>0</v>
      </c>
      <c r="N59" s="11">
        <v>0</v>
      </c>
      <c r="O59" s="11">
        <v>0</v>
      </c>
      <c r="P59" s="11">
        <v>4</v>
      </c>
      <c r="Q59" s="11">
        <v>0</v>
      </c>
      <c r="R59" s="11">
        <v>0</v>
      </c>
      <c r="S59" s="11">
        <v>0</v>
      </c>
      <c r="T59" s="11">
        <v>0</v>
      </c>
      <c r="U59" s="11">
        <v>0</v>
      </c>
      <c r="V59" s="11">
        <v>0</v>
      </c>
      <c r="W59" s="11">
        <v>0</v>
      </c>
      <c r="X59" s="11">
        <v>21.8</v>
      </c>
      <c r="Y59" s="11">
        <v>0</v>
      </c>
      <c r="Z59" s="11">
        <v>0</v>
      </c>
      <c r="AA59" s="11">
        <v>0</v>
      </c>
      <c r="AB59" s="11">
        <v>0</v>
      </c>
      <c r="AC59" s="11">
        <v>0</v>
      </c>
      <c r="AD59" s="11">
        <v>3.2</v>
      </c>
      <c r="AE59" s="11">
        <v>0</v>
      </c>
      <c r="AF59" s="111">
        <f t="shared" si="4"/>
        <v>43</v>
      </c>
      <c r="AG59" s="113">
        <f t="shared" si="5"/>
        <v>21.8</v>
      </c>
      <c r="AH59" s="55">
        <f t="shared" si="6"/>
        <v>23</v>
      </c>
      <c r="AJ59" s="116"/>
    </row>
    <row r="60" spans="1:36" s="21" customFormat="1" x14ac:dyDescent="0.2">
      <c r="A60" s="121" t="s">
        <v>186</v>
      </c>
      <c r="B60" s="11">
        <v>0</v>
      </c>
      <c r="C60" s="11">
        <v>0</v>
      </c>
      <c r="D60" s="11">
        <v>0</v>
      </c>
      <c r="E60" s="11">
        <v>0</v>
      </c>
      <c r="F60" s="11">
        <v>0</v>
      </c>
      <c r="G60" s="11">
        <v>0</v>
      </c>
      <c r="H60" s="11">
        <v>0</v>
      </c>
      <c r="I60" s="11">
        <v>22.6</v>
      </c>
      <c r="J60" s="11">
        <v>0.4</v>
      </c>
      <c r="K60" s="11">
        <v>0</v>
      </c>
      <c r="L60" s="11">
        <v>0.6</v>
      </c>
      <c r="M60" s="11">
        <v>0</v>
      </c>
      <c r="N60" s="11">
        <v>0</v>
      </c>
      <c r="O60" s="11">
        <v>0</v>
      </c>
      <c r="P60" s="11">
        <v>6.4</v>
      </c>
      <c r="Q60" s="11">
        <v>0.2</v>
      </c>
      <c r="R60" s="11">
        <v>0</v>
      </c>
      <c r="S60" s="11">
        <v>0</v>
      </c>
      <c r="T60" s="11">
        <v>0</v>
      </c>
      <c r="U60" s="11">
        <v>0</v>
      </c>
      <c r="V60" s="11">
        <v>0</v>
      </c>
      <c r="W60" s="11">
        <v>0</v>
      </c>
      <c r="X60" s="11">
        <v>17.8</v>
      </c>
      <c r="Y60" s="11">
        <v>0</v>
      </c>
      <c r="Z60" s="11">
        <v>0</v>
      </c>
      <c r="AA60" s="11">
        <v>0</v>
      </c>
      <c r="AB60" s="11">
        <v>2.2000000000000002</v>
      </c>
      <c r="AC60" s="11">
        <v>0.2</v>
      </c>
      <c r="AD60" s="11">
        <v>0</v>
      </c>
      <c r="AE60" s="11">
        <v>0</v>
      </c>
      <c r="AF60" s="111">
        <f t="shared" si="4"/>
        <v>50.400000000000006</v>
      </c>
      <c r="AG60" s="113">
        <f t="shared" si="5"/>
        <v>22.6</v>
      </c>
      <c r="AH60" s="55">
        <f t="shared" si="6"/>
        <v>22</v>
      </c>
      <c r="AI60" s="116"/>
      <c r="AJ60" s="116"/>
    </row>
    <row r="61" spans="1:36" s="21" customFormat="1" x14ac:dyDescent="0.2">
      <c r="A61" s="121" t="s">
        <v>187</v>
      </c>
      <c r="B61" s="11">
        <v>0</v>
      </c>
      <c r="C61" s="11">
        <v>0.4</v>
      </c>
      <c r="D61" s="11">
        <v>0</v>
      </c>
      <c r="E61" s="11">
        <v>0</v>
      </c>
      <c r="F61" s="11">
        <v>13.2</v>
      </c>
      <c r="G61" s="11">
        <v>6</v>
      </c>
      <c r="H61" s="11">
        <v>0.2</v>
      </c>
      <c r="I61" s="11">
        <v>16.8</v>
      </c>
      <c r="J61" s="11">
        <v>0</v>
      </c>
      <c r="K61" s="11">
        <v>0</v>
      </c>
      <c r="L61" s="11">
        <v>0</v>
      </c>
      <c r="M61" s="11">
        <v>0</v>
      </c>
      <c r="N61" s="11">
        <v>0</v>
      </c>
      <c r="O61" s="11">
        <v>0</v>
      </c>
      <c r="P61" s="11">
        <v>0</v>
      </c>
      <c r="Q61" s="11">
        <v>0</v>
      </c>
      <c r="R61" s="11">
        <v>0</v>
      </c>
      <c r="S61" s="11">
        <v>0</v>
      </c>
      <c r="T61" s="11">
        <v>0</v>
      </c>
      <c r="U61" s="11">
        <v>0</v>
      </c>
      <c r="V61" s="11">
        <v>0</v>
      </c>
      <c r="W61" s="11">
        <v>0</v>
      </c>
      <c r="X61" s="11">
        <v>0</v>
      </c>
      <c r="Y61" s="11">
        <v>0</v>
      </c>
      <c r="Z61" s="11">
        <v>0</v>
      </c>
      <c r="AA61" s="11">
        <v>0</v>
      </c>
      <c r="AB61" s="11">
        <v>0</v>
      </c>
      <c r="AC61" s="11">
        <v>0</v>
      </c>
      <c r="AD61" s="11">
        <v>0</v>
      </c>
      <c r="AE61" s="11">
        <v>0</v>
      </c>
      <c r="AF61" s="111">
        <f t="shared" si="4"/>
        <v>36.6</v>
      </c>
      <c r="AG61" s="113">
        <f t="shared" si="5"/>
        <v>16.8</v>
      </c>
      <c r="AH61" s="55">
        <f t="shared" si="6"/>
        <v>25</v>
      </c>
      <c r="AI61" s="116"/>
    </row>
    <row r="62" spans="1:36" s="21" customFormat="1" x14ac:dyDescent="0.2">
      <c r="A62" s="121" t="s">
        <v>188</v>
      </c>
      <c r="B62" s="11">
        <v>0</v>
      </c>
      <c r="C62" s="11">
        <v>0</v>
      </c>
      <c r="D62" s="11">
        <v>0</v>
      </c>
      <c r="E62" s="11">
        <v>0</v>
      </c>
      <c r="F62" s="11">
        <v>6.6</v>
      </c>
      <c r="G62" s="11">
        <v>2.4</v>
      </c>
      <c r="H62" s="11">
        <v>0</v>
      </c>
      <c r="I62" s="11">
        <v>12.8</v>
      </c>
      <c r="J62" s="11">
        <v>0</v>
      </c>
      <c r="K62" s="11">
        <v>0</v>
      </c>
      <c r="L62" s="11">
        <v>0</v>
      </c>
      <c r="M62" s="11">
        <v>0</v>
      </c>
      <c r="N62" s="11">
        <v>0</v>
      </c>
      <c r="O62" s="11">
        <v>0</v>
      </c>
      <c r="P62" s="11">
        <v>0</v>
      </c>
      <c r="Q62" s="11">
        <v>0</v>
      </c>
      <c r="R62" s="11">
        <v>0</v>
      </c>
      <c r="S62" s="11">
        <v>0</v>
      </c>
      <c r="T62" s="11">
        <v>0</v>
      </c>
      <c r="U62" s="11">
        <v>0</v>
      </c>
      <c r="V62" s="11">
        <v>0</v>
      </c>
      <c r="W62" s="11">
        <v>0</v>
      </c>
      <c r="X62" s="11">
        <v>1</v>
      </c>
      <c r="Y62" s="11">
        <v>0</v>
      </c>
      <c r="Z62" s="11">
        <v>0</v>
      </c>
      <c r="AA62" s="11">
        <v>0</v>
      </c>
      <c r="AB62" s="11">
        <v>0</v>
      </c>
      <c r="AC62" s="11">
        <v>0</v>
      </c>
      <c r="AD62" s="11">
        <v>0</v>
      </c>
      <c r="AE62" s="11">
        <v>0</v>
      </c>
      <c r="AF62" s="111">
        <f t="shared" si="4"/>
        <v>22.8</v>
      </c>
      <c r="AG62" s="113">
        <f t="shared" si="5"/>
        <v>12.8</v>
      </c>
      <c r="AH62" s="55">
        <f t="shared" si="6"/>
        <v>26</v>
      </c>
    </row>
    <row r="63" spans="1:36" s="21" customFormat="1" x14ac:dyDescent="0.2">
      <c r="A63" s="121" t="s">
        <v>6</v>
      </c>
      <c r="B63" s="11">
        <v>0</v>
      </c>
      <c r="C63" s="11">
        <v>0</v>
      </c>
      <c r="D63" s="11">
        <v>0</v>
      </c>
      <c r="E63" s="11">
        <v>0</v>
      </c>
      <c r="F63" s="11">
        <v>0</v>
      </c>
      <c r="G63" s="11">
        <v>0</v>
      </c>
      <c r="H63" s="11">
        <v>0</v>
      </c>
      <c r="I63" s="11">
        <v>2.4</v>
      </c>
      <c r="J63" s="11">
        <v>0.4</v>
      </c>
      <c r="K63" s="11">
        <v>0</v>
      </c>
      <c r="L63" s="11">
        <v>2.4</v>
      </c>
      <c r="M63" s="11">
        <v>0</v>
      </c>
      <c r="N63" s="11">
        <v>0</v>
      </c>
      <c r="O63" s="11">
        <v>0</v>
      </c>
      <c r="P63" s="11">
        <v>0</v>
      </c>
      <c r="Q63" s="11">
        <v>0</v>
      </c>
      <c r="R63" s="11">
        <v>0</v>
      </c>
      <c r="S63" s="11">
        <v>0</v>
      </c>
      <c r="T63" s="11">
        <v>0</v>
      </c>
      <c r="U63" s="11">
        <v>0</v>
      </c>
      <c r="V63" s="11">
        <v>0</v>
      </c>
      <c r="W63" s="11">
        <v>0</v>
      </c>
      <c r="X63" s="11">
        <v>31.6</v>
      </c>
      <c r="Y63" s="11">
        <v>3</v>
      </c>
      <c r="Z63" s="11">
        <v>0</v>
      </c>
      <c r="AA63" s="11">
        <v>0</v>
      </c>
      <c r="AB63" s="11">
        <v>0</v>
      </c>
      <c r="AC63" s="11">
        <v>0</v>
      </c>
      <c r="AD63" s="11">
        <v>0</v>
      </c>
      <c r="AE63" s="11">
        <v>0</v>
      </c>
      <c r="AF63" s="111">
        <f t="shared" si="4"/>
        <v>39.799999999999997</v>
      </c>
      <c r="AG63" s="113">
        <f t="shared" si="5"/>
        <v>31.6</v>
      </c>
      <c r="AH63" s="55">
        <f t="shared" si="6"/>
        <v>25</v>
      </c>
      <c r="AI63" s="116"/>
    </row>
    <row r="64" spans="1:36" s="21" customFormat="1" x14ac:dyDescent="0.2">
      <c r="A64" s="121" t="s">
        <v>189</v>
      </c>
      <c r="B64" s="11">
        <v>0</v>
      </c>
      <c r="C64" s="11">
        <v>0</v>
      </c>
      <c r="D64" s="11">
        <v>0</v>
      </c>
      <c r="E64" s="11">
        <v>0</v>
      </c>
      <c r="F64" s="11">
        <v>0</v>
      </c>
      <c r="G64" s="11">
        <v>0</v>
      </c>
      <c r="H64" s="11">
        <v>0</v>
      </c>
      <c r="I64" s="11">
        <v>5.2</v>
      </c>
      <c r="J64" s="11">
        <v>0</v>
      </c>
      <c r="K64" s="11">
        <v>0</v>
      </c>
      <c r="L64" s="11">
        <v>0</v>
      </c>
      <c r="M64" s="11">
        <v>0</v>
      </c>
      <c r="N64" s="11">
        <v>0</v>
      </c>
      <c r="O64" s="11">
        <v>0</v>
      </c>
      <c r="P64" s="11">
        <v>0.8</v>
      </c>
      <c r="Q64" s="11">
        <v>0</v>
      </c>
      <c r="R64" s="11">
        <v>0</v>
      </c>
      <c r="S64" s="11">
        <v>0</v>
      </c>
      <c r="T64" s="11">
        <v>0</v>
      </c>
      <c r="U64" s="11">
        <v>0</v>
      </c>
      <c r="V64" s="11">
        <v>0</v>
      </c>
      <c r="W64" s="11">
        <v>0</v>
      </c>
      <c r="X64" s="11">
        <v>0.4</v>
      </c>
      <c r="Y64" s="11">
        <v>0</v>
      </c>
      <c r="Z64" s="11">
        <v>0</v>
      </c>
      <c r="AA64" s="11">
        <v>0</v>
      </c>
      <c r="AB64" s="11">
        <v>0</v>
      </c>
      <c r="AC64" s="11">
        <v>0</v>
      </c>
      <c r="AD64" s="11">
        <v>0</v>
      </c>
      <c r="AE64" s="11">
        <v>0</v>
      </c>
      <c r="AF64" s="111">
        <f t="shared" si="4"/>
        <v>6.4</v>
      </c>
      <c r="AG64" s="113">
        <f t="shared" si="5"/>
        <v>5.2</v>
      </c>
      <c r="AH64" s="55">
        <f t="shared" si="6"/>
        <v>27</v>
      </c>
      <c r="AI64" s="116"/>
    </row>
    <row r="65" spans="1:80" s="21" customFormat="1" x14ac:dyDescent="0.2">
      <c r="A65" s="121" t="s">
        <v>7</v>
      </c>
      <c r="B65" s="11">
        <v>0.4</v>
      </c>
      <c r="C65" s="11">
        <v>0</v>
      </c>
      <c r="D65" s="11">
        <v>0.2</v>
      </c>
      <c r="E65" s="11">
        <v>0.4</v>
      </c>
      <c r="F65" s="11">
        <v>18.399999999999999</v>
      </c>
      <c r="G65" s="11">
        <v>0</v>
      </c>
      <c r="H65" s="11">
        <v>0.2</v>
      </c>
      <c r="I65" s="11">
        <v>28</v>
      </c>
      <c r="J65" s="11">
        <v>0</v>
      </c>
      <c r="K65" s="11">
        <v>0.2</v>
      </c>
      <c r="L65" s="11">
        <v>0</v>
      </c>
      <c r="M65" s="11">
        <v>0</v>
      </c>
      <c r="N65" s="11">
        <v>0</v>
      </c>
      <c r="O65" s="11">
        <v>0</v>
      </c>
      <c r="P65" s="11">
        <v>20</v>
      </c>
      <c r="Q65" s="11">
        <v>0</v>
      </c>
      <c r="R65" s="11">
        <v>0</v>
      </c>
      <c r="S65" s="11">
        <v>0</v>
      </c>
      <c r="T65" s="11">
        <v>0</v>
      </c>
      <c r="U65" s="11">
        <v>0</v>
      </c>
      <c r="V65" s="11">
        <v>0.2</v>
      </c>
      <c r="W65" s="11">
        <v>0</v>
      </c>
      <c r="X65" s="11">
        <v>4.5999999999999996</v>
      </c>
      <c r="Y65" s="11">
        <v>0</v>
      </c>
      <c r="Z65" s="11">
        <v>0</v>
      </c>
      <c r="AA65" s="11">
        <v>0.6</v>
      </c>
      <c r="AB65" s="11">
        <v>1</v>
      </c>
      <c r="AC65" s="11">
        <v>0.2</v>
      </c>
      <c r="AD65" s="11">
        <v>0</v>
      </c>
      <c r="AE65" s="11">
        <v>0</v>
      </c>
      <c r="AF65" s="111">
        <f t="shared" si="4"/>
        <v>74.399999999999991</v>
      </c>
      <c r="AG65" s="113">
        <f t="shared" si="5"/>
        <v>28</v>
      </c>
      <c r="AH65" s="55">
        <f t="shared" si="6"/>
        <v>17</v>
      </c>
    </row>
    <row r="66" spans="1:80" s="21" customFormat="1" hidden="1" x14ac:dyDescent="0.2">
      <c r="A66" s="121" t="s">
        <v>190</v>
      </c>
      <c r="B66" s="11" t="s">
        <v>154</v>
      </c>
      <c r="C66" s="11" t="s">
        <v>154</v>
      </c>
      <c r="D66" s="11" t="s">
        <v>154</v>
      </c>
      <c r="E66" s="11" t="s">
        <v>154</v>
      </c>
      <c r="F66" s="11" t="s">
        <v>154</v>
      </c>
      <c r="G66" s="11" t="s">
        <v>154</v>
      </c>
      <c r="H66" s="11" t="s">
        <v>154</v>
      </c>
      <c r="I66" s="11" t="s">
        <v>154</v>
      </c>
      <c r="J66" s="11" t="s">
        <v>154</v>
      </c>
      <c r="K66" s="11" t="s">
        <v>154</v>
      </c>
      <c r="L66" s="11" t="s">
        <v>154</v>
      </c>
      <c r="M66" s="11" t="s">
        <v>154</v>
      </c>
      <c r="N66" s="11" t="s">
        <v>154</v>
      </c>
      <c r="O66" s="11" t="s">
        <v>154</v>
      </c>
      <c r="P66" s="11" t="s">
        <v>154</v>
      </c>
      <c r="Q66" s="11" t="s">
        <v>154</v>
      </c>
      <c r="R66" s="11" t="s">
        <v>154</v>
      </c>
      <c r="S66" s="11" t="s">
        <v>154</v>
      </c>
      <c r="T66" s="11" t="s">
        <v>154</v>
      </c>
      <c r="U66" s="11" t="s">
        <v>154</v>
      </c>
      <c r="V66" s="11" t="s">
        <v>154</v>
      </c>
      <c r="W66" s="11" t="s">
        <v>154</v>
      </c>
      <c r="X66" s="11" t="s">
        <v>154</v>
      </c>
      <c r="Y66" s="11" t="s">
        <v>154</v>
      </c>
      <c r="Z66" s="11" t="s">
        <v>154</v>
      </c>
      <c r="AA66" s="11" t="s">
        <v>154</v>
      </c>
      <c r="AB66" s="11" t="s">
        <v>154</v>
      </c>
      <c r="AC66" s="11" t="s">
        <v>154</v>
      </c>
      <c r="AD66" s="11" t="s">
        <v>154</v>
      </c>
      <c r="AE66" s="11" t="s">
        <v>154</v>
      </c>
      <c r="AF66" s="111" t="s">
        <v>154</v>
      </c>
      <c r="AG66" s="113" t="s">
        <v>154</v>
      </c>
      <c r="AH66" s="55">
        <f t="shared" si="6"/>
        <v>0</v>
      </c>
    </row>
    <row r="67" spans="1:80" s="21" customFormat="1" x14ac:dyDescent="0.2">
      <c r="A67" s="121" t="s">
        <v>9</v>
      </c>
      <c r="B67" s="11">
        <v>0</v>
      </c>
      <c r="C67" s="11">
        <v>0</v>
      </c>
      <c r="D67" s="11">
        <v>0</v>
      </c>
      <c r="E67" s="11">
        <v>6</v>
      </c>
      <c r="F67" s="11">
        <v>2.2000000000000002</v>
      </c>
      <c r="G67" s="11">
        <v>0.2</v>
      </c>
      <c r="H67" s="11">
        <v>0</v>
      </c>
      <c r="I67" s="11">
        <v>7.8</v>
      </c>
      <c r="J67" s="11">
        <v>0</v>
      </c>
      <c r="K67" s="11">
        <v>0</v>
      </c>
      <c r="L67" s="11">
        <v>0</v>
      </c>
      <c r="M67" s="11">
        <v>0</v>
      </c>
      <c r="N67" s="11">
        <v>0</v>
      </c>
      <c r="O67" s="11">
        <v>0</v>
      </c>
      <c r="P67" s="11">
        <v>12.6</v>
      </c>
      <c r="Q67" s="11">
        <v>0</v>
      </c>
      <c r="R67" s="11">
        <v>0</v>
      </c>
      <c r="S67" s="11">
        <v>0</v>
      </c>
      <c r="T67" s="11">
        <v>0</v>
      </c>
      <c r="U67" s="11">
        <v>0</v>
      </c>
      <c r="V67" s="11">
        <v>0</v>
      </c>
      <c r="W67" s="11">
        <v>0</v>
      </c>
      <c r="X67" s="11">
        <v>2.4</v>
      </c>
      <c r="Y67" s="11">
        <v>0</v>
      </c>
      <c r="Z67" s="11">
        <v>0</v>
      </c>
      <c r="AA67" s="11">
        <v>0.2</v>
      </c>
      <c r="AB67" s="11">
        <v>0.4</v>
      </c>
      <c r="AC67" s="11">
        <v>0</v>
      </c>
      <c r="AD67" s="11">
        <v>0</v>
      </c>
      <c r="AE67" s="11">
        <v>0</v>
      </c>
      <c r="AF67" s="111">
        <f t="shared" si="4"/>
        <v>31.799999999999994</v>
      </c>
      <c r="AG67" s="113">
        <f t="shared" si="5"/>
        <v>12.6</v>
      </c>
      <c r="AH67" s="55">
        <f t="shared" si="6"/>
        <v>22</v>
      </c>
    </row>
    <row r="68" spans="1:80" s="21" customFormat="1" x14ac:dyDescent="0.2">
      <c r="A68" s="121" t="s">
        <v>11</v>
      </c>
      <c r="B68" s="11">
        <v>0</v>
      </c>
      <c r="C68" s="11">
        <v>0</v>
      </c>
      <c r="D68" s="11">
        <v>0</v>
      </c>
      <c r="E68" s="11">
        <v>0</v>
      </c>
      <c r="F68" s="11">
        <v>0</v>
      </c>
      <c r="G68" s="11">
        <v>0</v>
      </c>
      <c r="H68" s="11">
        <v>0</v>
      </c>
      <c r="I68" s="11">
        <v>17.2</v>
      </c>
      <c r="J68" s="11">
        <v>1</v>
      </c>
      <c r="K68" s="11">
        <v>0</v>
      </c>
      <c r="L68" s="11">
        <v>0</v>
      </c>
      <c r="M68" s="11">
        <v>0</v>
      </c>
      <c r="N68" s="11">
        <v>0</v>
      </c>
      <c r="O68" s="11">
        <v>0</v>
      </c>
      <c r="P68" s="11">
        <v>21.8</v>
      </c>
      <c r="Q68" s="11">
        <v>0</v>
      </c>
      <c r="R68" s="11">
        <v>0</v>
      </c>
      <c r="S68" s="11">
        <v>0</v>
      </c>
      <c r="T68" s="11">
        <v>0</v>
      </c>
      <c r="U68" s="11">
        <v>0</v>
      </c>
      <c r="V68" s="11">
        <v>0</v>
      </c>
      <c r="W68" s="11">
        <v>0</v>
      </c>
      <c r="X68" s="11">
        <v>11.4</v>
      </c>
      <c r="Y68" s="11">
        <v>0</v>
      </c>
      <c r="Z68" s="11">
        <v>0</v>
      </c>
      <c r="AA68" s="11">
        <v>0.6</v>
      </c>
      <c r="AB68" s="11">
        <v>0.4</v>
      </c>
      <c r="AC68" s="11">
        <v>0</v>
      </c>
      <c r="AD68" s="11">
        <v>0</v>
      </c>
      <c r="AE68" s="11">
        <v>0</v>
      </c>
      <c r="AF68" s="111">
        <f t="shared" ref="AF68:AF82" si="7">SUM(B68:AE68)</f>
        <v>52.4</v>
      </c>
      <c r="AG68" s="113">
        <f t="shared" ref="AG68:AG82" si="8">MAX(B68:AE68)</f>
        <v>21.8</v>
      </c>
      <c r="AH68" s="55">
        <f t="shared" ref="AH68:AH82" si="9">COUNTIF(B68:AE68,"=0,0")</f>
        <v>24</v>
      </c>
    </row>
    <row r="69" spans="1:80" s="21" customFormat="1" hidden="1" x14ac:dyDescent="0.2">
      <c r="A69" s="121" t="s">
        <v>191</v>
      </c>
      <c r="B69" s="11" t="s">
        <v>154</v>
      </c>
      <c r="C69" s="11" t="s">
        <v>154</v>
      </c>
      <c r="D69" s="11" t="s">
        <v>154</v>
      </c>
      <c r="E69" s="11" t="s">
        <v>154</v>
      </c>
      <c r="F69" s="11" t="s">
        <v>154</v>
      </c>
      <c r="G69" s="11" t="s">
        <v>154</v>
      </c>
      <c r="H69" s="11" t="s">
        <v>154</v>
      </c>
      <c r="I69" s="11" t="s">
        <v>154</v>
      </c>
      <c r="J69" s="11" t="s">
        <v>154</v>
      </c>
      <c r="K69" s="11" t="s">
        <v>154</v>
      </c>
      <c r="L69" s="11" t="s">
        <v>154</v>
      </c>
      <c r="M69" s="11" t="s">
        <v>154</v>
      </c>
      <c r="N69" s="11" t="s">
        <v>154</v>
      </c>
      <c r="O69" s="11" t="s">
        <v>154</v>
      </c>
      <c r="P69" s="11" t="s">
        <v>154</v>
      </c>
      <c r="Q69" s="11" t="s">
        <v>154</v>
      </c>
      <c r="R69" s="11" t="s">
        <v>154</v>
      </c>
      <c r="S69" s="11" t="s">
        <v>154</v>
      </c>
      <c r="T69" s="11" t="s">
        <v>154</v>
      </c>
      <c r="U69" s="11" t="s">
        <v>154</v>
      </c>
      <c r="V69" s="11" t="s">
        <v>154</v>
      </c>
      <c r="W69" s="11" t="s">
        <v>154</v>
      </c>
      <c r="X69" s="11" t="s">
        <v>154</v>
      </c>
      <c r="Y69" s="11" t="s">
        <v>154</v>
      </c>
      <c r="Z69" s="11" t="s">
        <v>154</v>
      </c>
      <c r="AA69" s="11" t="s">
        <v>154</v>
      </c>
      <c r="AB69" s="11" t="s">
        <v>154</v>
      </c>
      <c r="AC69" s="11" t="s">
        <v>154</v>
      </c>
      <c r="AD69" s="11" t="s">
        <v>154</v>
      </c>
      <c r="AE69" s="11" t="s">
        <v>154</v>
      </c>
      <c r="AF69" s="111">
        <f t="shared" si="7"/>
        <v>0</v>
      </c>
      <c r="AG69" s="113">
        <f t="shared" si="8"/>
        <v>0</v>
      </c>
      <c r="AH69" s="55">
        <f t="shared" si="9"/>
        <v>0</v>
      </c>
      <c r="AI69" s="116"/>
    </row>
    <row r="70" spans="1:80" s="115" customFormat="1" x14ac:dyDescent="0.2">
      <c r="A70" s="121" t="s">
        <v>15</v>
      </c>
      <c r="B70" s="11">
        <v>0</v>
      </c>
      <c r="C70" s="11">
        <v>0.6</v>
      </c>
      <c r="D70" s="11">
        <v>0</v>
      </c>
      <c r="E70" s="11">
        <v>0</v>
      </c>
      <c r="F70" s="11">
        <v>11.2</v>
      </c>
      <c r="G70" s="11">
        <v>0</v>
      </c>
      <c r="H70" s="11">
        <v>0</v>
      </c>
      <c r="I70" s="11">
        <v>36</v>
      </c>
      <c r="J70" s="11">
        <v>0</v>
      </c>
      <c r="K70" s="11">
        <v>0</v>
      </c>
      <c r="L70" s="11">
        <v>0</v>
      </c>
      <c r="M70" s="11">
        <v>0</v>
      </c>
      <c r="N70" s="11">
        <v>0</v>
      </c>
      <c r="O70" s="11">
        <v>0</v>
      </c>
      <c r="P70" s="11">
        <v>27.4</v>
      </c>
      <c r="Q70" s="11">
        <v>0</v>
      </c>
      <c r="R70" s="11">
        <v>0</v>
      </c>
      <c r="S70" s="11">
        <v>0</v>
      </c>
      <c r="T70" s="11">
        <v>0</v>
      </c>
      <c r="U70" s="11">
        <v>0.2</v>
      </c>
      <c r="V70" s="11">
        <v>5.2</v>
      </c>
      <c r="W70" s="11">
        <v>0.2</v>
      </c>
      <c r="X70" s="11">
        <v>4.5999999999999996</v>
      </c>
      <c r="Y70" s="11">
        <v>0</v>
      </c>
      <c r="Z70" s="11">
        <v>0</v>
      </c>
      <c r="AA70" s="11">
        <v>2.2000000000000002</v>
      </c>
      <c r="AB70" s="11">
        <v>0.4</v>
      </c>
      <c r="AC70" s="11">
        <v>0.2</v>
      </c>
      <c r="AD70" s="11">
        <v>0.2</v>
      </c>
      <c r="AE70" s="11">
        <v>0.4</v>
      </c>
      <c r="AF70" s="111">
        <f t="shared" si="7"/>
        <v>88.800000000000011</v>
      </c>
      <c r="AG70" s="113">
        <f t="shared" si="8"/>
        <v>36</v>
      </c>
      <c r="AH70" s="55">
        <f t="shared" si="9"/>
        <v>17</v>
      </c>
      <c r="AK70" s="115" t="s">
        <v>35</v>
      </c>
    </row>
    <row r="71" spans="1:80" s="21" customFormat="1" x14ac:dyDescent="0.2">
      <c r="A71" s="121" t="s">
        <v>192</v>
      </c>
      <c r="B71" s="11">
        <v>0</v>
      </c>
      <c r="C71" s="11">
        <v>0</v>
      </c>
      <c r="D71" s="11">
        <v>0</v>
      </c>
      <c r="E71" s="11">
        <v>0</v>
      </c>
      <c r="F71" s="11">
        <v>0</v>
      </c>
      <c r="G71" s="11">
        <v>0</v>
      </c>
      <c r="H71" s="11">
        <v>0</v>
      </c>
      <c r="I71" s="11">
        <v>2.4</v>
      </c>
      <c r="J71" s="11">
        <v>0.4</v>
      </c>
      <c r="K71" s="11">
        <v>0</v>
      </c>
      <c r="L71" s="11">
        <v>0</v>
      </c>
      <c r="M71" s="11">
        <v>0</v>
      </c>
      <c r="N71" s="11">
        <v>0</v>
      </c>
      <c r="O71" s="11">
        <v>0</v>
      </c>
      <c r="P71" s="11">
        <v>7</v>
      </c>
      <c r="Q71" s="11">
        <v>0</v>
      </c>
      <c r="R71" s="11">
        <v>0</v>
      </c>
      <c r="S71" s="11">
        <v>0</v>
      </c>
      <c r="T71" s="11">
        <v>0</v>
      </c>
      <c r="U71" s="11">
        <v>0</v>
      </c>
      <c r="V71" s="11">
        <v>0</v>
      </c>
      <c r="W71" s="11">
        <v>0</v>
      </c>
      <c r="X71" s="11">
        <v>21.6</v>
      </c>
      <c r="Y71" s="11">
        <v>4.4000000000000004</v>
      </c>
      <c r="Z71" s="11">
        <v>0</v>
      </c>
      <c r="AA71" s="11">
        <v>0</v>
      </c>
      <c r="AB71" s="11">
        <v>0</v>
      </c>
      <c r="AC71" s="11">
        <v>0</v>
      </c>
      <c r="AD71" s="11">
        <v>0</v>
      </c>
      <c r="AE71" s="11">
        <v>0</v>
      </c>
      <c r="AF71" s="111">
        <f t="shared" si="7"/>
        <v>35.800000000000004</v>
      </c>
      <c r="AG71" s="113">
        <f t="shared" si="8"/>
        <v>21.6</v>
      </c>
      <c r="AH71" s="55">
        <f t="shared" si="9"/>
        <v>25</v>
      </c>
      <c r="AK71" s="116" t="s">
        <v>35</v>
      </c>
    </row>
    <row r="72" spans="1:80" s="21" customFormat="1" x14ac:dyDescent="0.2">
      <c r="A72" s="121" t="s">
        <v>193</v>
      </c>
      <c r="B72" s="11">
        <v>0</v>
      </c>
      <c r="C72" s="11">
        <v>0.2</v>
      </c>
      <c r="D72" s="11">
        <v>0.2</v>
      </c>
      <c r="E72" s="11" t="s">
        <v>154</v>
      </c>
      <c r="F72" s="11" t="s">
        <v>154</v>
      </c>
      <c r="G72" s="11" t="s">
        <v>154</v>
      </c>
      <c r="H72" s="11" t="s">
        <v>154</v>
      </c>
      <c r="I72" s="11">
        <v>18</v>
      </c>
      <c r="J72" s="11">
        <v>0.2</v>
      </c>
      <c r="K72" s="11">
        <v>0</v>
      </c>
      <c r="L72" s="11">
        <v>0.6</v>
      </c>
      <c r="M72" s="11" t="s">
        <v>154</v>
      </c>
      <c r="N72" s="11" t="s">
        <v>154</v>
      </c>
      <c r="O72" s="11" t="s">
        <v>154</v>
      </c>
      <c r="P72" s="11">
        <v>6</v>
      </c>
      <c r="Q72" s="11">
        <v>0</v>
      </c>
      <c r="R72" s="11">
        <v>0</v>
      </c>
      <c r="S72" s="11">
        <v>0</v>
      </c>
      <c r="T72" s="11">
        <v>0</v>
      </c>
      <c r="U72" s="11">
        <v>0.2</v>
      </c>
      <c r="V72" s="11">
        <v>0</v>
      </c>
      <c r="W72" s="11">
        <v>0</v>
      </c>
      <c r="X72" s="11">
        <v>17.2</v>
      </c>
      <c r="Y72" s="11">
        <v>0</v>
      </c>
      <c r="Z72" s="11">
        <v>0</v>
      </c>
      <c r="AA72" s="11">
        <v>0</v>
      </c>
      <c r="AB72" s="11">
        <v>0</v>
      </c>
      <c r="AC72" s="11">
        <v>0</v>
      </c>
      <c r="AD72" s="11">
        <v>0</v>
      </c>
      <c r="AE72" s="11">
        <v>0.2</v>
      </c>
      <c r="AF72" s="111">
        <f t="shared" si="7"/>
        <v>42.8</v>
      </c>
      <c r="AG72" s="113">
        <f t="shared" si="8"/>
        <v>18</v>
      </c>
      <c r="AH72" s="55">
        <f t="shared" si="9"/>
        <v>14</v>
      </c>
      <c r="AJ72" s="116" t="s">
        <v>35</v>
      </c>
    </row>
    <row r="73" spans="1:80" s="21" customFormat="1" hidden="1" x14ac:dyDescent="0.2">
      <c r="A73" s="121" t="s">
        <v>18</v>
      </c>
      <c r="B73" s="11" t="s">
        <v>154</v>
      </c>
      <c r="C73" s="11" t="s">
        <v>154</v>
      </c>
      <c r="D73" s="11" t="s">
        <v>154</v>
      </c>
      <c r="E73" s="11" t="s">
        <v>154</v>
      </c>
      <c r="F73" s="11" t="s">
        <v>154</v>
      </c>
      <c r="G73" s="11" t="s">
        <v>154</v>
      </c>
      <c r="H73" s="11" t="s">
        <v>154</v>
      </c>
      <c r="I73" s="11" t="s">
        <v>154</v>
      </c>
      <c r="J73" s="11" t="s">
        <v>154</v>
      </c>
      <c r="K73" s="11" t="s">
        <v>154</v>
      </c>
      <c r="L73" s="11" t="s">
        <v>154</v>
      </c>
      <c r="M73" s="11" t="s">
        <v>154</v>
      </c>
      <c r="N73" s="11" t="s">
        <v>154</v>
      </c>
      <c r="O73" s="11" t="s">
        <v>154</v>
      </c>
      <c r="P73" s="11" t="s">
        <v>154</v>
      </c>
      <c r="Q73" s="11" t="s">
        <v>154</v>
      </c>
      <c r="R73" s="11" t="s">
        <v>154</v>
      </c>
      <c r="S73" s="11" t="s">
        <v>154</v>
      </c>
      <c r="T73" s="11" t="s">
        <v>154</v>
      </c>
      <c r="U73" s="11" t="s">
        <v>154</v>
      </c>
      <c r="V73" s="11" t="s">
        <v>154</v>
      </c>
      <c r="W73" s="11" t="s">
        <v>154</v>
      </c>
      <c r="X73" s="11" t="s">
        <v>154</v>
      </c>
      <c r="Y73" s="11" t="s">
        <v>154</v>
      </c>
      <c r="Z73" s="11" t="s">
        <v>154</v>
      </c>
      <c r="AA73" s="11" t="s">
        <v>154</v>
      </c>
      <c r="AB73" s="11" t="s">
        <v>154</v>
      </c>
      <c r="AC73" s="11" t="s">
        <v>154</v>
      </c>
      <c r="AD73" s="11" t="s">
        <v>154</v>
      </c>
      <c r="AE73" s="11"/>
      <c r="AF73" s="111">
        <f t="shared" si="7"/>
        <v>0</v>
      </c>
      <c r="AG73" s="113">
        <f t="shared" si="8"/>
        <v>0</v>
      </c>
      <c r="AH73" s="55">
        <f t="shared" si="9"/>
        <v>0</v>
      </c>
      <c r="AJ73" s="116"/>
    </row>
    <row r="74" spans="1:80" s="21" customFormat="1" x14ac:dyDescent="0.2">
      <c r="A74" s="121" t="s">
        <v>194</v>
      </c>
      <c r="B74" s="11">
        <v>0</v>
      </c>
      <c r="C74" s="11">
        <v>0</v>
      </c>
      <c r="D74" s="11">
        <v>0</v>
      </c>
      <c r="E74" s="11">
        <v>0</v>
      </c>
      <c r="F74" s="11">
        <v>0</v>
      </c>
      <c r="G74" s="11">
        <v>0</v>
      </c>
      <c r="H74" s="11">
        <v>0</v>
      </c>
      <c r="I74" s="11">
        <v>0</v>
      </c>
      <c r="J74" s="11">
        <v>2.4</v>
      </c>
      <c r="K74" s="11">
        <v>0</v>
      </c>
      <c r="L74" s="11">
        <v>0</v>
      </c>
      <c r="M74" s="11">
        <v>0</v>
      </c>
      <c r="N74" s="11">
        <v>0</v>
      </c>
      <c r="O74" s="11">
        <v>0</v>
      </c>
      <c r="P74" s="11">
        <v>2</v>
      </c>
      <c r="Q74" s="11">
        <v>0</v>
      </c>
      <c r="R74" s="11">
        <v>0.2</v>
      </c>
      <c r="S74" s="11">
        <v>0</v>
      </c>
      <c r="T74" s="11">
        <v>0</v>
      </c>
      <c r="U74" s="11">
        <v>0</v>
      </c>
      <c r="V74" s="11">
        <v>0</v>
      </c>
      <c r="W74" s="11">
        <v>0</v>
      </c>
      <c r="X74" s="11">
        <v>30.8</v>
      </c>
      <c r="Y74" s="11">
        <v>0</v>
      </c>
      <c r="Z74" s="11">
        <v>0</v>
      </c>
      <c r="AA74" s="11">
        <v>0</v>
      </c>
      <c r="AB74" s="11">
        <v>0</v>
      </c>
      <c r="AC74" s="11">
        <v>0</v>
      </c>
      <c r="AD74" s="11">
        <v>0</v>
      </c>
      <c r="AE74" s="11">
        <v>0</v>
      </c>
      <c r="AF74" s="111">
        <f t="shared" si="7"/>
        <v>35.4</v>
      </c>
      <c r="AG74" s="113">
        <f t="shared" si="8"/>
        <v>30.8</v>
      </c>
      <c r="AH74" s="55">
        <f t="shared" si="9"/>
        <v>26</v>
      </c>
      <c r="AJ74" s="116"/>
    </row>
    <row r="75" spans="1:80" s="21" customFormat="1" hidden="1" x14ac:dyDescent="0.2">
      <c r="A75" s="121" t="s">
        <v>195</v>
      </c>
      <c r="B75" s="11" t="s">
        <v>154</v>
      </c>
      <c r="C75" s="11" t="s">
        <v>154</v>
      </c>
      <c r="D75" s="11" t="s">
        <v>154</v>
      </c>
      <c r="E75" s="11" t="s">
        <v>154</v>
      </c>
      <c r="F75" s="11" t="s">
        <v>154</v>
      </c>
      <c r="G75" s="11" t="s">
        <v>154</v>
      </c>
      <c r="H75" s="11" t="s">
        <v>154</v>
      </c>
      <c r="I75" s="11" t="s">
        <v>154</v>
      </c>
      <c r="J75" s="11" t="s">
        <v>154</v>
      </c>
      <c r="K75" s="11" t="s">
        <v>154</v>
      </c>
      <c r="L75" s="11" t="s">
        <v>154</v>
      </c>
      <c r="M75" s="11" t="s">
        <v>154</v>
      </c>
      <c r="N75" s="11" t="s">
        <v>154</v>
      </c>
      <c r="O75" s="11" t="s">
        <v>154</v>
      </c>
      <c r="P75" s="11" t="s">
        <v>154</v>
      </c>
      <c r="Q75" s="11" t="s">
        <v>154</v>
      </c>
      <c r="R75" s="11" t="s">
        <v>154</v>
      </c>
      <c r="S75" s="11" t="s">
        <v>154</v>
      </c>
      <c r="T75" s="11" t="s">
        <v>154</v>
      </c>
      <c r="U75" s="11" t="s">
        <v>154</v>
      </c>
      <c r="V75" s="11" t="s">
        <v>154</v>
      </c>
      <c r="W75" s="11" t="s">
        <v>154</v>
      </c>
      <c r="X75" s="11" t="s">
        <v>154</v>
      </c>
      <c r="Y75" s="11" t="s">
        <v>154</v>
      </c>
      <c r="Z75" s="11" t="s">
        <v>154</v>
      </c>
      <c r="AA75" s="11" t="s">
        <v>154</v>
      </c>
      <c r="AB75" s="11" t="s">
        <v>154</v>
      </c>
      <c r="AC75" s="11" t="s">
        <v>154</v>
      </c>
      <c r="AD75" s="11" t="s">
        <v>154</v>
      </c>
      <c r="AE75" s="11" t="s">
        <v>154</v>
      </c>
      <c r="AF75" s="111" t="s">
        <v>154</v>
      </c>
      <c r="AG75" s="113" t="s">
        <v>154</v>
      </c>
      <c r="AH75" s="55">
        <f t="shared" si="9"/>
        <v>0</v>
      </c>
      <c r="AJ75" s="116"/>
    </row>
    <row r="76" spans="1:80" x14ac:dyDescent="0.2">
      <c r="A76" s="117" t="s">
        <v>196</v>
      </c>
      <c r="B76" s="11">
        <v>0.2</v>
      </c>
      <c r="C76" s="11">
        <v>0.2</v>
      </c>
      <c r="D76" s="11">
        <v>0</v>
      </c>
      <c r="E76" s="11">
        <v>0.1</v>
      </c>
      <c r="F76" s="11">
        <v>11.2</v>
      </c>
      <c r="G76" s="11">
        <v>0</v>
      </c>
      <c r="H76" s="11">
        <v>0.2</v>
      </c>
      <c r="I76" s="11">
        <v>53.1</v>
      </c>
      <c r="J76" s="11">
        <v>0</v>
      </c>
      <c r="K76" s="11">
        <v>0.1</v>
      </c>
      <c r="L76" s="11">
        <v>0.1</v>
      </c>
      <c r="M76" s="11">
        <v>0</v>
      </c>
      <c r="N76" s="11">
        <v>0</v>
      </c>
      <c r="O76" s="11">
        <v>3.7</v>
      </c>
      <c r="P76" s="11">
        <v>19.600000000000001</v>
      </c>
      <c r="Q76" s="11">
        <v>0.1</v>
      </c>
      <c r="R76" s="11">
        <v>0</v>
      </c>
      <c r="S76" s="11">
        <v>0</v>
      </c>
      <c r="T76" s="11">
        <v>0</v>
      </c>
      <c r="U76" s="11">
        <v>0</v>
      </c>
      <c r="V76" s="11">
        <v>0.1</v>
      </c>
      <c r="W76" s="11">
        <v>0</v>
      </c>
      <c r="X76" s="11">
        <v>5</v>
      </c>
      <c r="Y76" s="11">
        <v>0</v>
      </c>
      <c r="Z76" s="11">
        <v>0</v>
      </c>
      <c r="AA76" s="11">
        <v>1.6</v>
      </c>
      <c r="AB76" s="11">
        <v>0.1</v>
      </c>
      <c r="AC76" s="11">
        <v>0</v>
      </c>
      <c r="AD76" s="11">
        <v>0</v>
      </c>
      <c r="AE76" s="11">
        <v>0</v>
      </c>
      <c r="AF76" s="111">
        <f t="shared" si="7"/>
        <v>95.399999999999977</v>
      </c>
      <c r="AG76" s="113">
        <f t="shared" si="8"/>
        <v>53.1</v>
      </c>
      <c r="AH76" s="55">
        <f t="shared" si="9"/>
        <v>15</v>
      </c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  <c r="BN76" s="21"/>
      <c r="BO76" s="21"/>
      <c r="BP76" s="21"/>
      <c r="BQ76" s="21"/>
      <c r="BR76" s="21"/>
      <c r="BS76" s="21"/>
      <c r="BT76" s="21"/>
      <c r="BU76" s="21"/>
      <c r="BV76" s="21"/>
      <c r="BW76" s="21"/>
      <c r="BX76" s="21"/>
      <c r="BY76" s="21"/>
      <c r="BZ76" s="21"/>
      <c r="CA76" s="21"/>
      <c r="CB76" s="21"/>
    </row>
    <row r="77" spans="1:80" x14ac:dyDescent="0.2">
      <c r="A77" s="117" t="s">
        <v>197</v>
      </c>
      <c r="B77" s="11">
        <v>0</v>
      </c>
      <c r="C77" s="11">
        <v>0.2</v>
      </c>
      <c r="D77" s="11">
        <v>0.1</v>
      </c>
      <c r="E77" s="11">
        <v>0</v>
      </c>
      <c r="F77" s="11">
        <v>12.5</v>
      </c>
      <c r="G77" s="11">
        <v>0.2</v>
      </c>
      <c r="H77" s="11">
        <v>0</v>
      </c>
      <c r="I77" s="11">
        <v>27.7</v>
      </c>
      <c r="J77" s="11">
        <v>0</v>
      </c>
      <c r="K77" s="11">
        <v>0.1</v>
      </c>
      <c r="L77" s="11">
        <v>0.1</v>
      </c>
      <c r="M77" s="11">
        <v>0</v>
      </c>
      <c r="N77" s="11">
        <v>0</v>
      </c>
      <c r="O77" s="11">
        <v>5.4</v>
      </c>
      <c r="P77" s="11">
        <v>18.7</v>
      </c>
      <c r="Q77" s="11">
        <v>0</v>
      </c>
      <c r="R77" s="11">
        <v>0</v>
      </c>
      <c r="S77" s="11">
        <v>0</v>
      </c>
      <c r="T77" s="11">
        <v>0</v>
      </c>
      <c r="U77" s="11">
        <v>0</v>
      </c>
      <c r="V77" s="11">
        <v>0</v>
      </c>
      <c r="W77" s="11">
        <v>0</v>
      </c>
      <c r="X77" s="11">
        <v>6.6</v>
      </c>
      <c r="Y77" s="11">
        <v>0</v>
      </c>
      <c r="Z77" s="11">
        <v>0</v>
      </c>
      <c r="AA77" s="11">
        <v>1.6</v>
      </c>
      <c r="AB77" s="11">
        <v>0.1</v>
      </c>
      <c r="AC77" s="11">
        <v>0</v>
      </c>
      <c r="AD77" s="11">
        <v>0</v>
      </c>
      <c r="AE77" s="11">
        <v>0</v>
      </c>
      <c r="AF77" s="111">
        <f t="shared" si="7"/>
        <v>73.299999999999983</v>
      </c>
      <c r="AG77" s="113">
        <f t="shared" si="8"/>
        <v>27.7</v>
      </c>
      <c r="AH77" s="55">
        <f t="shared" si="9"/>
        <v>18</v>
      </c>
      <c r="AI77" s="21"/>
      <c r="AJ77" s="21"/>
      <c r="AK77" s="21"/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  <c r="BN77" s="21"/>
      <c r="BO77" s="21"/>
      <c r="BP77" s="21"/>
      <c r="BQ77" s="21"/>
      <c r="BR77" s="21"/>
      <c r="BS77" s="21"/>
      <c r="BT77" s="21"/>
      <c r="BU77" s="21"/>
      <c r="BV77" s="21"/>
      <c r="BW77" s="21"/>
      <c r="BX77" s="21"/>
      <c r="BY77" s="21"/>
      <c r="BZ77" s="21"/>
      <c r="CA77" s="21"/>
      <c r="CB77" s="21"/>
    </row>
    <row r="78" spans="1:80" x14ac:dyDescent="0.2">
      <c r="A78" s="117" t="s">
        <v>198</v>
      </c>
      <c r="B78" s="11">
        <v>0</v>
      </c>
      <c r="C78" s="11">
        <v>0</v>
      </c>
      <c r="D78" s="11">
        <v>0</v>
      </c>
      <c r="E78" s="11">
        <v>1.5</v>
      </c>
      <c r="F78" s="11">
        <v>4.7</v>
      </c>
      <c r="G78" s="11">
        <v>0</v>
      </c>
      <c r="H78" s="11">
        <v>0</v>
      </c>
      <c r="I78" s="11">
        <v>11.6</v>
      </c>
      <c r="J78" s="11">
        <v>0</v>
      </c>
      <c r="K78" s="11">
        <v>0</v>
      </c>
      <c r="L78" s="11">
        <v>0</v>
      </c>
      <c r="M78" s="11">
        <v>0</v>
      </c>
      <c r="N78" s="11">
        <v>0</v>
      </c>
      <c r="O78" s="11">
        <v>0.2</v>
      </c>
      <c r="P78" s="11">
        <v>13.7</v>
      </c>
      <c r="Q78" s="11">
        <v>0</v>
      </c>
      <c r="R78" s="11">
        <v>0</v>
      </c>
      <c r="S78" s="11">
        <v>0</v>
      </c>
      <c r="T78" s="11">
        <v>0</v>
      </c>
      <c r="U78" s="11">
        <v>0</v>
      </c>
      <c r="V78" s="11">
        <v>0.1</v>
      </c>
      <c r="W78" s="11">
        <v>0</v>
      </c>
      <c r="X78" s="11">
        <v>0.1</v>
      </c>
      <c r="Y78" s="11">
        <v>0</v>
      </c>
      <c r="Z78" s="11">
        <v>0</v>
      </c>
      <c r="AA78" s="11">
        <v>0.5</v>
      </c>
      <c r="AB78" s="11">
        <v>0.2</v>
      </c>
      <c r="AC78" s="11">
        <v>0</v>
      </c>
      <c r="AD78" s="11">
        <v>0</v>
      </c>
      <c r="AE78" s="11">
        <v>0</v>
      </c>
      <c r="AF78" s="111">
        <f t="shared" si="7"/>
        <v>32.600000000000009</v>
      </c>
      <c r="AG78" s="113">
        <f t="shared" si="8"/>
        <v>13.7</v>
      </c>
      <c r="AH78" s="55">
        <f t="shared" si="9"/>
        <v>21</v>
      </c>
      <c r="AI78" s="21"/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1"/>
    </row>
    <row r="79" spans="1:80" x14ac:dyDescent="0.2">
      <c r="A79" s="117" t="s">
        <v>199</v>
      </c>
      <c r="B79" s="11">
        <v>0</v>
      </c>
      <c r="C79" s="11">
        <v>0.5</v>
      </c>
      <c r="D79" s="11">
        <v>0.1</v>
      </c>
      <c r="E79" s="11">
        <v>0</v>
      </c>
      <c r="F79" s="11">
        <v>7.9</v>
      </c>
      <c r="G79" s="11">
        <v>0.1</v>
      </c>
      <c r="H79" s="11">
        <v>0.2</v>
      </c>
      <c r="I79" s="11">
        <v>4.7</v>
      </c>
      <c r="J79" s="11">
        <v>0</v>
      </c>
      <c r="K79" s="11">
        <v>0</v>
      </c>
      <c r="L79" s="11">
        <v>0.1</v>
      </c>
      <c r="M79" s="11">
        <v>0</v>
      </c>
      <c r="N79" s="11">
        <v>0</v>
      </c>
      <c r="O79" s="11">
        <v>2.5</v>
      </c>
      <c r="P79" s="11">
        <v>14.5</v>
      </c>
      <c r="Q79" s="11">
        <v>0</v>
      </c>
      <c r="R79" s="11">
        <v>0</v>
      </c>
      <c r="S79" s="11">
        <v>0</v>
      </c>
      <c r="T79" s="11">
        <v>0</v>
      </c>
      <c r="U79" s="11">
        <v>0</v>
      </c>
      <c r="V79" s="11">
        <v>0</v>
      </c>
      <c r="W79" s="11">
        <v>0</v>
      </c>
      <c r="X79" s="11">
        <v>3.7</v>
      </c>
      <c r="Y79" s="11">
        <v>0.2</v>
      </c>
      <c r="Z79" s="11">
        <v>0</v>
      </c>
      <c r="AA79" s="11">
        <v>1.1000000000000001</v>
      </c>
      <c r="AB79" s="11">
        <v>0</v>
      </c>
      <c r="AC79" s="11">
        <v>0</v>
      </c>
      <c r="AD79" s="11">
        <v>0</v>
      </c>
      <c r="AE79" s="11">
        <v>0</v>
      </c>
      <c r="AF79" s="111">
        <f t="shared" si="7"/>
        <v>35.600000000000009</v>
      </c>
      <c r="AG79" s="113">
        <f t="shared" si="8"/>
        <v>14.5</v>
      </c>
      <c r="AH79" s="55">
        <f t="shared" si="9"/>
        <v>18</v>
      </c>
      <c r="AI79" s="21"/>
      <c r="AJ79" s="21"/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  <c r="BN79" s="21"/>
      <c r="BO79" s="21"/>
      <c r="BP79" s="21"/>
      <c r="BQ79" s="21"/>
      <c r="BR79" s="21"/>
      <c r="BS79" s="21"/>
      <c r="BT79" s="21"/>
      <c r="BU79" s="21"/>
      <c r="BV79" s="21"/>
      <c r="BW79" s="21"/>
      <c r="BX79" s="21"/>
      <c r="BY79" s="21"/>
      <c r="BZ79" s="21"/>
      <c r="CA79" s="21"/>
      <c r="CB79" s="21"/>
    </row>
    <row r="80" spans="1:80" x14ac:dyDescent="0.2">
      <c r="A80" s="119" t="s">
        <v>202</v>
      </c>
      <c r="B80" s="11">
        <v>0</v>
      </c>
      <c r="C80" s="11">
        <v>0</v>
      </c>
      <c r="D80" s="11">
        <v>0</v>
      </c>
      <c r="E80" s="11">
        <v>0</v>
      </c>
      <c r="F80" s="11">
        <v>0</v>
      </c>
      <c r="G80" s="11">
        <v>3</v>
      </c>
      <c r="H80" s="11">
        <v>0</v>
      </c>
      <c r="I80" s="11">
        <v>27.2</v>
      </c>
      <c r="J80" s="11">
        <v>0.2</v>
      </c>
      <c r="K80" s="11">
        <v>0</v>
      </c>
      <c r="L80" s="11">
        <v>0</v>
      </c>
      <c r="M80" s="11">
        <v>0</v>
      </c>
      <c r="N80" s="11">
        <v>0</v>
      </c>
      <c r="O80" s="11">
        <v>0</v>
      </c>
      <c r="P80" s="11">
        <v>0</v>
      </c>
      <c r="Q80" s="11">
        <v>0</v>
      </c>
      <c r="R80" s="11">
        <v>0</v>
      </c>
      <c r="S80" s="11">
        <v>0</v>
      </c>
      <c r="T80" s="11">
        <v>0</v>
      </c>
      <c r="U80" s="11">
        <v>0</v>
      </c>
      <c r="V80" s="11">
        <v>0</v>
      </c>
      <c r="W80" s="11">
        <v>0</v>
      </c>
      <c r="X80" s="11">
        <v>0.4</v>
      </c>
      <c r="Y80" s="11">
        <v>0</v>
      </c>
      <c r="Z80" s="11">
        <v>0</v>
      </c>
      <c r="AA80" s="11">
        <v>0</v>
      </c>
      <c r="AB80" s="11">
        <v>0</v>
      </c>
      <c r="AC80" s="11">
        <v>0</v>
      </c>
      <c r="AD80" s="11">
        <v>0</v>
      </c>
      <c r="AE80" s="11">
        <v>0</v>
      </c>
      <c r="AF80" s="111">
        <f t="shared" si="7"/>
        <v>30.799999999999997</v>
      </c>
      <c r="AG80" s="113">
        <f t="shared" si="8"/>
        <v>27.2</v>
      </c>
      <c r="AH80" s="55">
        <f t="shared" si="9"/>
        <v>26</v>
      </c>
      <c r="AI80" s="21"/>
      <c r="AJ80" s="21"/>
      <c r="AK80" s="21"/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  <c r="BN80" s="21"/>
      <c r="BO80" s="21"/>
      <c r="BP80" s="21"/>
      <c r="BQ80" s="21"/>
      <c r="BR80" s="21"/>
      <c r="BS80" s="21"/>
      <c r="BT80" s="21"/>
      <c r="BU80" s="21"/>
      <c r="BV80" s="21"/>
      <c r="BW80" s="21"/>
      <c r="BX80" s="21"/>
      <c r="BY80" s="21"/>
      <c r="BZ80" s="21"/>
      <c r="CA80" s="21"/>
      <c r="CB80" s="21"/>
    </row>
    <row r="81" spans="1:80" x14ac:dyDescent="0.2">
      <c r="A81" s="119" t="s">
        <v>203</v>
      </c>
      <c r="B81" s="11">
        <v>0</v>
      </c>
      <c r="C81" s="11">
        <v>0.2</v>
      </c>
      <c r="D81" s="11">
        <v>0.2</v>
      </c>
      <c r="E81" s="11">
        <v>0</v>
      </c>
      <c r="F81" s="11">
        <v>0</v>
      </c>
      <c r="G81" s="11">
        <v>0</v>
      </c>
      <c r="H81" s="11">
        <v>0</v>
      </c>
      <c r="I81" s="11">
        <v>52</v>
      </c>
      <c r="J81" s="11">
        <v>0</v>
      </c>
      <c r="K81" s="11">
        <v>0</v>
      </c>
      <c r="L81" s="11">
        <v>0.4</v>
      </c>
      <c r="M81" s="11">
        <v>0</v>
      </c>
      <c r="N81" s="11">
        <v>0.2</v>
      </c>
      <c r="O81" s="11">
        <v>0.2</v>
      </c>
      <c r="P81" s="11">
        <v>0</v>
      </c>
      <c r="Q81" s="11">
        <v>0</v>
      </c>
      <c r="R81" s="11">
        <v>0</v>
      </c>
      <c r="S81" s="11">
        <v>0</v>
      </c>
      <c r="T81" s="11">
        <v>0</v>
      </c>
      <c r="U81" s="11">
        <v>0</v>
      </c>
      <c r="V81" s="11">
        <v>0</v>
      </c>
      <c r="W81" s="11">
        <v>0</v>
      </c>
      <c r="X81" s="11">
        <v>0</v>
      </c>
      <c r="Y81" s="11">
        <v>0</v>
      </c>
      <c r="Z81" s="11">
        <v>0</v>
      </c>
      <c r="AA81" s="11">
        <v>0</v>
      </c>
      <c r="AB81" s="11">
        <v>0</v>
      </c>
      <c r="AC81" s="11">
        <v>0</v>
      </c>
      <c r="AD81" s="11">
        <v>0</v>
      </c>
      <c r="AE81" s="11">
        <v>0</v>
      </c>
      <c r="AF81" s="111">
        <f t="shared" si="7"/>
        <v>53.2</v>
      </c>
      <c r="AG81" s="113">
        <f t="shared" si="8"/>
        <v>52</v>
      </c>
      <c r="AH81" s="55">
        <f t="shared" si="9"/>
        <v>24</v>
      </c>
      <c r="AI81" s="21"/>
      <c r="AJ81" s="21"/>
      <c r="AK81" s="21"/>
      <c r="AL81" s="21"/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21"/>
      <c r="BL81" s="21"/>
      <c r="BM81" s="21"/>
      <c r="BN81" s="21"/>
      <c r="BO81" s="21"/>
      <c r="BP81" s="21"/>
      <c r="BQ81" s="21"/>
      <c r="BR81" s="21"/>
      <c r="BS81" s="21"/>
      <c r="BT81" s="21"/>
      <c r="BU81" s="21"/>
      <c r="BV81" s="21"/>
      <c r="BW81" s="21"/>
      <c r="BX81" s="21"/>
      <c r="BY81" s="21"/>
      <c r="BZ81" s="21"/>
      <c r="CA81" s="21"/>
      <c r="CB81" s="21"/>
    </row>
    <row r="82" spans="1:80" x14ac:dyDescent="0.2">
      <c r="A82" s="119" t="s">
        <v>204</v>
      </c>
      <c r="B82" s="11">
        <v>0</v>
      </c>
      <c r="C82" s="11">
        <v>0</v>
      </c>
      <c r="D82" s="11">
        <v>0</v>
      </c>
      <c r="E82" s="11">
        <v>0</v>
      </c>
      <c r="F82" s="11">
        <v>0</v>
      </c>
      <c r="G82" s="11">
        <v>0</v>
      </c>
      <c r="H82" s="11">
        <v>0</v>
      </c>
      <c r="I82" s="11">
        <v>14.8</v>
      </c>
      <c r="J82" s="11">
        <v>0</v>
      </c>
      <c r="K82" s="11">
        <v>0</v>
      </c>
      <c r="L82" s="11">
        <v>0</v>
      </c>
      <c r="M82" s="11">
        <v>0</v>
      </c>
      <c r="N82" s="11">
        <v>0</v>
      </c>
      <c r="O82" s="11">
        <v>1.2</v>
      </c>
      <c r="P82" s="11">
        <v>2.4</v>
      </c>
      <c r="Q82" s="11">
        <v>0</v>
      </c>
      <c r="R82" s="11">
        <v>0</v>
      </c>
      <c r="S82" s="11">
        <v>0</v>
      </c>
      <c r="T82" s="11">
        <v>0</v>
      </c>
      <c r="U82" s="11">
        <v>0</v>
      </c>
      <c r="V82" s="11">
        <v>0</v>
      </c>
      <c r="W82" s="11">
        <v>0</v>
      </c>
      <c r="X82" s="11">
        <v>0.4</v>
      </c>
      <c r="Y82" s="11">
        <v>0</v>
      </c>
      <c r="Z82" s="11">
        <v>0</v>
      </c>
      <c r="AA82" s="11">
        <v>0</v>
      </c>
      <c r="AB82" s="11">
        <v>0</v>
      </c>
      <c r="AC82" s="11">
        <v>0</v>
      </c>
      <c r="AD82" s="11">
        <v>0</v>
      </c>
      <c r="AE82" s="11">
        <v>0</v>
      </c>
      <c r="AF82" s="111">
        <f t="shared" si="7"/>
        <v>18.799999999999997</v>
      </c>
      <c r="AG82" s="113">
        <f t="shared" si="8"/>
        <v>14.8</v>
      </c>
      <c r="AH82" s="55">
        <f t="shared" si="9"/>
        <v>26</v>
      </c>
      <c r="AI82" s="21"/>
      <c r="AJ82" s="21"/>
      <c r="AK82" s="21"/>
      <c r="AL82" s="21"/>
      <c r="AM82" s="21"/>
      <c r="AN82" s="21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  <c r="BN82" s="21"/>
      <c r="BO82" s="21"/>
      <c r="BP82" s="21"/>
      <c r="BQ82" s="21"/>
      <c r="BR82" s="21"/>
      <c r="BS82" s="21"/>
      <c r="BT82" s="21"/>
      <c r="BU82" s="21"/>
      <c r="BV82" s="21"/>
      <c r="BW82" s="21"/>
      <c r="BX82" s="21"/>
      <c r="BY82" s="21"/>
      <c r="BZ82" s="21"/>
      <c r="CA82" s="21"/>
      <c r="CB82" s="21"/>
    </row>
    <row r="83" spans="1:80" s="5" customFormat="1" ht="17.100000000000001" customHeight="1" x14ac:dyDescent="0.2">
      <c r="A83" s="48" t="s">
        <v>24</v>
      </c>
      <c r="B83" s="107">
        <f>MAX(B5:B79)</f>
        <v>3.5999999999999996</v>
      </c>
      <c r="C83" s="107">
        <f t="shared" ref="C83:AE83" si="10">MAX(C5:C79)</f>
        <v>2.8000000000000003</v>
      </c>
      <c r="D83" s="107">
        <f t="shared" si="10"/>
        <v>15</v>
      </c>
      <c r="E83" s="107">
        <f t="shared" si="10"/>
        <v>7.8</v>
      </c>
      <c r="F83" s="107">
        <f t="shared" si="10"/>
        <v>72</v>
      </c>
      <c r="G83" s="107">
        <f t="shared" si="10"/>
        <v>13.4</v>
      </c>
      <c r="H83" s="107">
        <f t="shared" si="10"/>
        <v>19.2</v>
      </c>
      <c r="I83" s="107">
        <f t="shared" si="10"/>
        <v>53.1</v>
      </c>
      <c r="J83" s="107">
        <f t="shared" si="10"/>
        <v>13.2</v>
      </c>
      <c r="K83" s="107">
        <f t="shared" si="10"/>
        <v>0.6</v>
      </c>
      <c r="L83" s="107">
        <f t="shared" si="10"/>
        <v>2.4</v>
      </c>
      <c r="M83" s="107">
        <f t="shared" si="10"/>
        <v>0.2</v>
      </c>
      <c r="N83" s="107">
        <f t="shared" si="10"/>
        <v>4</v>
      </c>
      <c r="O83" s="107">
        <f t="shared" si="10"/>
        <v>7.4</v>
      </c>
      <c r="P83" s="107">
        <f t="shared" si="10"/>
        <v>46.79999999999999</v>
      </c>
      <c r="Q83" s="107">
        <f t="shared" si="10"/>
        <v>6.2</v>
      </c>
      <c r="R83" s="107">
        <f t="shared" si="10"/>
        <v>0.2</v>
      </c>
      <c r="S83" s="107">
        <f t="shared" si="10"/>
        <v>0</v>
      </c>
      <c r="T83" s="107">
        <f t="shared" si="10"/>
        <v>0.4</v>
      </c>
      <c r="U83" s="107">
        <f t="shared" si="10"/>
        <v>10.399999999999999</v>
      </c>
      <c r="V83" s="107">
        <f t="shared" si="10"/>
        <v>12.4</v>
      </c>
      <c r="W83" s="107">
        <f t="shared" si="10"/>
        <v>9.1999999999999993</v>
      </c>
      <c r="X83" s="107">
        <f t="shared" si="10"/>
        <v>46.800000000000004</v>
      </c>
      <c r="Y83" s="107">
        <f t="shared" si="10"/>
        <v>4.4000000000000004</v>
      </c>
      <c r="Z83" s="107">
        <f t="shared" si="10"/>
        <v>1</v>
      </c>
      <c r="AA83" s="107">
        <f t="shared" si="10"/>
        <v>8</v>
      </c>
      <c r="AB83" s="107">
        <f t="shared" si="10"/>
        <v>4.2</v>
      </c>
      <c r="AC83" s="107">
        <f t="shared" si="10"/>
        <v>7.4</v>
      </c>
      <c r="AD83" s="107">
        <f t="shared" si="10"/>
        <v>3.2</v>
      </c>
      <c r="AE83" s="107">
        <f t="shared" si="10"/>
        <v>2.6</v>
      </c>
      <c r="AF83" s="114">
        <f>MAX(AF5:AF79)</f>
        <v>157.4</v>
      </c>
      <c r="AG83" s="110">
        <f>MAX(AG5:AG79)</f>
        <v>72</v>
      </c>
      <c r="AH83" s="103"/>
    </row>
    <row r="84" spans="1:80" x14ac:dyDescent="0.2">
      <c r="A84" s="122" t="s">
        <v>181</v>
      </c>
      <c r="B84" s="38"/>
      <c r="C84" s="38"/>
      <c r="D84" s="38"/>
      <c r="E84" s="38"/>
      <c r="F84" s="38"/>
      <c r="G84" s="38"/>
      <c r="H84" s="93"/>
      <c r="I84" s="93"/>
      <c r="J84" s="93"/>
      <c r="K84" s="93"/>
      <c r="L84" s="93"/>
      <c r="M84" s="93"/>
      <c r="N84" s="93"/>
      <c r="O84" s="93"/>
      <c r="P84" s="93"/>
      <c r="Q84" s="93"/>
      <c r="R84" s="93"/>
      <c r="S84" s="93"/>
      <c r="T84" s="93"/>
      <c r="U84" s="93"/>
      <c r="V84" s="93"/>
      <c r="W84" s="93"/>
      <c r="X84" s="93"/>
      <c r="Y84" s="93"/>
      <c r="Z84" s="93"/>
      <c r="AA84" s="93"/>
      <c r="AB84" s="93"/>
      <c r="AC84" s="93"/>
      <c r="AD84" s="44"/>
      <c r="AE84" s="49"/>
      <c r="AF84" s="42"/>
      <c r="AG84" s="45"/>
      <c r="AH84" s="43"/>
    </row>
    <row r="85" spans="1:80" x14ac:dyDescent="0.2">
      <c r="A85" s="102" t="s">
        <v>182</v>
      </c>
      <c r="B85" s="39"/>
      <c r="C85" s="39"/>
      <c r="D85" s="39"/>
      <c r="E85" s="39"/>
      <c r="F85" s="39"/>
      <c r="G85" s="39"/>
      <c r="H85" s="39"/>
      <c r="I85" s="39"/>
      <c r="J85" s="93"/>
      <c r="K85" s="93"/>
      <c r="L85" s="93"/>
      <c r="M85" s="93"/>
      <c r="N85" s="93"/>
      <c r="O85" s="93"/>
      <c r="P85" s="93"/>
      <c r="Q85" s="93"/>
      <c r="R85" s="93"/>
      <c r="S85" s="93"/>
      <c r="T85" s="95"/>
      <c r="U85" s="95"/>
      <c r="V85" s="95"/>
      <c r="W85" s="95"/>
      <c r="X85" s="95"/>
      <c r="Y85" s="93"/>
      <c r="Z85" s="93"/>
      <c r="AA85" s="93"/>
      <c r="AB85" s="93"/>
      <c r="AC85" s="93"/>
      <c r="AD85" s="93"/>
      <c r="AE85" s="93"/>
      <c r="AF85" s="42"/>
      <c r="AG85" s="93"/>
      <c r="AH85" s="43"/>
    </row>
    <row r="86" spans="1:80" x14ac:dyDescent="0.2">
      <c r="A86" s="101" t="s">
        <v>179</v>
      </c>
      <c r="B86" s="93"/>
      <c r="C86" s="93"/>
      <c r="D86" s="93"/>
      <c r="E86" s="93"/>
      <c r="F86" s="93"/>
      <c r="G86" s="93"/>
      <c r="H86" s="93"/>
      <c r="I86" s="93"/>
      <c r="J86" s="94"/>
      <c r="K86" s="94"/>
      <c r="L86" s="94"/>
      <c r="M86" s="94"/>
      <c r="N86" s="94"/>
      <c r="O86" s="94"/>
      <c r="P86" s="94"/>
      <c r="Q86" s="93"/>
      <c r="R86" s="93"/>
      <c r="S86" s="93"/>
      <c r="T86" s="96"/>
      <c r="U86" s="96"/>
      <c r="V86" s="96"/>
      <c r="W86" s="96"/>
      <c r="X86" s="96"/>
      <c r="Y86" s="93"/>
      <c r="Z86" s="93"/>
      <c r="AA86" s="93"/>
      <c r="AB86" s="93"/>
      <c r="AC86" s="93"/>
      <c r="AD86" s="44"/>
      <c r="AE86" s="44"/>
      <c r="AF86" s="42"/>
      <c r="AG86" s="93"/>
      <c r="AH86" s="41"/>
    </row>
    <row r="87" spans="1:80" x14ac:dyDescent="0.2">
      <c r="A87" s="101" t="s">
        <v>180</v>
      </c>
      <c r="B87" s="38"/>
      <c r="C87" s="38"/>
      <c r="D87" s="38"/>
      <c r="E87" s="38"/>
      <c r="F87" s="38"/>
      <c r="G87" s="38"/>
      <c r="H87" s="38"/>
      <c r="I87" s="38"/>
      <c r="J87" s="38"/>
      <c r="K87" s="93"/>
      <c r="L87" s="93"/>
      <c r="M87" s="93"/>
      <c r="N87" s="93"/>
      <c r="O87" s="93"/>
      <c r="P87" s="93"/>
      <c r="Q87" s="93"/>
      <c r="R87" s="93"/>
      <c r="S87" s="93"/>
      <c r="T87" s="93"/>
      <c r="U87" s="93"/>
      <c r="V87" s="93"/>
      <c r="W87" s="93"/>
      <c r="X87" s="93"/>
      <c r="Y87" s="93"/>
      <c r="Z87" s="93"/>
      <c r="AA87" s="93"/>
      <c r="AB87" s="93"/>
      <c r="AC87" s="93"/>
      <c r="AD87" s="44"/>
      <c r="AE87" s="44"/>
      <c r="AF87" s="42"/>
      <c r="AG87" s="94"/>
      <c r="AH87" s="41"/>
    </row>
    <row r="88" spans="1:80" x14ac:dyDescent="0.2">
      <c r="A88" s="120" t="s">
        <v>205</v>
      </c>
      <c r="B88" s="93"/>
      <c r="C88" s="93"/>
      <c r="D88" s="93"/>
      <c r="E88" s="93"/>
      <c r="F88" s="93"/>
      <c r="G88" s="93"/>
      <c r="H88" s="93"/>
      <c r="I88" s="93"/>
      <c r="J88" s="93"/>
      <c r="K88" s="93"/>
      <c r="L88" s="93"/>
      <c r="M88" s="93"/>
      <c r="N88" s="93"/>
      <c r="O88" s="93"/>
      <c r="P88" s="93"/>
      <c r="Q88" s="93"/>
      <c r="R88" s="93"/>
      <c r="S88" s="93"/>
      <c r="T88" s="93"/>
      <c r="U88" s="93"/>
      <c r="V88" s="93"/>
      <c r="W88" s="93"/>
      <c r="X88" s="93"/>
      <c r="Y88" s="93"/>
      <c r="Z88" s="93"/>
      <c r="AA88" s="93"/>
      <c r="AB88" s="93"/>
      <c r="AC88" s="93"/>
      <c r="AD88" s="93"/>
      <c r="AE88" s="44"/>
      <c r="AF88" s="42"/>
      <c r="AG88" s="45"/>
      <c r="AH88" s="53"/>
    </row>
    <row r="89" spans="1:80" x14ac:dyDescent="0.2">
      <c r="A89" s="40"/>
      <c r="B89" s="93"/>
      <c r="C89" s="93"/>
      <c r="D89" s="93"/>
      <c r="E89" s="93"/>
      <c r="F89" s="93"/>
      <c r="G89" s="93"/>
      <c r="H89" s="93"/>
      <c r="I89" s="93"/>
      <c r="J89" s="93"/>
      <c r="K89" s="93"/>
      <c r="L89" s="93"/>
      <c r="M89" s="93"/>
      <c r="N89" s="93"/>
      <c r="O89" s="93"/>
      <c r="P89" s="93"/>
      <c r="Q89" s="93"/>
      <c r="R89" s="93"/>
      <c r="S89" s="93"/>
      <c r="T89" s="93"/>
      <c r="U89" s="93"/>
      <c r="V89" s="93"/>
      <c r="W89" s="93"/>
      <c r="X89" s="93"/>
      <c r="Y89" s="93"/>
      <c r="Z89" s="93"/>
      <c r="AA89" s="93"/>
      <c r="AB89" s="93"/>
      <c r="AC89" s="93"/>
      <c r="AD89" s="93"/>
      <c r="AE89" s="45"/>
      <c r="AF89" s="42"/>
      <c r="AG89" s="45"/>
      <c r="AH89" s="53"/>
      <c r="AJ89" t="s">
        <v>35</v>
      </c>
    </row>
    <row r="90" spans="1:80" ht="13.5" thickBot="1" x14ac:dyDescent="0.25">
      <c r="A90" s="50"/>
      <c r="B90" s="51"/>
      <c r="C90" s="51"/>
      <c r="D90" s="51"/>
      <c r="E90" s="51"/>
      <c r="F90" s="51"/>
      <c r="G90" s="51" t="s">
        <v>35</v>
      </c>
      <c r="H90" s="51"/>
      <c r="I90" s="51"/>
      <c r="J90" s="51"/>
      <c r="K90" s="51"/>
      <c r="L90" s="51" t="s">
        <v>35</v>
      </c>
      <c r="M90" s="51"/>
      <c r="N90" s="51"/>
      <c r="O90" s="51"/>
      <c r="P90" s="51"/>
      <c r="Q90" s="51"/>
      <c r="R90" s="51"/>
      <c r="S90" s="51"/>
      <c r="T90" s="51"/>
      <c r="U90" s="51"/>
      <c r="V90" s="51"/>
      <c r="W90" s="51"/>
      <c r="X90" s="51"/>
      <c r="Y90" s="51"/>
      <c r="Z90" s="51"/>
      <c r="AA90" s="51"/>
      <c r="AB90" s="51"/>
      <c r="AC90" s="51"/>
      <c r="AD90" s="51"/>
      <c r="AE90" s="51"/>
      <c r="AF90" s="52"/>
      <c r="AG90" s="54"/>
      <c r="AH90" s="46" t="s">
        <v>35</v>
      </c>
    </row>
    <row r="93" spans="1:80" x14ac:dyDescent="0.2">
      <c r="G93" s="2" t="s">
        <v>35</v>
      </c>
    </row>
    <row r="94" spans="1:80" x14ac:dyDescent="0.2">
      <c r="Q94" s="2" t="s">
        <v>35</v>
      </c>
      <c r="T94" s="2" t="s">
        <v>35</v>
      </c>
      <c r="V94" s="2" t="s">
        <v>35</v>
      </c>
      <c r="X94" s="2" t="s">
        <v>35</v>
      </c>
      <c r="Z94" s="2" t="s">
        <v>35</v>
      </c>
      <c r="AI94" t="s">
        <v>35</v>
      </c>
    </row>
    <row r="95" spans="1:80" x14ac:dyDescent="0.2">
      <c r="J95" s="2" t="s">
        <v>35</v>
      </c>
      <c r="M95" s="2" t="s">
        <v>35</v>
      </c>
      <c r="P95" s="2" t="s">
        <v>35</v>
      </c>
      <c r="Q95" s="2" t="s">
        <v>35</v>
      </c>
      <c r="R95" s="2" t="s">
        <v>35</v>
      </c>
      <c r="S95" s="2" t="s">
        <v>35</v>
      </c>
      <c r="T95" s="2" t="s">
        <v>35</v>
      </c>
      <c r="W95" s="2" t="s">
        <v>35</v>
      </c>
      <c r="X95" s="2" t="s">
        <v>35</v>
      </c>
      <c r="Z95" s="2" t="s">
        <v>35</v>
      </c>
      <c r="AB95" s="2" t="s">
        <v>35</v>
      </c>
    </row>
    <row r="96" spans="1:80" x14ac:dyDescent="0.2">
      <c r="Q96" s="2" t="s">
        <v>35</v>
      </c>
      <c r="S96" s="2" t="s">
        <v>35</v>
      </c>
      <c r="V96" s="2" t="s">
        <v>35</v>
      </c>
      <c r="W96" s="2" t="s">
        <v>35</v>
      </c>
      <c r="AB96" s="2" t="s">
        <v>35</v>
      </c>
      <c r="AC96" s="2" t="s">
        <v>35</v>
      </c>
      <c r="AF96" s="7" t="s">
        <v>35</v>
      </c>
      <c r="AG96" s="1" t="s">
        <v>35</v>
      </c>
    </row>
    <row r="97" spans="8:35" x14ac:dyDescent="0.2">
      <c r="J97" s="2" t="s">
        <v>35</v>
      </c>
      <c r="O97" s="2" t="s">
        <v>157</v>
      </c>
      <c r="P97" s="2" t="s">
        <v>35</v>
      </c>
      <c r="S97" s="2" t="s">
        <v>35</v>
      </c>
      <c r="T97" s="2" t="s">
        <v>35</v>
      </c>
      <c r="U97" s="2" t="s">
        <v>35</v>
      </c>
      <c r="V97" s="2" t="s">
        <v>35</v>
      </c>
      <c r="Z97" s="2" t="s">
        <v>35</v>
      </c>
      <c r="AH97" s="10" t="s">
        <v>35</v>
      </c>
    </row>
    <row r="98" spans="8:35" x14ac:dyDescent="0.2">
      <c r="K98" s="2" t="s">
        <v>35</v>
      </c>
      <c r="L98" s="2" t="s">
        <v>35</v>
      </c>
      <c r="M98" s="2" t="s">
        <v>35</v>
      </c>
      <c r="P98" s="2" t="s">
        <v>35</v>
      </c>
      <c r="Q98" s="2" t="s">
        <v>35</v>
      </c>
      <c r="S98" s="2" t="s">
        <v>35</v>
      </c>
      <c r="W98" s="2" t="s">
        <v>35</v>
      </c>
      <c r="Z98" s="2" t="s">
        <v>35</v>
      </c>
      <c r="AB98" s="2" t="s">
        <v>35</v>
      </c>
    </row>
    <row r="99" spans="8:35" x14ac:dyDescent="0.2">
      <c r="H99" s="2" t="s">
        <v>35</v>
      </c>
      <c r="S99" s="2" t="s">
        <v>35</v>
      </c>
      <c r="W99" s="2" t="s">
        <v>35</v>
      </c>
    </row>
    <row r="100" spans="8:35" x14ac:dyDescent="0.2">
      <c r="Q100" s="2" t="s">
        <v>35</v>
      </c>
      <c r="R100" s="2" t="s">
        <v>35</v>
      </c>
      <c r="AE100" s="2" t="s">
        <v>35</v>
      </c>
    </row>
    <row r="101" spans="8:35" x14ac:dyDescent="0.2">
      <c r="S101" s="2" t="s">
        <v>35</v>
      </c>
      <c r="X101" s="2" t="s">
        <v>35</v>
      </c>
      <c r="AC101" s="2" t="s">
        <v>35</v>
      </c>
      <c r="AH101" s="10" t="s">
        <v>35</v>
      </c>
      <c r="AI101" s="12" t="s">
        <v>35</v>
      </c>
    </row>
    <row r="102" spans="8:35" x14ac:dyDescent="0.2">
      <c r="Y102" s="2" t="s">
        <v>35</v>
      </c>
    </row>
    <row r="106" spans="8:35" x14ac:dyDescent="0.2">
      <c r="S106" s="2" t="s">
        <v>35</v>
      </c>
    </row>
  </sheetData>
  <sortState ref="A5:AI49">
    <sortCondition ref="A5:A49"/>
  </sortState>
  <mergeCells count="34">
    <mergeCell ref="A1:AH1"/>
    <mergeCell ref="B2:AH2"/>
    <mergeCell ref="AH3:AH4"/>
    <mergeCell ref="A2:A4"/>
    <mergeCell ref="B3:B4"/>
    <mergeCell ref="C3:C4"/>
    <mergeCell ref="D3:D4"/>
    <mergeCell ref="W3:W4"/>
    <mergeCell ref="E3:E4"/>
    <mergeCell ref="F3:F4"/>
    <mergeCell ref="G3:G4"/>
    <mergeCell ref="J3:J4"/>
    <mergeCell ref="M3:M4"/>
    <mergeCell ref="N3:N4"/>
    <mergeCell ref="AA3:AA4"/>
    <mergeCell ref="AE3:AE4"/>
    <mergeCell ref="S3:S4"/>
    <mergeCell ref="R3:R4"/>
    <mergeCell ref="V3:V4"/>
    <mergeCell ref="X3:X4"/>
    <mergeCell ref="AB3:AB4"/>
    <mergeCell ref="T3:T4"/>
    <mergeCell ref="AC3:AC4"/>
    <mergeCell ref="AD3:AD4"/>
    <mergeCell ref="Y3:Y4"/>
    <mergeCell ref="Z3:Z4"/>
    <mergeCell ref="U3:U4"/>
    <mergeCell ref="Q3:Q4"/>
    <mergeCell ref="I3:I4"/>
    <mergeCell ref="H3:H4"/>
    <mergeCell ref="P3:P4"/>
    <mergeCell ref="K3:K4"/>
    <mergeCell ref="L3:L4"/>
    <mergeCell ref="O3:O4"/>
  </mergeCells>
  <phoneticPr fontId="1" type="noConversion"/>
  <pageMargins left="0.39370078740157483" right="0.39370078740157483" top="1.1811023622047245" bottom="0.98425196850393704" header="0.51181102362204722" footer="0.51181102362204722"/>
  <pageSetup paperSize="9" scale="55" orientation="landscape" horizontalDpi="300" verticalDpi="300" r:id="rId1"/>
  <headerFooter alignWithMargins="0">
    <oddHeader>&amp;L&amp;"Arial Narrow,Normal"&amp;12Centro de Monitoramento de Tempo, do Clima e dos Recursos Hídricos de Mato Grosso do Sul (Cemtec-MS)
Agência de Desenvolvimento Agrário e Extensão Rural (Agraer)</oddHead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60"/>
  <sheetViews>
    <sheetView view="pageLayout" zoomScaleNormal="100" workbookViewId="0">
      <selection activeCell="J24" sqref="J24"/>
    </sheetView>
  </sheetViews>
  <sheetFormatPr defaultRowHeight="12.75" x14ac:dyDescent="0.2"/>
  <cols>
    <col min="1" max="1" width="30.28515625" customWidth="1"/>
    <col min="2" max="2" width="11.5703125" style="35" bestFit="1" customWidth="1"/>
    <col min="3" max="3" width="10.28515625" style="36" bestFit="1" customWidth="1"/>
    <col min="4" max="4" width="12.140625" style="35" bestFit="1" customWidth="1"/>
    <col min="5" max="5" width="13.85546875" style="35" bestFit="1" customWidth="1"/>
    <col min="6" max="6" width="8.140625" style="35" bestFit="1" customWidth="1"/>
    <col min="7" max="7" width="11.28515625" bestFit="1" customWidth="1"/>
    <col min="8" max="8" width="94" customWidth="1"/>
    <col min="9" max="9" width="9.140625" customWidth="1"/>
    <col min="254" max="254" width="30.28515625" customWidth="1"/>
    <col min="255" max="257" width="9.5703125" customWidth="1"/>
    <col min="258" max="258" width="9.85546875" customWidth="1"/>
    <col min="259" max="259" width="9.5703125" customWidth="1"/>
    <col min="260" max="260" width="11" customWidth="1"/>
    <col min="261" max="261" width="11.140625" customWidth="1"/>
    <col min="262" max="262" width="11" customWidth="1"/>
    <col min="263" max="263" width="9.7109375" customWidth="1"/>
    <col min="264" max="264" width="54.85546875" customWidth="1"/>
    <col min="510" max="510" width="30.28515625" customWidth="1"/>
    <col min="511" max="513" width="9.5703125" customWidth="1"/>
    <col min="514" max="514" width="9.85546875" customWidth="1"/>
    <col min="515" max="515" width="9.5703125" customWidth="1"/>
    <col min="516" max="516" width="11" customWidth="1"/>
    <col min="517" max="517" width="11.140625" customWidth="1"/>
    <col min="518" max="518" width="11" customWidth="1"/>
    <col min="519" max="519" width="9.7109375" customWidth="1"/>
    <col min="520" max="520" width="54.85546875" customWidth="1"/>
    <col min="766" max="766" width="30.28515625" customWidth="1"/>
    <col min="767" max="769" width="9.5703125" customWidth="1"/>
    <col min="770" max="770" width="9.85546875" customWidth="1"/>
    <col min="771" max="771" width="9.5703125" customWidth="1"/>
    <col min="772" max="772" width="11" customWidth="1"/>
    <col min="773" max="773" width="11.140625" customWidth="1"/>
    <col min="774" max="774" width="11" customWidth="1"/>
    <col min="775" max="775" width="9.7109375" customWidth="1"/>
    <col min="776" max="776" width="54.85546875" customWidth="1"/>
    <col min="1022" max="1022" width="30.28515625" customWidth="1"/>
    <col min="1023" max="1025" width="9.5703125" customWidth="1"/>
    <col min="1026" max="1026" width="9.85546875" customWidth="1"/>
    <col min="1027" max="1027" width="9.5703125" customWidth="1"/>
    <col min="1028" max="1028" width="11" customWidth="1"/>
    <col min="1029" max="1029" width="11.140625" customWidth="1"/>
    <col min="1030" max="1030" width="11" customWidth="1"/>
    <col min="1031" max="1031" width="9.7109375" customWidth="1"/>
    <col min="1032" max="1032" width="54.85546875" customWidth="1"/>
    <col min="1278" max="1278" width="30.28515625" customWidth="1"/>
    <col min="1279" max="1281" width="9.5703125" customWidth="1"/>
    <col min="1282" max="1282" width="9.85546875" customWidth="1"/>
    <col min="1283" max="1283" width="9.5703125" customWidth="1"/>
    <col min="1284" max="1284" width="11" customWidth="1"/>
    <col min="1285" max="1285" width="11.140625" customWidth="1"/>
    <col min="1286" max="1286" width="11" customWidth="1"/>
    <col min="1287" max="1287" width="9.7109375" customWidth="1"/>
    <col min="1288" max="1288" width="54.85546875" customWidth="1"/>
    <col min="1534" max="1534" width="30.28515625" customWidth="1"/>
    <col min="1535" max="1537" width="9.5703125" customWidth="1"/>
    <col min="1538" max="1538" width="9.85546875" customWidth="1"/>
    <col min="1539" max="1539" width="9.5703125" customWidth="1"/>
    <col min="1540" max="1540" width="11" customWidth="1"/>
    <col min="1541" max="1541" width="11.140625" customWidth="1"/>
    <col min="1542" max="1542" width="11" customWidth="1"/>
    <col min="1543" max="1543" width="9.7109375" customWidth="1"/>
    <col min="1544" max="1544" width="54.85546875" customWidth="1"/>
    <col min="1790" max="1790" width="30.28515625" customWidth="1"/>
    <col min="1791" max="1793" width="9.5703125" customWidth="1"/>
    <col min="1794" max="1794" width="9.85546875" customWidth="1"/>
    <col min="1795" max="1795" width="9.5703125" customWidth="1"/>
    <col min="1796" max="1796" width="11" customWidth="1"/>
    <col min="1797" max="1797" width="11.140625" customWidth="1"/>
    <col min="1798" max="1798" width="11" customWidth="1"/>
    <col min="1799" max="1799" width="9.7109375" customWidth="1"/>
    <col min="1800" max="1800" width="54.85546875" customWidth="1"/>
    <col min="2046" max="2046" width="30.28515625" customWidth="1"/>
    <col min="2047" max="2049" width="9.5703125" customWidth="1"/>
    <col min="2050" max="2050" width="9.85546875" customWidth="1"/>
    <col min="2051" max="2051" width="9.5703125" customWidth="1"/>
    <col min="2052" max="2052" width="11" customWidth="1"/>
    <col min="2053" max="2053" width="11.140625" customWidth="1"/>
    <col min="2054" max="2054" width="11" customWidth="1"/>
    <col min="2055" max="2055" width="9.7109375" customWidth="1"/>
    <col min="2056" max="2056" width="54.85546875" customWidth="1"/>
    <col min="2302" max="2302" width="30.28515625" customWidth="1"/>
    <col min="2303" max="2305" width="9.5703125" customWidth="1"/>
    <col min="2306" max="2306" width="9.85546875" customWidth="1"/>
    <col min="2307" max="2307" width="9.5703125" customWidth="1"/>
    <col min="2308" max="2308" width="11" customWidth="1"/>
    <col min="2309" max="2309" width="11.140625" customWidth="1"/>
    <col min="2310" max="2310" width="11" customWidth="1"/>
    <col min="2311" max="2311" width="9.7109375" customWidth="1"/>
    <col min="2312" max="2312" width="54.85546875" customWidth="1"/>
    <col min="2558" max="2558" width="30.28515625" customWidth="1"/>
    <col min="2559" max="2561" width="9.5703125" customWidth="1"/>
    <col min="2562" max="2562" width="9.85546875" customWidth="1"/>
    <col min="2563" max="2563" width="9.5703125" customWidth="1"/>
    <col min="2564" max="2564" width="11" customWidth="1"/>
    <col min="2565" max="2565" width="11.140625" customWidth="1"/>
    <col min="2566" max="2566" width="11" customWidth="1"/>
    <col min="2567" max="2567" width="9.7109375" customWidth="1"/>
    <col min="2568" max="2568" width="54.85546875" customWidth="1"/>
    <col min="2814" max="2814" width="30.28515625" customWidth="1"/>
    <col min="2815" max="2817" width="9.5703125" customWidth="1"/>
    <col min="2818" max="2818" width="9.85546875" customWidth="1"/>
    <col min="2819" max="2819" width="9.5703125" customWidth="1"/>
    <col min="2820" max="2820" width="11" customWidth="1"/>
    <col min="2821" max="2821" width="11.140625" customWidth="1"/>
    <col min="2822" max="2822" width="11" customWidth="1"/>
    <col min="2823" max="2823" width="9.7109375" customWidth="1"/>
    <col min="2824" max="2824" width="54.85546875" customWidth="1"/>
    <col min="3070" max="3070" width="30.28515625" customWidth="1"/>
    <col min="3071" max="3073" width="9.5703125" customWidth="1"/>
    <col min="3074" max="3074" width="9.85546875" customWidth="1"/>
    <col min="3075" max="3075" width="9.5703125" customWidth="1"/>
    <col min="3076" max="3076" width="11" customWidth="1"/>
    <col min="3077" max="3077" width="11.140625" customWidth="1"/>
    <col min="3078" max="3078" width="11" customWidth="1"/>
    <col min="3079" max="3079" width="9.7109375" customWidth="1"/>
    <col min="3080" max="3080" width="54.85546875" customWidth="1"/>
    <col min="3326" max="3326" width="30.28515625" customWidth="1"/>
    <col min="3327" max="3329" width="9.5703125" customWidth="1"/>
    <col min="3330" max="3330" width="9.85546875" customWidth="1"/>
    <col min="3331" max="3331" width="9.5703125" customWidth="1"/>
    <col min="3332" max="3332" width="11" customWidth="1"/>
    <col min="3333" max="3333" width="11.140625" customWidth="1"/>
    <col min="3334" max="3334" width="11" customWidth="1"/>
    <col min="3335" max="3335" width="9.7109375" customWidth="1"/>
    <col min="3336" max="3336" width="54.85546875" customWidth="1"/>
    <col min="3582" max="3582" width="30.28515625" customWidth="1"/>
    <col min="3583" max="3585" width="9.5703125" customWidth="1"/>
    <col min="3586" max="3586" width="9.85546875" customWidth="1"/>
    <col min="3587" max="3587" width="9.5703125" customWidth="1"/>
    <col min="3588" max="3588" width="11" customWidth="1"/>
    <col min="3589" max="3589" width="11.140625" customWidth="1"/>
    <col min="3590" max="3590" width="11" customWidth="1"/>
    <col min="3591" max="3591" width="9.7109375" customWidth="1"/>
    <col min="3592" max="3592" width="54.85546875" customWidth="1"/>
    <col min="3838" max="3838" width="30.28515625" customWidth="1"/>
    <col min="3839" max="3841" width="9.5703125" customWidth="1"/>
    <col min="3842" max="3842" width="9.85546875" customWidth="1"/>
    <col min="3843" max="3843" width="9.5703125" customWidth="1"/>
    <col min="3844" max="3844" width="11" customWidth="1"/>
    <col min="3845" max="3845" width="11.140625" customWidth="1"/>
    <col min="3846" max="3846" width="11" customWidth="1"/>
    <col min="3847" max="3847" width="9.7109375" customWidth="1"/>
    <col min="3848" max="3848" width="54.85546875" customWidth="1"/>
    <col min="4094" max="4094" width="30.28515625" customWidth="1"/>
    <col min="4095" max="4097" width="9.5703125" customWidth="1"/>
    <col min="4098" max="4098" width="9.85546875" customWidth="1"/>
    <col min="4099" max="4099" width="9.5703125" customWidth="1"/>
    <col min="4100" max="4100" width="11" customWidth="1"/>
    <col min="4101" max="4101" width="11.140625" customWidth="1"/>
    <col min="4102" max="4102" width="11" customWidth="1"/>
    <col min="4103" max="4103" width="9.7109375" customWidth="1"/>
    <col min="4104" max="4104" width="54.85546875" customWidth="1"/>
    <col min="4350" max="4350" width="30.28515625" customWidth="1"/>
    <col min="4351" max="4353" width="9.5703125" customWidth="1"/>
    <col min="4354" max="4354" width="9.85546875" customWidth="1"/>
    <col min="4355" max="4355" width="9.5703125" customWidth="1"/>
    <col min="4356" max="4356" width="11" customWidth="1"/>
    <col min="4357" max="4357" width="11.140625" customWidth="1"/>
    <col min="4358" max="4358" width="11" customWidth="1"/>
    <col min="4359" max="4359" width="9.7109375" customWidth="1"/>
    <col min="4360" max="4360" width="54.85546875" customWidth="1"/>
    <col min="4606" max="4606" width="30.28515625" customWidth="1"/>
    <col min="4607" max="4609" width="9.5703125" customWidth="1"/>
    <col min="4610" max="4610" width="9.85546875" customWidth="1"/>
    <col min="4611" max="4611" width="9.5703125" customWidth="1"/>
    <col min="4612" max="4612" width="11" customWidth="1"/>
    <col min="4613" max="4613" width="11.140625" customWidth="1"/>
    <col min="4614" max="4614" width="11" customWidth="1"/>
    <col min="4615" max="4615" width="9.7109375" customWidth="1"/>
    <col min="4616" max="4616" width="54.85546875" customWidth="1"/>
    <col min="4862" max="4862" width="30.28515625" customWidth="1"/>
    <col min="4863" max="4865" width="9.5703125" customWidth="1"/>
    <col min="4866" max="4866" width="9.85546875" customWidth="1"/>
    <col min="4867" max="4867" width="9.5703125" customWidth="1"/>
    <col min="4868" max="4868" width="11" customWidth="1"/>
    <col min="4869" max="4869" width="11.140625" customWidth="1"/>
    <col min="4870" max="4870" width="11" customWidth="1"/>
    <col min="4871" max="4871" width="9.7109375" customWidth="1"/>
    <col min="4872" max="4872" width="54.85546875" customWidth="1"/>
    <col min="5118" max="5118" width="30.28515625" customWidth="1"/>
    <col min="5119" max="5121" width="9.5703125" customWidth="1"/>
    <col min="5122" max="5122" width="9.85546875" customWidth="1"/>
    <col min="5123" max="5123" width="9.5703125" customWidth="1"/>
    <col min="5124" max="5124" width="11" customWidth="1"/>
    <col min="5125" max="5125" width="11.140625" customWidth="1"/>
    <col min="5126" max="5126" width="11" customWidth="1"/>
    <col min="5127" max="5127" width="9.7109375" customWidth="1"/>
    <col min="5128" max="5128" width="54.85546875" customWidth="1"/>
    <col min="5374" max="5374" width="30.28515625" customWidth="1"/>
    <col min="5375" max="5377" width="9.5703125" customWidth="1"/>
    <col min="5378" max="5378" width="9.85546875" customWidth="1"/>
    <col min="5379" max="5379" width="9.5703125" customWidth="1"/>
    <col min="5380" max="5380" width="11" customWidth="1"/>
    <col min="5381" max="5381" width="11.140625" customWidth="1"/>
    <col min="5382" max="5382" width="11" customWidth="1"/>
    <col min="5383" max="5383" width="9.7109375" customWidth="1"/>
    <col min="5384" max="5384" width="54.85546875" customWidth="1"/>
    <col min="5630" max="5630" width="30.28515625" customWidth="1"/>
    <col min="5631" max="5633" width="9.5703125" customWidth="1"/>
    <col min="5634" max="5634" width="9.85546875" customWidth="1"/>
    <col min="5635" max="5635" width="9.5703125" customWidth="1"/>
    <col min="5636" max="5636" width="11" customWidth="1"/>
    <col min="5637" max="5637" width="11.140625" customWidth="1"/>
    <col min="5638" max="5638" width="11" customWidth="1"/>
    <col min="5639" max="5639" width="9.7109375" customWidth="1"/>
    <col min="5640" max="5640" width="54.85546875" customWidth="1"/>
    <col min="5886" max="5886" width="30.28515625" customWidth="1"/>
    <col min="5887" max="5889" width="9.5703125" customWidth="1"/>
    <col min="5890" max="5890" width="9.85546875" customWidth="1"/>
    <col min="5891" max="5891" width="9.5703125" customWidth="1"/>
    <col min="5892" max="5892" width="11" customWidth="1"/>
    <col min="5893" max="5893" width="11.140625" customWidth="1"/>
    <col min="5894" max="5894" width="11" customWidth="1"/>
    <col min="5895" max="5895" width="9.7109375" customWidth="1"/>
    <col min="5896" max="5896" width="54.85546875" customWidth="1"/>
    <col min="6142" max="6142" width="30.28515625" customWidth="1"/>
    <col min="6143" max="6145" width="9.5703125" customWidth="1"/>
    <col min="6146" max="6146" width="9.85546875" customWidth="1"/>
    <col min="6147" max="6147" width="9.5703125" customWidth="1"/>
    <col min="6148" max="6148" width="11" customWidth="1"/>
    <col min="6149" max="6149" width="11.140625" customWidth="1"/>
    <col min="6150" max="6150" width="11" customWidth="1"/>
    <col min="6151" max="6151" width="9.7109375" customWidth="1"/>
    <col min="6152" max="6152" width="54.85546875" customWidth="1"/>
    <col min="6398" max="6398" width="30.28515625" customWidth="1"/>
    <col min="6399" max="6401" width="9.5703125" customWidth="1"/>
    <col min="6402" max="6402" width="9.85546875" customWidth="1"/>
    <col min="6403" max="6403" width="9.5703125" customWidth="1"/>
    <col min="6404" max="6404" width="11" customWidth="1"/>
    <col min="6405" max="6405" width="11.140625" customWidth="1"/>
    <col min="6406" max="6406" width="11" customWidth="1"/>
    <col min="6407" max="6407" width="9.7109375" customWidth="1"/>
    <col min="6408" max="6408" width="54.85546875" customWidth="1"/>
    <col min="6654" max="6654" width="30.28515625" customWidth="1"/>
    <col min="6655" max="6657" width="9.5703125" customWidth="1"/>
    <col min="6658" max="6658" width="9.85546875" customWidth="1"/>
    <col min="6659" max="6659" width="9.5703125" customWidth="1"/>
    <col min="6660" max="6660" width="11" customWidth="1"/>
    <col min="6661" max="6661" width="11.140625" customWidth="1"/>
    <col min="6662" max="6662" width="11" customWidth="1"/>
    <col min="6663" max="6663" width="9.7109375" customWidth="1"/>
    <col min="6664" max="6664" width="54.85546875" customWidth="1"/>
    <col min="6910" max="6910" width="30.28515625" customWidth="1"/>
    <col min="6911" max="6913" width="9.5703125" customWidth="1"/>
    <col min="6914" max="6914" width="9.85546875" customWidth="1"/>
    <col min="6915" max="6915" width="9.5703125" customWidth="1"/>
    <col min="6916" max="6916" width="11" customWidth="1"/>
    <col min="6917" max="6917" width="11.140625" customWidth="1"/>
    <col min="6918" max="6918" width="11" customWidth="1"/>
    <col min="6919" max="6919" width="9.7109375" customWidth="1"/>
    <col min="6920" max="6920" width="54.85546875" customWidth="1"/>
    <col min="7166" max="7166" width="30.28515625" customWidth="1"/>
    <col min="7167" max="7169" width="9.5703125" customWidth="1"/>
    <col min="7170" max="7170" width="9.85546875" customWidth="1"/>
    <col min="7171" max="7171" width="9.5703125" customWidth="1"/>
    <col min="7172" max="7172" width="11" customWidth="1"/>
    <col min="7173" max="7173" width="11.140625" customWidth="1"/>
    <col min="7174" max="7174" width="11" customWidth="1"/>
    <col min="7175" max="7175" width="9.7109375" customWidth="1"/>
    <col min="7176" max="7176" width="54.85546875" customWidth="1"/>
    <col min="7422" max="7422" width="30.28515625" customWidth="1"/>
    <col min="7423" max="7425" width="9.5703125" customWidth="1"/>
    <col min="7426" max="7426" width="9.85546875" customWidth="1"/>
    <col min="7427" max="7427" width="9.5703125" customWidth="1"/>
    <col min="7428" max="7428" width="11" customWidth="1"/>
    <col min="7429" max="7429" width="11.140625" customWidth="1"/>
    <col min="7430" max="7430" width="11" customWidth="1"/>
    <col min="7431" max="7431" width="9.7109375" customWidth="1"/>
    <col min="7432" max="7432" width="54.85546875" customWidth="1"/>
    <col min="7678" max="7678" width="30.28515625" customWidth="1"/>
    <col min="7679" max="7681" width="9.5703125" customWidth="1"/>
    <col min="7682" max="7682" width="9.85546875" customWidth="1"/>
    <col min="7683" max="7683" width="9.5703125" customWidth="1"/>
    <col min="7684" max="7684" width="11" customWidth="1"/>
    <col min="7685" max="7685" width="11.140625" customWidth="1"/>
    <col min="7686" max="7686" width="11" customWidth="1"/>
    <col min="7687" max="7687" width="9.7109375" customWidth="1"/>
    <col min="7688" max="7688" width="54.85546875" customWidth="1"/>
    <col min="7934" max="7934" width="30.28515625" customWidth="1"/>
    <col min="7935" max="7937" width="9.5703125" customWidth="1"/>
    <col min="7938" max="7938" width="9.85546875" customWidth="1"/>
    <col min="7939" max="7939" width="9.5703125" customWidth="1"/>
    <col min="7940" max="7940" width="11" customWidth="1"/>
    <col min="7941" max="7941" width="11.140625" customWidth="1"/>
    <col min="7942" max="7942" width="11" customWidth="1"/>
    <col min="7943" max="7943" width="9.7109375" customWidth="1"/>
    <col min="7944" max="7944" width="54.85546875" customWidth="1"/>
    <col min="8190" max="8190" width="30.28515625" customWidth="1"/>
    <col min="8191" max="8193" width="9.5703125" customWidth="1"/>
    <col min="8194" max="8194" width="9.85546875" customWidth="1"/>
    <col min="8195" max="8195" width="9.5703125" customWidth="1"/>
    <col min="8196" max="8196" width="11" customWidth="1"/>
    <col min="8197" max="8197" width="11.140625" customWidth="1"/>
    <col min="8198" max="8198" width="11" customWidth="1"/>
    <col min="8199" max="8199" width="9.7109375" customWidth="1"/>
    <col min="8200" max="8200" width="54.85546875" customWidth="1"/>
    <col min="8446" max="8446" width="30.28515625" customWidth="1"/>
    <col min="8447" max="8449" width="9.5703125" customWidth="1"/>
    <col min="8450" max="8450" width="9.85546875" customWidth="1"/>
    <col min="8451" max="8451" width="9.5703125" customWidth="1"/>
    <col min="8452" max="8452" width="11" customWidth="1"/>
    <col min="8453" max="8453" width="11.140625" customWidth="1"/>
    <col min="8454" max="8454" width="11" customWidth="1"/>
    <col min="8455" max="8455" width="9.7109375" customWidth="1"/>
    <col min="8456" max="8456" width="54.85546875" customWidth="1"/>
    <col min="8702" max="8702" width="30.28515625" customWidth="1"/>
    <col min="8703" max="8705" width="9.5703125" customWidth="1"/>
    <col min="8706" max="8706" width="9.85546875" customWidth="1"/>
    <col min="8707" max="8707" width="9.5703125" customWidth="1"/>
    <col min="8708" max="8708" width="11" customWidth="1"/>
    <col min="8709" max="8709" width="11.140625" customWidth="1"/>
    <col min="8710" max="8710" width="11" customWidth="1"/>
    <col min="8711" max="8711" width="9.7109375" customWidth="1"/>
    <col min="8712" max="8712" width="54.85546875" customWidth="1"/>
    <col min="8958" max="8958" width="30.28515625" customWidth="1"/>
    <col min="8959" max="8961" width="9.5703125" customWidth="1"/>
    <col min="8962" max="8962" width="9.85546875" customWidth="1"/>
    <col min="8963" max="8963" width="9.5703125" customWidth="1"/>
    <col min="8964" max="8964" width="11" customWidth="1"/>
    <col min="8965" max="8965" width="11.140625" customWidth="1"/>
    <col min="8966" max="8966" width="11" customWidth="1"/>
    <col min="8967" max="8967" width="9.7109375" customWidth="1"/>
    <col min="8968" max="8968" width="54.85546875" customWidth="1"/>
    <col min="9214" max="9214" width="30.28515625" customWidth="1"/>
    <col min="9215" max="9217" width="9.5703125" customWidth="1"/>
    <col min="9218" max="9218" width="9.85546875" customWidth="1"/>
    <col min="9219" max="9219" width="9.5703125" customWidth="1"/>
    <col min="9220" max="9220" width="11" customWidth="1"/>
    <col min="9221" max="9221" width="11.140625" customWidth="1"/>
    <col min="9222" max="9222" width="11" customWidth="1"/>
    <col min="9223" max="9223" width="9.7109375" customWidth="1"/>
    <col min="9224" max="9224" width="54.85546875" customWidth="1"/>
    <col min="9470" max="9470" width="30.28515625" customWidth="1"/>
    <col min="9471" max="9473" width="9.5703125" customWidth="1"/>
    <col min="9474" max="9474" width="9.85546875" customWidth="1"/>
    <col min="9475" max="9475" width="9.5703125" customWidth="1"/>
    <col min="9476" max="9476" width="11" customWidth="1"/>
    <col min="9477" max="9477" width="11.140625" customWidth="1"/>
    <col min="9478" max="9478" width="11" customWidth="1"/>
    <col min="9479" max="9479" width="9.7109375" customWidth="1"/>
    <col min="9480" max="9480" width="54.85546875" customWidth="1"/>
    <col min="9726" max="9726" width="30.28515625" customWidth="1"/>
    <col min="9727" max="9729" width="9.5703125" customWidth="1"/>
    <col min="9730" max="9730" width="9.85546875" customWidth="1"/>
    <col min="9731" max="9731" width="9.5703125" customWidth="1"/>
    <col min="9732" max="9732" width="11" customWidth="1"/>
    <col min="9733" max="9733" width="11.140625" customWidth="1"/>
    <col min="9734" max="9734" width="11" customWidth="1"/>
    <col min="9735" max="9735" width="9.7109375" customWidth="1"/>
    <col min="9736" max="9736" width="54.85546875" customWidth="1"/>
    <col min="9982" max="9982" width="30.28515625" customWidth="1"/>
    <col min="9983" max="9985" width="9.5703125" customWidth="1"/>
    <col min="9986" max="9986" width="9.85546875" customWidth="1"/>
    <col min="9987" max="9987" width="9.5703125" customWidth="1"/>
    <col min="9988" max="9988" width="11" customWidth="1"/>
    <col min="9989" max="9989" width="11.140625" customWidth="1"/>
    <col min="9990" max="9990" width="11" customWidth="1"/>
    <col min="9991" max="9991" width="9.7109375" customWidth="1"/>
    <col min="9992" max="9992" width="54.85546875" customWidth="1"/>
    <col min="10238" max="10238" width="30.28515625" customWidth="1"/>
    <col min="10239" max="10241" width="9.5703125" customWidth="1"/>
    <col min="10242" max="10242" width="9.85546875" customWidth="1"/>
    <col min="10243" max="10243" width="9.5703125" customWidth="1"/>
    <col min="10244" max="10244" width="11" customWidth="1"/>
    <col min="10245" max="10245" width="11.140625" customWidth="1"/>
    <col min="10246" max="10246" width="11" customWidth="1"/>
    <col min="10247" max="10247" width="9.7109375" customWidth="1"/>
    <col min="10248" max="10248" width="54.85546875" customWidth="1"/>
    <col min="10494" max="10494" width="30.28515625" customWidth="1"/>
    <col min="10495" max="10497" width="9.5703125" customWidth="1"/>
    <col min="10498" max="10498" width="9.85546875" customWidth="1"/>
    <col min="10499" max="10499" width="9.5703125" customWidth="1"/>
    <col min="10500" max="10500" width="11" customWidth="1"/>
    <col min="10501" max="10501" width="11.140625" customWidth="1"/>
    <col min="10502" max="10502" width="11" customWidth="1"/>
    <col min="10503" max="10503" width="9.7109375" customWidth="1"/>
    <col min="10504" max="10504" width="54.85546875" customWidth="1"/>
    <col min="10750" max="10750" width="30.28515625" customWidth="1"/>
    <col min="10751" max="10753" width="9.5703125" customWidth="1"/>
    <col min="10754" max="10754" width="9.85546875" customWidth="1"/>
    <col min="10755" max="10755" width="9.5703125" customWidth="1"/>
    <col min="10756" max="10756" width="11" customWidth="1"/>
    <col min="10757" max="10757" width="11.140625" customWidth="1"/>
    <col min="10758" max="10758" width="11" customWidth="1"/>
    <col min="10759" max="10759" width="9.7109375" customWidth="1"/>
    <col min="10760" max="10760" width="54.85546875" customWidth="1"/>
    <col min="11006" max="11006" width="30.28515625" customWidth="1"/>
    <col min="11007" max="11009" width="9.5703125" customWidth="1"/>
    <col min="11010" max="11010" width="9.85546875" customWidth="1"/>
    <col min="11011" max="11011" width="9.5703125" customWidth="1"/>
    <col min="11012" max="11012" width="11" customWidth="1"/>
    <col min="11013" max="11013" width="11.140625" customWidth="1"/>
    <col min="11014" max="11014" width="11" customWidth="1"/>
    <col min="11015" max="11015" width="9.7109375" customWidth="1"/>
    <col min="11016" max="11016" width="54.85546875" customWidth="1"/>
    <col min="11262" max="11262" width="30.28515625" customWidth="1"/>
    <col min="11263" max="11265" width="9.5703125" customWidth="1"/>
    <col min="11266" max="11266" width="9.85546875" customWidth="1"/>
    <col min="11267" max="11267" width="9.5703125" customWidth="1"/>
    <col min="11268" max="11268" width="11" customWidth="1"/>
    <col min="11269" max="11269" width="11.140625" customWidth="1"/>
    <col min="11270" max="11270" width="11" customWidth="1"/>
    <col min="11271" max="11271" width="9.7109375" customWidth="1"/>
    <col min="11272" max="11272" width="54.85546875" customWidth="1"/>
    <col min="11518" max="11518" width="30.28515625" customWidth="1"/>
    <col min="11519" max="11521" width="9.5703125" customWidth="1"/>
    <col min="11522" max="11522" width="9.85546875" customWidth="1"/>
    <col min="11523" max="11523" width="9.5703125" customWidth="1"/>
    <col min="11524" max="11524" width="11" customWidth="1"/>
    <col min="11525" max="11525" width="11.140625" customWidth="1"/>
    <col min="11526" max="11526" width="11" customWidth="1"/>
    <col min="11527" max="11527" width="9.7109375" customWidth="1"/>
    <col min="11528" max="11528" width="54.85546875" customWidth="1"/>
    <col min="11774" max="11774" width="30.28515625" customWidth="1"/>
    <col min="11775" max="11777" width="9.5703125" customWidth="1"/>
    <col min="11778" max="11778" width="9.85546875" customWidth="1"/>
    <col min="11779" max="11779" width="9.5703125" customWidth="1"/>
    <col min="11780" max="11780" width="11" customWidth="1"/>
    <col min="11781" max="11781" width="11.140625" customWidth="1"/>
    <col min="11782" max="11782" width="11" customWidth="1"/>
    <col min="11783" max="11783" width="9.7109375" customWidth="1"/>
    <col min="11784" max="11784" width="54.85546875" customWidth="1"/>
    <col min="12030" max="12030" width="30.28515625" customWidth="1"/>
    <col min="12031" max="12033" width="9.5703125" customWidth="1"/>
    <col min="12034" max="12034" width="9.85546875" customWidth="1"/>
    <col min="12035" max="12035" width="9.5703125" customWidth="1"/>
    <col min="12036" max="12036" width="11" customWidth="1"/>
    <col min="12037" max="12037" width="11.140625" customWidth="1"/>
    <col min="12038" max="12038" width="11" customWidth="1"/>
    <col min="12039" max="12039" width="9.7109375" customWidth="1"/>
    <col min="12040" max="12040" width="54.85546875" customWidth="1"/>
    <col min="12286" max="12286" width="30.28515625" customWidth="1"/>
    <col min="12287" max="12289" width="9.5703125" customWidth="1"/>
    <col min="12290" max="12290" width="9.85546875" customWidth="1"/>
    <col min="12291" max="12291" width="9.5703125" customWidth="1"/>
    <col min="12292" max="12292" width="11" customWidth="1"/>
    <col min="12293" max="12293" width="11.140625" customWidth="1"/>
    <col min="12294" max="12294" width="11" customWidth="1"/>
    <col min="12295" max="12295" width="9.7109375" customWidth="1"/>
    <col min="12296" max="12296" width="54.85546875" customWidth="1"/>
    <col min="12542" max="12542" width="30.28515625" customWidth="1"/>
    <col min="12543" max="12545" width="9.5703125" customWidth="1"/>
    <col min="12546" max="12546" width="9.85546875" customWidth="1"/>
    <col min="12547" max="12547" width="9.5703125" customWidth="1"/>
    <col min="12548" max="12548" width="11" customWidth="1"/>
    <col min="12549" max="12549" width="11.140625" customWidth="1"/>
    <col min="12550" max="12550" width="11" customWidth="1"/>
    <col min="12551" max="12551" width="9.7109375" customWidth="1"/>
    <col min="12552" max="12552" width="54.85546875" customWidth="1"/>
    <col min="12798" max="12798" width="30.28515625" customWidth="1"/>
    <col min="12799" max="12801" width="9.5703125" customWidth="1"/>
    <col min="12802" max="12802" width="9.85546875" customWidth="1"/>
    <col min="12803" max="12803" width="9.5703125" customWidth="1"/>
    <col min="12804" max="12804" width="11" customWidth="1"/>
    <col min="12805" max="12805" width="11.140625" customWidth="1"/>
    <col min="12806" max="12806" width="11" customWidth="1"/>
    <col min="12807" max="12807" width="9.7109375" customWidth="1"/>
    <col min="12808" max="12808" width="54.85546875" customWidth="1"/>
    <col min="13054" max="13054" width="30.28515625" customWidth="1"/>
    <col min="13055" max="13057" width="9.5703125" customWidth="1"/>
    <col min="13058" max="13058" width="9.85546875" customWidth="1"/>
    <col min="13059" max="13059" width="9.5703125" customWidth="1"/>
    <col min="13060" max="13060" width="11" customWidth="1"/>
    <col min="13061" max="13061" width="11.140625" customWidth="1"/>
    <col min="13062" max="13062" width="11" customWidth="1"/>
    <col min="13063" max="13063" width="9.7109375" customWidth="1"/>
    <col min="13064" max="13064" width="54.85546875" customWidth="1"/>
    <col min="13310" max="13310" width="30.28515625" customWidth="1"/>
    <col min="13311" max="13313" width="9.5703125" customWidth="1"/>
    <col min="13314" max="13314" width="9.85546875" customWidth="1"/>
    <col min="13315" max="13315" width="9.5703125" customWidth="1"/>
    <col min="13316" max="13316" width="11" customWidth="1"/>
    <col min="13317" max="13317" width="11.140625" customWidth="1"/>
    <col min="13318" max="13318" width="11" customWidth="1"/>
    <col min="13319" max="13319" width="9.7109375" customWidth="1"/>
    <col min="13320" max="13320" width="54.85546875" customWidth="1"/>
    <col min="13566" max="13566" width="30.28515625" customWidth="1"/>
    <col min="13567" max="13569" width="9.5703125" customWidth="1"/>
    <col min="13570" max="13570" width="9.85546875" customWidth="1"/>
    <col min="13571" max="13571" width="9.5703125" customWidth="1"/>
    <col min="13572" max="13572" width="11" customWidth="1"/>
    <col min="13573" max="13573" width="11.140625" customWidth="1"/>
    <col min="13574" max="13574" width="11" customWidth="1"/>
    <col min="13575" max="13575" width="9.7109375" customWidth="1"/>
    <col min="13576" max="13576" width="54.85546875" customWidth="1"/>
    <col min="13822" max="13822" width="30.28515625" customWidth="1"/>
    <col min="13823" max="13825" width="9.5703125" customWidth="1"/>
    <col min="13826" max="13826" width="9.85546875" customWidth="1"/>
    <col min="13827" max="13827" width="9.5703125" customWidth="1"/>
    <col min="13828" max="13828" width="11" customWidth="1"/>
    <col min="13829" max="13829" width="11.140625" customWidth="1"/>
    <col min="13830" max="13830" width="11" customWidth="1"/>
    <col min="13831" max="13831" width="9.7109375" customWidth="1"/>
    <col min="13832" max="13832" width="54.85546875" customWidth="1"/>
    <col min="14078" max="14078" width="30.28515625" customWidth="1"/>
    <col min="14079" max="14081" width="9.5703125" customWidth="1"/>
    <col min="14082" max="14082" width="9.85546875" customWidth="1"/>
    <col min="14083" max="14083" width="9.5703125" customWidth="1"/>
    <col min="14084" max="14084" width="11" customWidth="1"/>
    <col min="14085" max="14085" width="11.140625" customWidth="1"/>
    <col min="14086" max="14086" width="11" customWidth="1"/>
    <col min="14087" max="14087" width="9.7109375" customWidth="1"/>
    <col min="14088" max="14088" width="54.85546875" customWidth="1"/>
    <col min="14334" max="14334" width="30.28515625" customWidth="1"/>
    <col min="14335" max="14337" width="9.5703125" customWidth="1"/>
    <col min="14338" max="14338" width="9.85546875" customWidth="1"/>
    <col min="14339" max="14339" width="9.5703125" customWidth="1"/>
    <col min="14340" max="14340" width="11" customWidth="1"/>
    <col min="14341" max="14341" width="11.140625" customWidth="1"/>
    <col min="14342" max="14342" width="11" customWidth="1"/>
    <col min="14343" max="14343" width="9.7109375" customWidth="1"/>
    <col min="14344" max="14344" width="54.85546875" customWidth="1"/>
    <col min="14590" max="14590" width="30.28515625" customWidth="1"/>
    <col min="14591" max="14593" width="9.5703125" customWidth="1"/>
    <col min="14594" max="14594" width="9.85546875" customWidth="1"/>
    <col min="14595" max="14595" width="9.5703125" customWidth="1"/>
    <col min="14596" max="14596" width="11" customWidth="1"/>
    <col min="14597" max="14597" width="11.140625" customWidth="1"/>
    <col min="14598" max="14598" width="11" customWidth="1"/>
    <col min="14599" max="14599" width="9.7109375" customWidth="1"/>
    <col min="14600" max="14600" width="54.85546875" customWidth="1"/>
    <col min="14846" max="14846" width="30.28515625" customWidth="1"/>
    <col min="14847" max="14849" width="9.5703125" customWidth="1"/>
    <col min="14850" max="14850" width="9.85546875" customWidth="1"/>
    <col min="14851" max="14851" width="9.5703125" customWidth="1"/>
    <col min="14852" max="14852" width="11" customWidth="1"/>
    <col min="14853" max="14853" width="11.140625" customWidth="1"/>
    <col min="14854" max="14854" width="11" customWidth="1"/>
    <col min="14855" max="14855" width="9.7109375" customWidth="1"/>
    <col min="14856" max="14856" width="54.85546875" customWidth="1"/>
    <col min="15102" max="15102" width="30.28515625" customWidth="1"/>
    <col min="15103" max="15105" width="9.5703125" customWidth="1"/>
    <col min="15106" max="15106" width="9.85546875" customWidth="1"/>
    <col min="15107" max="15107" width="9.5703125" customWidth="1"/>
    <col min="15108" max="15108" width="11" customWidth="1"/>
    <col min="15109" max="15109" width="11.140625" customWidth="1"/>
    <col min="15110" max="15110" width="11" customWidth="1"/>
    <col min="15111" max="15111" width="9.7109375" customWidth="1"/>
    <col min="15112" max="15112" width="54.85546875" customWidth="1"/>
    <col min="15358" max="15358" width="30.28515625" customWidth="1"/>
    <col min="15359" max="15361" width="9.5703125" customWidth="1"/>
    <col min="15362" max="15362" width="9.85546875" customWidth="1"/>
    <col min="15363" max="15363" width="9.5703125" customWidth="1"/>
    <col min="15364" max="15364" width="11" customWidth="1"/>
    <col min="15365" max="15365" width="11.140625" customWidth="1"/>
    <col min="15366" max="15366" width="11" customWidth="1"/>
    <col min="15367" max="15367" width="9.7109375" customWidth="1"/>
    <col min="15368" max="15368" width="54.85546875" customWidth="1"/>
    <col min="15614" max="15614" width="30.28515625" customWidth="1"/>
    <col min="15615" max="15617" width="9.5703125" customWidth="1"/>
    <col min="15618" max="15618" width="9.85546875" customWidth="1"/>
    <col min="15619" max="15619" width="9.5703125" customWidth="1"/>
    <col min="15620" max="15620" width="11" customWidth="1"/>
    <col min="15621" max="15621" width="11.140625" customWidth="1"/>
    <col min="15622" max="15622" width="11" customWidth="1"/>
    <col min="15623" max="15623" width="9.7109375" customWidth="1"/>
    <col min="15624" max="15624" width="54.85546875" customWidth="1"/>
    <col min="15870" max="15870" width="30.28515625" customWidth="1"/>
    <col min="15871" max="15873" width="9.5703125" customWidth="1"/>
    <col min="15874" max="15874" width="9.85546875" customWidth="1"/>
    <col min="15875" max="15875" width="9.5703125" customWidth="1"/>
    <col min="15876" max="15876" width="11" customWidth="1"/>
    <col min="15877" max="15877" width="11.140625" customWidth="1"/>
    <col min="15878" max="15878" width="11" customWidth="1"/>
    <col min="15879" max="15879" width="9.7109375" customWidth="1"/>
    <col min="15880" max="15880" width="54.85546875" customWidth="1"/>
    <col min="16126" max="16126" width="30.28515625" customWidth="1"/>
    <col min="16127" max="16129" width="9.5703125" customWidth="1"/>
    <col min="16130" max="16130" width="9.85546875" customWidth="1"/>
    <col min="16131" max="16131" width="9.5703125" customWidth="1"/>
    <col min="16132" max="16132" width="11" customWidth="1"/>
    <col min="16133" max="16133" width="11.140625" customWidth="1"/>
    <col min="16134" max="16134" width="11" customWidth="1"/>
    <col min="16135" max="16135" width="9.7109375" customWidth="1"/>
    <col min="16136" max="16136" width="54.85546875" customWidth="1"/>
  </cols>
  <sheetData>
    <row r="1" spans="1:12" s="1" customFormat="1" ht="42.75" customHeight="1" x14ac:dyDescent="0.2">
      <c r="A1" s="13" t="s">
        <v>149</v>
      </c>
      <c r="B1" s="13" t="s">
        <v>36</v>
      </c>
      <c r="C1" s="13" t="s">
        <v>37</v>
      </c>
      <c r="D1" s="13" t="s">
        <v>171</v>
      </c>
      <c r="E1" s="13" t="s">
        <v>172</v>
      </c>
      <c r="F1" s="13" t="s">
        <v>38</v>
      </c>
      <c r="G1" s="13" t="s">
        <v>39</v>
      </c>
      <c r="H1" s="13" t="s">
        <v>40</v>
      </c>
      <c r="I1" s="100"/>
      <c r="J1" s="100"/>
      <c r="K1" s="100"/>
      <c r="L1" s="100"/>
    </row>
    <row r="2" spans="1:12" s="19" customFormat="1" x14ac:dyDescent="0.2">
      <c r="A2" s="15" t="s">
        <v>147</v>
      </c>
      <c r="B2" s="15" t="s">
        <v>41</v>
      </c>
      <c r="C2" s="16" t="s">
        <v>42</v>
      </c>
      <c r="D2" s="16">
        <v>-20.444199999999999</v>
      </c>
      <c r="E2" s="16">
        <v>-52.875599999999999</v>
      </c>
      <c r="F2" s="16">
        <v>388</v>
      </c>
      <c r="G2" s="17">
        <v>40405</v>
      </c>
      <c r="H2" s="16" t="s">
        <v>43</v>
      </c>
      <c r="I2" s="14"/>
      <c r="J2" s="14"/>
      <c r="K2" s="14"/>
      <c r="L2" s="14"/>
    </row>
    <row r="3" spans="1:12" ht="12.75" customHeight="1" x14ac:dyDescent="0.2">
      <c r="A3" s="15" t="s">
        <v>148</v>
      </c>
      <c r="B3" s="15" t="s">
        <v>41</v>
      </c>
      <c r="C3" s="16" t="s">
        <v>44</v>
      </c>
      <c r="D3" s="18">
        <v>-23.002500000000001</v>
      </c>
      <c r="E3" s="18">
        <v>-55.3294</v>
      </c>
      <c r="F3" s="18">
        <v>431</v>
      </c>
      <c r="G3" s="20">
        <v>39611</v>
      </c>
      <c r="H3" s="16" t="s">
        <v>45</v>
      </c>
      <c r="I3" s="21"/>
      <c r="J3" s="21"/>
      <c r="K3" s="21"/>
      <c r="L3" s="21"/>
    </row>
    <row r="4" spans="1:12" x14ac:dyDescent="0.2">
      <c r="A4" s="15" t="s">
        <v>168</v>
      </c>
      <c r="B4" s="15" t="s">
        <v>41</v>
      </c>
      <c r="C4" s="16" t="s">
        <v>175</v>
      </c>
      <c r="D4" s="22">
        <v>-20.4756</v>
      </c>
      <c r="E4" s="22">
        <v>-55.783900000000003</v>
      </c>
      <c r="F4" s="22">
        <v>155</v>
      </c>
      <c r="G4" s="20">
        <v>39022</v>
      </c>
      <c r="H4" s="16" t="s">
        <v>46</v>
      </c>
      <c r="I4" s="21"/>
      <c r="J4" s="21"/>
      <c r="K4" s="21"/>
      <c r="L4" s="21"/>
    </row>
    <row r="5" spans="1:12" ht="14.25" customHeight="1" x14ac:dyDescent="0.2">
      <c r="A5" s="15" t="s">
        <v>169</v>
      </c>
      <c r="B5" s="15" t="s">
        <v>174</v>
      </c>
      <c r="C5" s="16" t="s">
        <v>82</v>
      </c>
      <c r="D5" s="56">
        <v>-11148083</v>
      </c>
      <c r="E5" s="57">
        <v>-53763736</v>
      </c>
      <c r="F5" s="22">
        <v>347</v>
      </c>
      <c r="G5" s="20">
        <v>43199</v>
      </c>
      <c r="H5" s="16" t="s">
        <v>83</v>
      </c>
      <c r="I5" s="21"/>
      <c r="J5" s="21"/>
      <c r="K5" s="21"/>
      <c r="L5" s="21"/>
    </row>
    <row r="6" spans="1:12" ht="14.25" customHeight="1" x14ac:dyDescent="0.2">
      <c r="A6" s="15" t="s">
        <v>170</v>
      </c>
      <c r="B6" s="15" t="s">
        <v>174</v>
      </c>
      <c r="C6" s="16" t="s">
        <v>84</v>
      </c>
      <c r="D6" s="57">
        <v>-22955028</v>
      </c>
      <c r="E6" s="57">
        <v>-55626001</v>
      </c>
      <c r="F6" s="22">
        <v>605</v>
      </c>
      <c r="G6" s="20">
        <v>43203</v>
      </c>
      <c r="H6" s="16" t="s">
        <v>85</v>
      </c>
      <c r="I6" s="21"/>
      <c r="J6" s="21"/>
      <c r="K6" s="21"/>
      <c r="L6" s="21"/>
    </row>
    <row r="7" spans="1:12" s="24" customFormat="1" x14ac:dyDescent="0.2">
      <c r="A7" s="15" t="s">
        <v>228</v>
      </c>
      <c r="B7" s="15" t="s">
        <v>41</v>
      </c>
      <c r="C7" s="16" t="s">
        <v>48</v>
      </c>
      <c r="D7" s="22">
        <v>-21.7514</v>
      </c>
      <c r="E7" s="22">
        <v>-52.470599999999997</v>
      </c>
      <c r="F7" s="22">
        <v>387</v>
      </c>
      <c r="G7" s="20">
        <v>41354</v>
      </c>
      <c r="H7" s="23" t="s">
        <v>86</v>
      </c>
      <c r="I7" s="21"/>
      <c r="J7" s="21"/>
      <c r="K7" s="21"/>
      <c r="L7" s="21"/>
    </row>
    <row r="8" spans="1:12" s="24" customFormat="1" x14ac:dyDescent="0.2">
      <c r="A8" s="15" t="s">
        <v>229</v>
      </c>
      <c r="B8" s="15" t="s">
        <v>174</v>
      </c>
      <c r="C8" s="16" t="s">
        <v>88</v>
      </c>
      <c r="D8" s="57">
        <v>-19945539</v>
      </c>
      <c r="E8" s="57">
        <v>-54368533</v>
      </c>
      <c r="F8" s="22">
        <v>624</v>
      </c>
      <c r="G8" s="20">
        <v>43129</v>
      </c>
      <c r="H8" s="23" t="s">
        <v>89</v>
      </c>
      <c r="I8" s="21"/>
      <c r="J8" s="21"/>
      <c r="K8" s="21"/>
      <c r="L8" s="21"/>
    </row>
    <row r="9" spans="1:12" s="24" customFormat="1" x14ac:dyDescent="0.2">
      <c r="A9" s="15" t="s">
        <v>230</v>
      </c>
      <c r="B9" s="15" t="s">
        <v>174</v>
      </c>
      <c r="C9" s="16" t="s">
        <v>91</v>
      </c>
      <c r="D9" s="57">
        <v>-21246756</v>
      </c>
      <c r="E9" s="57">
        <v>-564560442</v>
      </c>
      <c r="F9" s="22">
        <v>329</v>
      </c>
      <c r="G9" s="20" t="s">
        <v>92</v>
      </c>
      <c r="H9" s="23" t="s">
        <v>93</v>
      </c>
      <c r="I9" s="21"/>
      <c r="J9" s="21"/>
      <c r="K9" s="21"/>
      <c r="L9" s="21"/>
    </row>
    <row r="10" spans="1:12" s="24" customFormat="1" x14ac:dyDescent="0.2">
      <c r="A10" s="15" t="s">
        <v>231</v>
      </c>
      <c r="B10" s="15" t="s">
        <v>174</v>
      </c>
      <c r="C10" s="16" t="s">
        <v>96</v>
      </c>
      <c r="D10" s="57">
        <v>-22657056</v>
      </c>
      <c r="E10" s="57">
        <v>-54819306</v>
      </c>
      <c r="F10" s="22">
        <v>456</v>
      </c>
      <c r="G10" s="20">
        <v>43165</v>
      </c>
      <c r="H10" s="23" t="s">
        <v>97</v>
      </c>
      <c r="I10" s="21"/>
      <c r="J10" s="21"/>
      <c r="K10" s="21"/>
      <c r="L10" s="21"/>
    </row>
    <row r="11" spans="1:12" s="65" customFormat="1" ht="15" x14ac:dyDescent="0.25">
      <c r="A11" s="58" t="s">
        <v>232</v>
      </c>
      <c r="B11" s="15" t="s">
        <v>174</v>
      </c>
      <c r="C11" s="59" t="s">
        <v>98</v>
      </c>
      <c r="D11" s="60">
        <v>-19587528</v>
      </c>
      <c r="E11" s="60">
        <v>-54030083</v>
      </c>
      <c r="F11" s="61">
        <v>540</v>
      </c>
      <c r="G11" s="62">
        <v>43206</v>
      </c>
      <c r="H11" s="63" t="s">
        <v>99</v>
      </c>
      <c r="I11" s="64"/>
      <c r="J11" s="64"/>
      <c r="K11" s="64"/>
      <c r="L11" s="64"/>
    </row>
    <row r="12" spans="1:12" x14ac:dyDescent="0.2">
      <c r="A12" s="15" t="s">
        <v>233</v>
      </c>
      <c r="B12" s="15" t="s">
        <v>41</v>
      </c>
      <c r="C12" s="16" t="s">
        <v>100</v>
      </c>
      <c r="D12" s="22">
        <v>-20.45</v>
      </c>
      <c r="E12" s="22">
        <v>-54.616599999999998</v>
      </c>
      <c r="F12" s="22">
        <v>530</v>
      </c>
      <c r="G12" s="20">
        <v>37145</v>
      </c>
      <c r="H12" s="16" t="s">
        <v>49</v>
      </c>
      <c r="I12" s="21"/>
      <c r="J12" s="21"/>
      <c r="K12" s="21"/>
      <c r="L12" s="21"/>
    </row>
    <row r="13" spans="1:12" x14ac:dyDescent="0.2">
      <c r="A13" s="15" t="s">
        <v>234</v>
      </c>
      <c r="B13" s="15" t="s">
        <v>41</v>
      </c>
      <c r="C13" s="16" t="s">
        <v>101</v>
      </c>
      <c r="D13" s="18">
        <v>-19.122499999999999</v>
      </c>
      <c r="E13" s="18">
        <v>-51.720799999999997</v>
      </c>
      <c r="F13" s="22">
        <v>516</v>
      </c>
      <c r="G13" s="20">
        <v>39515</v>
      </c>
      <c r="H13" s="16" t="s">
        <v>50</v>
      </c>
      <c r="I13" s="21"/>
      <c r="J13" s="21"/>
      <c r="K13" s="21" t="s">
        <v>35</v>
      </c>
      <c r="L13" s="21"/>
    </row>
    <row r="14" spans="1:12" x14ac:dyDescent="0.2">
      <c r="A14" s="15" t="s">
        <v>235</v>
      </c>
      <c r="B14" s="15" t="s">
        <v>41</v>
      </c>
      <c r="C14" s="16" t="s">
        <v>176</v>
      </c>
      <c r="D14" s="22">
        <v>-18.802199999999999</v>
      </c>
      <c r="E14" s="22">
        <v>-52.602800000000002</v>
      </c>
      <c r="F14" s="22">
        <v>818</v>
      </c>
      <c r="G14" s="20">
        <v>39070</v>
      </c>
      <c r="H14" s="16" t="s">
        <v>79</v>
      </c>
      <c r="I14" s="21"/>
      <c r="J14" s="21"/>
      <c r="K14" s="21"/>
      <c r="L14" s="21"/>
    </row>
    <row r="15" spans="1:12" ht="13.5" customHeight="1" x14ac:dyDescent="0.2">
      <c r="A15" s="15" t="s">
        <v>236</v>
      </c>
      <c r="B15" s="15" t="s">
        <v>41</v>
      </c>
      <c r="C15" s="16" t="s">
        <v>102</v>
      </c>
      <c r="D15" s="22">
        <v>-18.996700000000001</v>
      </c>
      <c r="E15" s="22">
        <v>-57.637500000000003</v>
      </c>
      <c r="F15" s="22">
        <v>126</v>
      </c>
      <c r="G15" s="20">
        <v>39017</v>
      </c>
      <c r="H15" s="16" t="s">
        <v>51</v>
      </c>
      <c r="I15" s="21"/>
      <c r="J15" s="21"/>
      <c r="K15" s="21"/>
      <c r="L15" s="21"/>
    </row>
    <row r="16" spans="1:12" ht="13.5" customHeight="1" x14ac:dyDescent="0.2">
      <c r="A16" s="15" t="s">
        <v>237</v>
      </c>
      <c r="B16" s="15" t="s">
        <v>41</v>
      </c>
      <c r="C16" s="16" t="s">
        <v>103</v>
      </c>
      <c r="D16" s="22">
        <v>-18.4922</v>
      </c>
      <c r="E16" s="22">
        <v>-53.167200000000001</v>
      </c>
      <c r="F16" s="22">
        <v>730</v>
      </c>
      <c r="G16" s="20">
        <v>41247</v>
      </c>
      <c r="H16" s="23" t="s">
        <v>52</v>
      </c>
      <c r="I16" s="21"/>
      <c r="J16" s="21"/>
      <c r="K16" s="21" t="s">
        <v>35</v>
      </c>
      <c r="L16" s="21"/>
    </row>
    <row r="17" spans="1:12" x14ac:dyDescent="0.2">
      <c r="A17" s="15" t="s">
        <v>238</v>
      </c>
      <c r="B17" s="15" t="s">
        <v>41</v>
      </c>
      <c r="C17" s="16" t="s">
        <v>104</v>
      </c>
      <c r="D17" s="22">
        <v>-18.304400000000001</v>
      </c>
      <c r="E17" s="22">
        <v>-54.440899999999999</v>
      </c>
      <c r="F17" s="22">
        <v>252</v>
      </c>
      <c r="G17" s="20">
        <v>39028</v>
      </c>
      <c r="H17" s="16" t="s">
        <v>53</v>
      </c>
      <c r="I17" s="21"/>
      <c r="J17" s="21"/>
      <c r="K17" s="21" t="s">
        <v>35</v>
      </c>
      <c r="L17" s="21"/>
    </row>
    <row r="18" spans="1:12" x14ac:dyDescent="0.2">
      <c r="A18" s="15" t="s">
        <v>239</v>
      </c>
      <c r="B18" s="15" t="s">
        <v>41</v>
      </c>
      <c r="C18" s="16" t="s">
        <v>105</v>
      </c>
      <c r="D18" s="22">
        <v>-22.193899999999999</v>
      </c>
      <c r="E18" s="25">
        <v>-54.9114</v>
      </c>
      <c r="F18" s="22">
        <v>469</v>
      </c>
      <c r="G18" s="20">
        <v>39011</v>
      </c>
      <c r="H18" s="16" t="s">
        <v>54</v>
      </c>
      <c r="I18" s="21"/>
      <c r="J18" s="21"/>
      <c r="K18" s="21"/>
      <c r="L18" s="21"/>
    </row>
    <row r="19" spans="1:12" x14ac:dyDescent="0.2">
      <c r="A19" s="15" t="s">
        <v>240</v>
      </c>
      <c r="B19" s="15" t="s">
        <v>174</v>
      </c>
      <c r="C19" s="16" t="s">
        <v>106</v>
      </c>
      <c r="D19" s="57">
        <v>-22308694</v>
      </c>
      <c r="E19" s="66">
        <v>-54325833</v>
      </c>
      <c r="F19" s="22">
        <v>340</v>
      </c>
      <c r="G19" s="20">
        <v>43159</v>
      </c>
      <c r="H19" s="16" t="s">
        <v>107</v>
      </c>
      <c r="I19" s="21"/>
      <c r="J19" s="21"/>
      <c r="K19" s="21"/>
      <c r="L19" s="21" t="s">
        <v>35</v>
      </c>
    </row>
    <row r="20" spans="1:12" x14ac:dyDescent="0.2">
      <c r="A20" s="15" t="s">
        <v>241</v>
      </c>
      <c r="B20" s="15" t="s">
        <v>174</v>
      </c>
      <c r="C20" s="16" t="s">
        <v>108</v>
      </c>
      <c r="D20" s="57">
        <v>-23644881</v>
      </c>
      <c r="E20" s="66">
        <v>-54570289</v>
      </c>
      <c r="F20" s="22">
        <v>319</v>
      </c>
      <c r="G20" s="20">
        <v>43204</v>
      </c>
      <c r="H20" s="16" t="s">
        <v>109</v>
      </c>
      <c r="I20" s="21"/>
      <c r="J20" s="21"/>
      <c r="K20" s="21"/>
      <c r="L20" s="21"/>
    </row>
    <row r="21" spans="1:12" x14ac:dyDescent="0.2">
      <c r="A21" s="15" t="s">
        <v>242</v>
      </c>
      <c r="B21" s="15" t="s">
        <v>174</v>
      </c>
      <c r="C21" s="16" t="s">
        <v>110</v>
      </c>
      <c r="D21" s="57">
        <v>-22092833</v>
      </c>
      <c r="E21" s="66">
        <v>-54798833</v>
      </c>
      <c r="F21" s="22">
        <v>360</v>
      </c>
      <c r="G21" s="20">
        <v>43157</v>
      </c>
      <c r="H21" s="16" t="s">
        <v>111</v>
      </c>
      <c r="I21" s="21"/>
      <c r="J21" s="21"/>
      <c r="K21" s="21"/>
      <c r="L21" s="21"/>
    </row>
    <row r="22" spans="1:12" x14ac:dyDescent="0.2">
      <c r="A22" s="15" t="s">
        <v>243</v>
      </c>
      <c r="B22" s="15" t="s">
        <v>41</v>
      </c>
      <c r="C22" s="16" t="s">
        <v>55</v>
      </c>
      <c r="D22" s="18">
        <v>-23.449400000000001</v>
      </c>
      <c r="E22" s="18">
        <v>-54.181699999999999</v>
      </c>
      <c r="F22" s="18">
        <v>336</v>
      </c>
      <c r="G22" s="20">
        <v>39598</v>
      </c>
      <c r="H22" s="16" t="s">
        <v>56</v>
      </c>
      <c r="I22" s="21"/>
      <c r="J22" s="21"/>
      <c r="K22" s="21" t="s">
        <v>35</v>
      </c>
      <c r="L22" s="21" t="s">
        <v>35</v>
      </c>
    </row>
    <row r="23" spans="1:12" x14ac:dyDescent="0.2">
      <c r="A23" s="15" t="s">
        <v>244</v>
      </c>
      <c r="B23" s="15" t="s">
        <v>41</v>
      </c>
      <c r="C23" s="16" t="s">
        <v>57</v>
      </c>
      <c r="D23" s="22">
        <v>-22.3</v>
      </c>
      <c r="E23" s="22">
        <v>-53.816600000000001</v>
      </c>
      <c r="F23" s="22">
        <v>373</v>
      </c>
      <c r="G23" s="20">
        <v>37662</v>
      </c>
      <c r="H23" s="16" t="s">
        <v>58</v>
      </c>
      <c r="I23" s="21"/>
      <c r="J23" s="21"/>
      <c r="K23" s="21" t="s">
        <v>35</v>
      </c>
      <c r="L23" s="21"/>
    </row>
    <row r="24" spans="1:12" s="24" customFormat="1" x14ac:dyDescent="0.2">
      <c r="A24" s="15" t="s">
        <v>245</v>
      </c>
      <c r="B24" s="15" t="s">
        <v>41</v>
      </c>
      <c r="C24" s="16" t="s">
        <v>59</v>
      </c>
      <c r="D24" s="22">
        <v>-21.478200000000001</v>
      </c>
      <c r="E24" s="22">
        <v>-56.136899999999997</v>
      </c>
      <c r="F24" s="22">
        <v>249</v>
      </c>
      <c r="G24" s="20">
        <v>40759</v>
      </c>
      <c r="H24" s="23" t="s">
        <v>60</v>
      </c>
      <c r="I24" s="21"/>
      <c r="J24" s="21"/>
      <c r="K24" s="21"/>
      <c r="L24" s="21"/>
    </row>
    <row r="25" spans="1:12" x14ac:dyDescent="0.2">
      <c r="A25" s="15" t="s">
        <v>246</v>
      </c>
      <c r="B25" s="15" t="s">
        <v>41</v>
      </c>
      <c r="C25" s="16" t="s">
        <v>61</v>
      </c>
      <c r="D25" s="18">
        <v>-22.857199999999999</v>
      </c>
      <c r="E25" s="18">
        <v>-54.605600000000003</v>
      </c>
      <c r="F25" s="18">
        <v>379</v>
      </c>
      <c r="G25" s="20">
        <v>39617</v>
      </c>
      <c r="H25" s="16" t="s">
        <v>62</v>
      </c>
      <c r="I25" s="21"/>
      <c r="J25" s="21"/>
      <c r="K25" s="21"/>
      <c r="L25" s="21"/>
    </row>
    <row r="26" spans="1:12" x14ac:dyDescent="0.2">
      <c r="A26" s="15" t="s">
        <v>247</v>
      </c>
      <c r="B26" s="15" t="s">
        <v>174</v>
      </c>
      <c r="C26" s="16" t="s">
        <v>112</v>
      </c>
      <c r="D26" s="57">
        <v>-22575389</v>
      </c>
      <c r="E26" s="57">
        <v>-55160833</v>
      </c>
      <c r="F26" s="18">
        <v>499</v>
      </c>
      <c r="G26" s="20">
        <v>43166</v>
      </c>
      <c r="H26" s="16" t="s">
        <v>113</v>
      </c>
      <c r="I26" s="21"/>
      <c r="J26" s="21"/>
      <c r="K26" s="21"/>
      <c r="L26" s="21"/>
    </row>
    <row r="27" spans="1:12" ht="12.75" customHeight="1" x14ac:dyDescent="0.2">
      <c r="A27" s="15" t="s">
        <v>248</v>
      </c>
      <c r="B27" s="15" t="s">
        <v>41</v>
      </c>
      <c r="C27" s="16" t="s">
        <v>114</v>
      </c>
      <c r="D27" s="22">
        <v>-21.609200000000001</v>
      </c>
      <c r="E27" s="22">
        <v>-55.177799999999998</v>
      </c>
      <c r="F27" s="22">
        <v>401</v>
      </c>
      <c r="G27" s="20">
        <v>39065</v>
      </c>
      <c r="H27" s="16" t="s">
        <v>63</v>
      </c>
      <c r="I27" s="21"/>
      <c r="J27" s="21"/>
      <c r="K27" s="21"/>
      <c r="L27" s="21"/>
    </row>
    <row r="28" spans="1:12" ht="12.75" customHeight="1" x14ac:dyDescent="0.2">
      <c r="A28" s="15" t="s">
        <v>249</v>
      </c>
      <c r="B28" s="15" t="s">
        <v>174</v>
      </c>
      <c r="C28" s="16" t="s">
        <v>115</v>
      </c>
      <c r="D28" s="57">
        <v>-21450972</v>
      </c>
      <c r="E28" s="57">
        <v>-54341972</v>
      </c>
      <c r="F28" s="22">
        <v>500</v>
      </c>
      <c r="G28" s="20">
        <v>43153</v>
      </c>
      <c r="H28" s="16" t="s">
        <v>116</v>
      </c>
      <c r="I28" s="21"/>
      <c r="J28" s="21"/>
      <c r="K28" s="21"/>
      <c r="L28" s="21"/>
    </row>
    <row r="29" spans="1:12" ht="12.75" customHeight="1" x14ac:dyDescent="0.2">
      <c r="A29" s="15" t="s">
        <v>250</v>
      </c>
      <c r="B29" s="15" t="s">
        <v>174</v>
      </c>
      <c r="C29" s="16" t="s">
        <v>118</v>
      </c>
      <c r="D29" s="57">
        <v>-22078528</v>
      </c>
      <c r="E29" s="57">
        <v>-53465889</v>
      </c>
      <c r="F29" s="22">
        <v>372</v>
      </c>
      <c r="G29" s="20">
        <v>43199</v>
      </c>
      <c r="H29" s="16" t="s">
        <v>119</v>
      </c>
      <c r="I29" s="21"/>
      <c r="J29" s="21"/>
      <c r="K29" s="21"/>
      <c r="L29" s="21"/>
    </row>
    <row r="30" spans="1:12" s="24" customFormat="1" x14ac:dyDescent="0.2">
      <c r="A30" s="15" t="s">
        <v>251</v>
      </c>
      <c r="B30" s="15" t="s">
        <v>41</v>
      </c>
      <c r="C30" s="16" t="s">
        <v>120</v>
      </c>
      <c r="D30" s="22">
        <v>-20.395600000000002</v>
      </c>
      <c r="E30" s="22">
        <v>-56.431699999999999</v>
      </c>
      <c r="F30" s="22">
        <v>140</v>
      </c>
      <c r="G30" s="20">
        <v>39023</v>
      </c>
      <c r="H30" s="16" t="s">
        <v>64</v>
      </c>
      <c r="I30" s="21"/>
      <c r="J30" s="21"/>
      <c r="K30" s="21"/>
      <c r="L30" s="21" t="s">
        <v>35</v>
      </c>
    </row>
    <row r="31" spans="1:12" x14ac:dyDescent="0.2">
      <c r="A31" s="15" t="s">
        <v>252</v>
      </c>
      <c r="B31" s="15" t="s">
        <v>41</v>
      </c>
      <c r="C31" s="16" t="s">
        <v>121</v>
      </c>
      <c r="D31" s="22">
        <v>-18.988900000000001</v>
      </c>
      <c r="E31" s="22">
        <v>-56.623100000000001</v>
      </c>
      <c r="F31" s="22">
        <v>104</v>
      </c>
      <c r="G31" s="20">
        <v>38932</v>
      </c>
      <c r="H31" s="16" t="s">
        <v>65</v>
      </c>
      <c r="I31" s="21"/>
      <c r="J31" s="21"/>
      <c r="K31" s="21"/>
      <c r="L31" s="21"/>
    </row>
    <row r="32" spans="1:12" s="24" customFormat="1" x14ac:dyDescent="0.2">
      <c r="A32" s="15" t="s">
        <v>253</v>
      </c>
      <c r="B32" s="15" t="s">
        <v>41</v>
      </c>
      <c r="C32" s="16" t="s">
        <v>122</v>
      </c>
      <c r="D32" s="22">
        <v>-19.414300000000001</v>
      </c>
      <c r="E32" s="22">
        <v>-51.1053</v>
      </c>
      <c r="F32" s="22">
        <v>424</v>
      </c>
      <c r="G32" s="20" t="s">
        <v>66</v>
      </c>
      <c r="H32" s="16" t="s">
        <v>67</v>
      </c>
      <c r="I32" s="21"/>
      <c r="J32" s="21"/>
      <c r="K32" s="21"/>
      <c r="L32" s="21"/>
    </row>
    <row r="33" spans="1:12" s="24" customFormat="1" x14ac:dyDescent="0.2">
      <c r="A33" s="15" t="s">
        <v>254</v>
      </c>
      <c r="B33" s="15" t="s">
        <v>174</v>
      </c>
      <c r="C33" s="16" t="s">
        <v>123</v>
      </c>
      <c r="D33" s="57">
        <v>-18072711</v>
      </c>
      <c r="E33" s="57">
        <v>-54548811</v>
      </c>
      <c r="F33" s="22">
        <v>251</v>
      </c>
      <c r="G33" s="20">
        <v>43133</v>
      </c>
      <c r="H33" s="16" t="s">
        <v>124</v>
      </c>
      <c r="I33" s="21"/>
      <c r="J33" s="21"/>
      <c r="K33" s="21"/>
      <c r="L33" s="21" t="s">
        <v>35</v>
      </c>
    </row>
    <row r="34" spans="1:12" x14ac:dyDescent="0.2">
      <c r="A34" s="15" t="s">
        <v>255</v>
      </c>
      <c r="B34" s="15" t="s">
        <v>41</v>
      </c>
      <c r="C34" s="16" t="s">
        <v>125</v>
      </c>
      <c r="D34" s="22">
        <v>-22.533300000000001</v>
      </c>
      <c r="E34" s="22">
        <v>-55.533299999999997</v>
      </c>
      <c r="F34" s="22">
        <v>650</v>
      </c>
      <c r="G34" s="20">
        <v>37140</v>
      </c>
      <c r="H34" s="16" t="s">
        <v>68</v>
      </c>
      <c r="I34" s="21"/>
      <c r="J34" s="21"/>
      <c r="K34" s="21"/>
      <c r="L34" s="21"/>
    </row>
    <row r="35" spans="1:12" x14ac:dyDescent="0.2">
      <c r="A35" s="15" t="s">
        <v>256</v>
      </c>
      <c r="B35" s="15" t="s">
        <v>41</v>
      </c>
      <c r="C35" s="16" t="s">
        <v>126</v>
      </c>
      <c r="D35" s="22">
        <v>-21.7058</v>
      </c>
      <c r="E35" s="22">
        <v>-57.5533</v>
      </c>
      <c r="F35" s="22">
        <v>85</v>
      </c>
      <c r="G35" s="20">
        <v>39014</v>
      </c>
      <c r="H35" s="16" t="s">
        <v>69</v>
      </c>
      <c r="I35" s="21"/>
      <c r="J35" s="21"/>
      <c r="K35" s="21"/>
      <c r="L35" s="21"/>
    </row>
    <row r="36" spans="1:12" s="24" customFormat="1" x14ac:dyDescent="0.2">
      <c r="A36" s="15" t="s">
        <v>257</v>
      </c>
      <c r="B36" s="15" t="s">
        <v>41</v>
      </c>
      <c r="C36" s="16" t="s">
        <v>127</v>
      </c>
      <c r="D36" s="22">
        <v>-19.420100000000001</v>
      </c>
      <c r="E36" s="22">
        <v>-54.553100000000001</v>
      </c>
      <c r="F36" s="22">
        <v>647</v>
      </c>
      <c r="G36" s="20">
        <v>39067</v>
      </c>
      <c r="H36" s="16" t="s">
        <v>80</v>
      </c>
      <c r="I36" s="21"/>
      <c r="J36" s="21"/>
      <c r="K36" s="21"/>
      <c r="L36" s="21"/>
    </row>
    <row r="37" spans="1:12" s="24" customFormat="1" x14ac:dyDescent="0.2">
      <c r="A37" s="15" t="s">
        <v>258</v>
      </c>
      <c r="B37" s="15" t="s">
        <v>174</v>
      </c>
      <c r="C37" s="16" t="s">
        <v>128</v>
      </c>
      <c r="D37" s="57">
        <v>-20466094</v>
      </c>
      <c r="E37" s="57">
        <v>-53763028</v>
      </c>
      <c r="F37" s="22">
        <v>442</v>
      </c>
      <c r="G37" s="20">
        <v>43118</v>
      </c>
      <c r="H37" s="16"/>
      <c r="I37" s="21"/>
      <c r="J37" s="21"/>
      <c r="K37" s="21"/>
      <c r="L37" s="21"/>
    </row>
    <row r="38" spans="1:12" x14ac:dyDescent="0.2">
      <c r="A38" s="15" t="s">
        <v>259</v>
      </c>
      <c r="B38" s="15" t="s">
        <v>41</v>
      </c>
      <c r="C38" s="16" t="s">
        <v>129</v>
      </c>
      <c r="D38" s="18">
        <v>-21.774999999999999</v>
      </c>
      <c r="E38" s="18">
        <v>-54.528100000000002</v>
      </c>
      <c r="F38" s="18">
        <v>329</v>
      </c>
      <c r="G38" s="20">
        <v>39625</v>
      </c>
      <c r="H38" s="16" t="s">
        <v>70</v>
      </c>
      <c r="I38" s="21"/>
      <c r="J38" s="21"/>
      <c r="K38" s="21"/>
      <c r="L38" s="21" t="s">
        <v>35</v>
      </c>
    </row>
    <row r="39" spans="1:12" s="29" customFormat="1" ht="15" customHeight="1" x14ac:dyDescent="0.2">
      <c r="A39" s="26" t="s">
        <v>260</v>
      </c>
      <c r="B39" s="15" t="s">
        <v>174</v>
      </c>
      <c r="C39" s="16" t="s">
        <v>131</v>
      </c>
      <c r="D39" s="67">
        <v>-21305889</v>
      </c>
      <c r="E39" s="67">
        <v>-52820375</v>
      </c>
      <c r="F39" s="27">
        <v>383</v>
      </c>
      <c r="G39" s="17">
        <v>43209</v>
      </c>
      <c r="H39" s="26" t="s">
        <v>132</v>
      </c>
      <c r="I39" s="28"/>
      <c r="J39" s="28"/>
      <c r="K39" s="28"/>
      <c r="L39" s="28"/>
    </row>
    <row r="40" spans="1:12" s="29" customFormat="1" ht="15" customHeight="1" x14ac:dyDescent="0.2">
      <c r="A40" s="26" t="s">
        <v>261</v>
      </c>
      <c r="B40" s="26" t="s">
        <v>41</v>
      </c>
      <c r="C40" s="16" t="s">
        <v>133</v>
      </c>
      <c r="D40" s="67">
        <v>-20981633</v>
      </c>
      <c r="E40" s="27">
        <v>-54.971899999999998</v>
      </c>
      <c r="F40" s="27">
        <v>464</v>
      </c>
      <c r="G40" s="17" t="s">
        <v>71</v>
      </c>
      <c r="H40" s="26" t="s">
        <v>72</v>
      </c>
      <c r="I40" s="28"/>
      <c r="J40" s="28"/>
      <c r="K40" s="28"/>
      <c r="L40" s="28"/>
    </row>
    <row r="41" spans="1:12" s="24" customFormat="1" x14ac:dyDescent="0.2">
      <c r="A41" s="15" t="s">
        <v>262</v>
      </c>
      <c r="B41" s="15" t="s">
        <v>41</v>
      </c>
      <c r="C41" s="16" t="s">
        <v>134</v>
      </c>
      <c r="D41" s="18">
        <v>-23.966899999999999</v>
      </c>
      <c r="E41" s="18">
        <v>-55.0242</v>
      </c>
      <c r="F41" s="18">
        <v>402</v>
      </c>
      <c r="G41" s="20">
        <v>39605</v>
      </c>
      <c r="H41" s="16" t="s">
        <v>73</v>
      </c>
      <c r="I41" s="21"/>
      <c r="J41" s="21"/>
      <c r="K41" s="21"/>
      <c r="L41" s="21"/>
    </row>
    <row r="42" spans="1:12" s="31" customFormat="1" x14ac:dyDescent="0.2">
      <c r="A42" s="26" t="s">
        <v>263</v>
      </c>
      <c r="B42" s="26" t="s">
        <v>41</v>
      </c>
      <c r="C42" s="16" t="s">
        <v>136</v>
      </c>
      <c r="D42" s="16">
        <v>-17.634699999999999</v>
      </c>
      <c r="E42" s="16">
        <v>-54.760100000000001</v>
      </c>
      <c r="F42" s="16">
        <v>486</v>
      </c>
      <c r="G42" s="17" t="s">
        <v>74</v>
      </c>
      <c r="H42" s="18" t="s">
        <v>75</v>
      </c>
      <c r="I42" s="30"/>
      <c r="J42" s="30"/>
      <c r="K42" s="30"/>
      <c r="L42" s="30"/>
    </row>
    <row r="43" spans="1:12" s="31" customFormat="1" x14ac:dyDescent="0.2">
      <c r="A43" s="26" t="s">
        <v>264</v>
      </c>
      <c r="B43" s="26" t="s">
        <v>41</v>
      </c>
      <c r="C43" s="16" t="s">
        <v>137</v>
      </c>
      <c r="D43" s="16">
        <v>-20.783300000000001</v>
      </c>
      <c r="E43" s="16">
        <v>-51.7</v>
      </c>
      <c r="F43" s="16">
        <v>313</v>
      </c>
      <c r="G43" s="17">
        <v>37137</v>
      </c>
      <c r="H43" s="18" t="s">
        <v>76</v>
      </c>
      <c r="I43" s="30"/>
      <c r="J43" s="30"/>
      <c r="K43" s="30"/>
      <c r="L43" s="30"/>
    </row>
    <row r="44" spans="1:12" s="31" customFormat="1" x14ac:dyDescent="0.2">
      <c r="A44" s="26" t="s">
        <v>265</v>
      </c>
      <c r="B44" s="26" t="s">
        <v>174</v>
      </c>
      <c r="C44" s="16" t="s">
        <v>214</v>
      </c>
      <c r="D44" s="123">
        <v>-18.623711400000001</v>
      </c>
      <c r="E44" s="123">
        <v>-55.686673900000002</v>
      </c>
      <c r="F44" s="16">
        <v>150</v>
      </c>
      <c r="G44" s="17">
        <v>45797</v>
      </c>
      <c r="H44" s="18" t="s">
        <v>221</v>
      </c>
      <c r="I44" s="30"/>
      <c r="J44" s="30"/>
      <c r="K44" s="30"/>
      <c r="L44" s="30"/>
    </row>
    <row r="45" spans="1:12" s="31" customFormat="1" x14ac:dyDescent="0.2">
      <c r="A45" s="26" t="s">
        <v>266</v>
      </c>
      <c r="B45" s="26" t="s">
        <v>174</v>
      </c>
      <c r="C45" s="16" t="s">
        <v>215</v>
      </c>
      <c r="D45" s="16">
        <v>-19.494440000000001</v>
      </c>
      <c r="E45" s="16">
        <v>-56.957901999999997</v>
      </c>
      <c r="F45" s="16">
        <v>155</v>
      </c>
      <c r="G45" s="17">
        <v>45809</v>
      </c>
      <c r="H45" s="18" t="s">
        <v>222</v>
      </c>
      <c r="I45" s="30"/>
      <c r="J45" s="30"/>
      <c r="K45" s="30"/>
      <c r="L45" s="30"/>
    </row>
    <row r="46" spans="1:12" s="31" customFormat="1" x14ac:dyDescent="0.2">
      <c r="A46" s="26" t="s">
        <v>267</v>
      </c>
      <c r="B46" s="26" t="s">
        <v>174</v>
      </c>
      <c r="C46" s="16" t="s">
        <v>216</v>
      </c>
      <c r="D46" s="16">
        <v>-20.085936</v>
      </c>
      <c r="E46" s="16">
        <v>-57.305976000000001</v>
      </c>
      <c r="F46" s="16">
        <v>108</v>
      </c>
      <c r="G46" s="17">
        <v>45814</v>
      </c>
      <c r="H46" s="18" t="s">
        <v>223</v>
      </c>
      <c r="I46" s="30"/>
      <c r="J46" s="30"/>
      <c r="K46" s="30"/>
      <c r="L46" s="30"/>
    </row>
    <row r="47" spans="1:12" s="31" customFormat="1" x14ac:dyDescent="0.2">
      <c r="A47" s="26" t="s">
        <v>268</v>
      </c>
      <c r="B47" s="26" t="s">
        <v>174</v>
      </c>
      <c r="C47" s="16" t="s">
        <v>217</v>
      </c>
      <c r="D47" s="16">
        <v>-18.996700000000001</v>
      </c>
      <c r="E47" s="16">
        <v>-57.637500000000003</v>
      </c>
      <c r="F47" s="16">
        <v>126</v>
      </c>
      <c r="G47" s="17">
        <v>45798</v>
      </c>
      <c r="H47" s="18" t="s">
        <v>225</v>
      </c>
      <c r="I47" s="30"/>
      <c r="J47" s="30"/>
      <c r="K47" s="30"/>
      <c r="L47" s="30"/>
    </row>
    <row r="48" spans="1:12" s="31" customFormat="1" x14ac:dyDescent="0.2">
      <c r="A48" s="26" t="s">
        <v>269</v>
      </c>
      <c r="B48" s="26" t="s">
        <v>174</v>
      </c>
      <c r="C48" s="16" t="s">
        <v>218</v>
      </c>
      <c r="D48" s="16">
        <v>-19.760985000000002</v>
      </c>
      <c r="E48" s="16">
        <v>-55.329830000000001</v>
      </c>
      <c r="F48" s="16">
        <v>597</v>
      </c>
      <c r="G48" s="17">
        <v>45819</v>
      </c>
      <c r="H48" s="18" t="s">
        <v>224</v>
      </c>
      <c r="I48" s="30"/>
      <c r="J48" s="30"/>
      <c r="K48" s="30"/>
      <c r="L48" s="30"/>
    </row>
    <row r="49" spans="1:12" s="31" customFormat="1" ht="25.5" x14ac:dyDescent="0.2">
      <c r="A49" s="26" t="s">
        <v>270</v>
      </c>
      <c r="B49" s="26" t="s">
        <v>174</v>
      </c>
      <c r="C49" s="16" t="s">
        <v>219</v>
      </c>
      <c r="D49" s="16">
        <v>-19.233169</v>
      </c>
      <c r="E49" s="16">
        <v>-53.329431999999997</v>
      </c>
      <c r="F49" s="16">
        <v>617</v>
      </c>
      <c r="G49" s="17">
        <v>45824</v>
      </c>
      <c r="H49" s="18" t="s">
        <v>226</v>
      </c>
      <c r="I49" s="30"/>
      <c r="J49" s="30"/>
      <c r="K49" s="30"/>
      <c r="L49" s="30"/>
    </row>
    <row r="50" spans="1:12" ht="25.5" x14ac:dyDescent="0.2">
      <c r="A50" s="15" t="s">
        <v>271</v>
      </c>
      <c r="B50" s="26" t="s">
        <v>174</v>
      </c>
      <c r="C50" s="16" t="s">
        <v>220</v>
      </c>
      <c r="D50" s="18">
        <v>-21.067069</v>
      </c>
      <c r="E50" s="18">
        <v>-55.645873999999999</v>
      </c>
      <c r="F50" s="18">
        <v>305</v>
      </c>
      <c r="G50" s="20">
        <v>45828</v>
      </c>
      <c r="H50" s="16" t="s">
        <v>227</v>
      </c>
      <c r="I50" s="21"/>
      <c r="J50" s="21"/>
      <c r="K50" s="21"/>
      <c r="L50" s="21"/>
    </row>
    <row r="51" spans="1:12" x14ac:dyDescent="0.2">
      <c r="A51" s="21" t="s">
        <v>77</v>
      </c>
      <c r="B51" s="32"/>
      <c r="C51" s="32"/>
      <c r="D51" s="32"/>
      <c r="E51" s="32"/>
      <c r="F51" s="32"/>
      <c r="G51" s="21"/>
      <c r="H51" s="21"/>
      <c r="I51" s="21"/>
      <c r="J51" s="21"/>
      <c r="K51" s="21"/>
      <c r="L51" s="21"/>
    </row>
    <row r="52" spans="1:12" x14ac:dyDescent="0.2">
      <c r="A52" s="33" t="s">
        <v>78</v>
      </c>
      <c r="B52" s="34"/>
      <c r="C52" s="34"/>
      <c r="D52" s="34"/>
      <c r="E52" s="34"/>
      <c r="F52" s="34"/>
      <c r="G52" s="21"/>
      <c r="H52" s="21"/>
      <c r="I52" s="21"/>
      <c r="J52" s="21"/>
      <c r="K52" s="21"/>
      <c r="L52" s="21"/>
    </row>
    <row r="53" spans="1:12" x14ac:dyDescent="0.2">
      <c r="A53" s="21" t="s">
        <v>173</v>
      </c>
      <c r="B53" s="34"/>
      <c r="C53" s="34"/>
      <c r="D53" s="34"/>
      <c r="E53" s="34"/>
      <c r="F53" s="34"/>
      <c r="G53" s="21"/>
      <c r="H53" s="21"/>
      <c r="I53" s="21"/>
      <c r="J53" s="21"/>
      <c r="K53" s="21"/>
      <c r="L53" s="21"/>
    </row>
    <row r="54" spans="1:12" x14ac:dyDescent="0.2">
      <c r="A54" s="21" t="s">
        <v>177</v>
      </c>
      <c r="B54" s="34"/>
      <c r="C54" s="34"/>
      <c r="D54" s="34"/>
      <c r="E54" s="34"/>
      <c r="F54" s="34"/>
      <c r="G54" s="21"/>
      <c r="H54" s="21"/>
      <c r="I54" s="21"/>
      <c r="J54" s="21"/>
      <c r="K54" s="21"/>
      <c r="L54" s="21"/>
    </row>
    <row r="55" spans="1:12" x14ac:dyDescent="0.2">
      <c r="A55" s="21" t="s">
        <v>178</v>
      </c>
      <c r="B55" s="34"/>
      <c r="C55" s="34"/>
      <c r="D55" s="34"/>
      <c r="E55" s="34"/>
      <c r="F55" s="34"/>
      <c r="G55" s="21"/>
      <c r="H55" s="21"/>
      <c r="I55" s="21"/>
      <c r="J55" s="21"/>
      <c r="K55" s="21"/>
      <c r="L55" s="21"/>
    </row>
    <row r="56" spans="1:12" x14ac:dyDescent="0.2">
      <c r="A56" s="21"/>
      <c r="B56" s="34"/>
      <c r="C56" s="34"/>
      <c r="D56" s="34"/>
      <c r="E56" s="34"/>
      <c r="F56" s="34"/>
      <c r="G56" s="21"/>
      <c r="H56" s="21"/>
      <c r="I56" s="21"/>
      <c r="J56" s="21"/>
      <c r="K56" s="21"/>
      <c r="L56" s="21"/>
    </row>
    <row r="57" spans="1:12" x14ac:dyDescent="0.2">
      <c r="A57" s="21"/>
      <c r="B57" s="34"/>
      <c r="C57" s="34"/>
      <c r="D57" s="34"/>
      <c r="E57" s="34"/>
      <c r="F57" s="34"/>
      <c r="G57" s="21"/>
      <c r="H57" s="21"/>
      <c r="I57" s="21"/>
      <c r="J57" s="21"/>
      <c r="K57" s="21"/>
      <c r="L57" s="21"/>
    </row>
    <row r="58" spans="1:12" x14ac:dyDescent="0.2">
      <c r="A58" s="21"/>
      <c r="B58" s="34"/>
      <c r="C58" s="34"/>
      <c r="D58" s="34"/>
      <c r="E58" s="34"/>
      <c r="F58" s="34"/>
      <c r="G58" s="21"/>
      <c r="H58" s="21"/>
      <c r="I58" s="21"/>
      <c r="J58" s="21"/>
      <c r="K58" s="21"/>
      <c r="L58" s="21"/>
    </row>
    <row r="59" spans="1:12" x14ac:dyDescent="0.2">
      <c r="A59" s="21"/>
      <c r="B59" s="34"/>
      <c r="C59" s="34"/>
      <c r="D59" s="34"/>
      <c r="E59" s="34"/>
      <c r="F59" s="34"/>
      <c r="G59" s="21"/>
      <c r="H59" s="21"/>
      <c r="I59" s="21"/>
      <c r="J59" s="21"/>
      <c r="K59" s="21"/>
      <c r="L59" s="21"/>
    </row>
    <row r="60" spans="1:12" x14ac:dyDescent="0.2">
      <c r="A60" s="21"/>
      <c r="B60" s="34"/>
      <c r="C60" s="34"/>
      <c r="D60" s="34"/>
      <c r="E60" s="34"/>
      <c r="F60" s="34"/>
      <c r="G60" s="21"/>
      <c r="H60" s="21"/>
      <c r="I60" s="21"/>
      <c r="J60" s="21"/>
      <c r="K60" s="21"/>
      <c r="L60" s="21"/>
    </row>
    <row r="61" spans="1:12" x14ac:dyDescent="0.2">
      <c r="A61" s="21"/>
      <c r="B61" s="34"/>
      <c r="C61" s="34"/>
      <c r="D61" s="34"/>
      <c r="E61" s="34"/>
      <c r="F61" s="34"/>
      <c r="G61" s="21"/>
      <c r="H61" s="21"/>
      <c r="I61" s="21"/>
      <c r="J61" s="21"/>
      <c r="K61" s="21"/>
      <c r="L61" s="21"/>
    </row>
    <row r="62" spans="1:12" x14ac:dyDescent="0.2">
      <c r="A62" s="21"/>
      <c r="B62" s="34"/>
      <c r="C62" s="34"/>
      <c r="D62" s="34"/>
      <c r="E62" s="34"/>
      <c r="F62" s="34" t="s">
        <v>35</v>
      </c>
      <c r="G62" s="21"/>
      <c r="H62" s="21"/>
      <c r="I62" s="21"/>
      <c r="J62" s="21"/>
      <c r="K62" s="21"/>
      <c r="L62" s="21"/>
    </row>
    <row r="63" spans="1:12" x14ac:dyDescent="0.2">
      <c r="A63" s="21"/>
      <c r="B63" s="34"/>
      <c r="C63" s="34"/>
      <c r="D63" s="34"/>
      <c r="E63" s="34"/>
      <c r="F63" s="34"/>
      <c r="G63" s="21"/>
      <c r="H63" s="21"/>
      <c r="I63" s="21"/>
      <c r="J63" s="21"/>
      <c r="K63" s="21"/>
      <c r="L63" s="21"/>
    </row>
    <row r="64" spans="1:12" x14ac:dyDescent="0.2">
      <c r="A64" s="21"/>
      <c r="B64" s="34"/>
      <c r="C64" s="34"/>
      <c r="D64" s="34"/>
      <c r="E64" s="34"/>
      <c r="F64" s="34"/>
      <c r="G64" s="21"/>
      <c r="H64" s="21"/>
      <c r="I64" s="21"/>
      <c r="J64" s="21"/>
      <c r="K64" s="21"/>
      <c r="L64" s="21"/>
    </row>
    <row r="65" spans="1:14" x14ac:dyDescent="0.2">
      <c r="A65" s="21"/>
      <c r="B65" s="34"/>
      <c r="C65" s="34"/>
      <c r="D65" s="34"/>
      <c r="E65" s="34"/>
      <c r="F65" s="34"/>
      <c r="G65" s="21"/>
      <c r="H65" s="21"/>
      <c r="I65" s="21"/>
      <c r="J65" s="21"/>
      <c r="K65" s="21"/>
      <c r="L65" s="21"/>
    </row>
    <row r="66" spans="1:14" x14ac:dyDescent="0.2">
      <c r="A66" s="21"/>
      <c r="B66" s="21"/>
      <c r="C66" s="21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1"/>
    </row>
    <row r="67" spans="1:14" x14ac:dyDescent="0.2">
      <c r="A67" s="21"/>
      <c r="B67" s="21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</row>
    <row r="68" spans="1:14" x14ac:dyDescent="0.2">
      <c r="A68" s="21"/>
      <c r="B68" s="21"/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</row>
    <row r="69" spans="1:14" x14ac:dyDescent="0.2">
      <c r="A69" s="21"/>
      <c r="B69" s="21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</row>
    <row r="70" spans="1:14" x14ac:dyDescent="0.2">
      <c r="A70" s="21"/>
      <c r="B70" s="21"/>
      <c r="C70" s="21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1"/>
    </row>
    <row r="71" spans="1:14" x14ac:dyDescent="0.2">
      <c r="A71" s="21"/>
      <c r="B71" s="21"/>
      <c r="C71" s="21"/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21"/>
    </row>
    <row r="72" spans="1:14" x14ac:dyDescent="0.2">
      <c r="A72" s="21"/>
      <c r="B72" s="21"/>
      <c r="C72" s="21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1"/>
    </row>
    <row r="73" spans="1:14" x14ac:dyDescent="0.2">
      <c r="A73" s="21"/>
      <c r="B73" s="21"/>
      <c r="C73" s="21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1"/>
    </row>
    <row r="74" spans="1:14" x14ac:dyDescent="0.2">
      <c r="A74" s="21"/>
      <c r="B74" s="21"/>
      <c r="C74" s="21"/>
      <c r="D74" s="21"/>
      <c r="E74" s="21"/>
      <c r="F74" s="21"/>
      <c r="G74" s="21"/>
      <c r="H74" s="21"/>
      <c r="I74" s="21"/>
      <c r="J74" s="21"/>
      <c r="K74" s="21"/>
      <c r="L74" s="21"/>
      <c r="M74" s="21"/>
      <c r="N74" s="21"/>
    </row>
    <row r="75" spans="1:14" x14ac:dyDescent="0.2">
      <c r="A75" s="21"/>
      <c r="B75" s="21"/>
      <c r="C75" s="21"/>
      <c r="D75" s="21"/>
      <c r="E75" s="21"/>
      <c r="F75" s="21"/>
      <c r="G75" s="21"/>
      <c r="H75" s="21"/>
      <c r="I75" s="21"/>
      <c r="J75" s="21"/>
      <c r="K75" s="21"/>
      <c r="L75" s="21"/>
      <c r="M75" s="21"/>
      <c r="N75" s="21"/>
    </row>
    <row r="76" spans="1:14" x14ac:dyDescent="0.2">
      <c r="A76" s="21"/>
      <c r="B76" s="21"/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</row>
    <row r="77" spans="1:14" x14ac:dyDescent="0.2">
      <c r="A77" s="21"/>
      <c r="B77" s="21"/>
      <c r="C77" s="21"/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21"/>
    </row>
    <row r="78" spans="1:14" x14ac:dyDescent="0.2">
      <c r="A78" s="21"/>
      <c r="B78" s="21"/>
      <c r="C78" s="21"/>
      <c r="D78" s="21"/>
      <c r="E78" s="21"/>
      <c r="F78" s="21"/>
      <c r="G78" s="21"/>
      <c r="H78" s="21"/>
      <c r="I78" s="21"/>
      <c r="J78" s="21"/>
      <c r="K78" s="21"/>
      <c r="L78" s="21"/>
      <c r="M78" s="21"/>
      <c r="N78" s="21"/>
    </row>
    <row r="79" spans="1:14" x14ac:dyDescent="0.2">
      <c r="A79" s="21"/>
      <c r="B79" s="21"/>
      <c r="C79" s="21"/>
      <c r="D79" s="21"/>
      <c r="E79" s="21"/>
      <c r="F79" s="21"/>
      <c r="G79" s="21"/>
      <c r="H79" s="21"/>
      <c r="I79" s="21"/>
      <c r="J79" s="21"/>
      <c r="K79" s="21"/>
      <c r="L79" s="21"/>
      <c r="M79" s="21"/>
      <c r="N79" s="21"/>
    </row>
    <row r="80" spans="1:14" x14ac:dyDescent="0.2">
      <c r="A80" s="21"/>
      <c r="B80" s="21"/>
      <c r="C80" s="21"/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21"/>
    </row>
    <row r="81" spans="1:14" x14ac:dyDescent="0.2">
      <c r="A81" s="21"/>
      <c r="B81" s="21"/>
      <c r="C81" s="21"/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21"/>
    </row>
    <row r="82" spans="1:14" x14ac:dyDescent="0.2">
      <c r="A82" s="21"/>
      <c r="B82" s="21"/>
      <c r="C82" s="21"/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21"/>
    </row>
    <row r="83" spans="1:14" x14ac:dyDescent="0.2">
      <c r="A83" s="21"/>
      <c r="B83" s="21"/>
      <c r="C83" s="21"/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21"/>
    </row>
    <row r="84" spans="1:14" x14ac:dyDescent="0.2">
      <c r="A84" s="21"/>
      <c r="B84" s="21"/>
      <c r="C84" s="21"/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21"/>
    </row>
    <row r="85" spans="1:14" x14ac:dyDescent="0.2">
      <c r="A85" s="21"/>
      <c r="B85" s="21"/>
      <c r="C85" s="21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1"/>
    </row>
    <row r="86" spans="1:14" x14ac:dyDescent="0.2">
      <c r="A86" s="21"/>
      <c r="B86" s="21"/>
      <c r="C86" s="21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1"/>
    </row>
    <row r="87" spans="1:14" x14ac:dyDescent="0.2">
      <c r="A87" s="21"/>
      <c r="B87" s="21"/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</row>
    <row r="88" spans="1:14" x14ac:dyDescent="0.2">
      <c r="A88" s="21"/>
      <c r="B88" s="21"/>
      <c r="C88" s="21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1"/>
    </row>
    <row r="89" spans="1:14" x14ac:dyDescent="0.2">
      <c r="A89" s="21"/>
      <c r="B89" s="21"/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21"/>
    </row>
    <row r="90" spans="1:14" x14ac:dyDescent="0.2">
      <c r="A90" s="21"/>
      <c r="B90" s="21"/>
      <c r="C90" s="21"/>
      <c r="D90" s="21"/>
      <c r="E90" s="21"/>
      <c r="F90" s="21"/>
      <c r="G90" s="21"/>
      <c r="H90" s="21"/>
      <c r="I90" s="21"/>
      <c r="J90" s="21"/>
      <c r="K90" s="21"/>
      <c r="L90" s="21"/>
      <c r="M90" s="21"/>
      <c r="N90" s="21"/>
    </row>
    <row r="91" spans="1:14" x14ac:dyDescent="0.2">
      <c r="A91" s="21"/>
      <c r="B91" s="21"/>
      <c r="C91" s="21"/>
      <c r="D91" s="21"/>
      <c r="E91" s="21"/>
      <c r="F91" s="21"/>
      <c r="G91" s="21"/>
      <c r="H91" s="21"/>
      <c r="I91" s="21"/>
      <c r="J91" s="21"/>
      <c r="K91" s="21"/>
      <c r="L91" s="21"/>
      <c r="M91" s="21"/>
      <c r="N91" s="21"/>
    </row>
    <row r="92" spans="1:14" x14ac:dyDescent="0.2">
      <c r="A92" s="21"/>
      <c r="B92" s="21"/>
      <c r="C92" s="21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</row>
    <row r="93" spans="1:14" x14ac:dyDescent="0.2">
      <c r="A93" s="21"/>
      <c r="B93" s="21"/>
      <c r="C93" s="21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1"/>
    </row>
    <row r="94" spans="1:14" x14ac:dyDescent="0.2">
      <c r="A94" s="21"/>
      <c r="B94" s="21"/>
      <c r="C94" s="21"/>
      <c r="D94" s="21"/>
      <c r="E94" s="21"/>
      <c r="F94" s="21"/>
      <c r="G94" s="21"/>
      <c r="H94" s="21"/>
      <c r="I94" s="21"/>
      <c r="J94" s="21"/>
      <c r="K94" s="21"/>
      <c r="L94" s="21"/>
      <c r="M94" s="21"/>
      <c r="N94" s="21"/>
    </row>
    <row r="95" spans="1:14" x14ac:dyDescent="0.2">
      <c r="A95" s="21"/>
      <c r="B95" s="21"/>
      <c r="C95" s="21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1"/>
    </row>
    <row r="96" spans="1:14" x14ac:dyDescent="0.2">
      <c r="A96" s="21"/>
      <c r="B96" s="21"/>
      <c r="C96" s="21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</row>
    <row r="97" spans="1:14" x14ac:dyDescent="0.2">
      <c r="A97" s="21"/>
      <c r="B97" s="21"/>
      <c r="C97" s="21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1"/>
    </row>
    <row r="98" spans="1:14" x14ac:dyDescent="0.2">
      <c r="A98" s="21"/>
      <c r="B98" s="21"/>
      <c r="C98" s="21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1"/>
    </row>
    <row r="99" spans="1:14" x14ac:dyDescent="0.2">
      <c r="A99" s="21"/>
      <c r="B99" s="21"/>
      <c r="C99" s="21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1"/>
    </row>
    <row r="100" spans="1:14" x14ac:dyDescent="0.2">
      <c r="A100" s="21"/>
      <c r="B100" s="21"/>
      <c r="C100" s="21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1"/>
    </row>
    <row r="101" spans="1:14" x14ac:dyDescent="0.2">
      <c r="A101" s="21"/>
      <c r="B101" s="21"/>
      <c r="C101" s="21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</row>
    <row r="102" spans="1:14" x14ac:dyDescent="0.2">
      <c r="A102" s="21"/>
      <c r="B102" s="21"/>
      <c r="C102" s="21"/>
      <c r="D102" s="21"/>
      <c r="E102" s="21"/>
      <c r="F102" s="21"/>
      <c r="G102" s="21"/>
      <c r="H102" s="21"/>
      <c r="I102" s="21"/>
      <c r="J102" s="21"/>
      <c r="K102" s="21"/>
      <c r="L102" s="21"/>
      <c r="M102" s="21"/>
      <c r="N102" s="21"/>
    </row>
    <row r="103" spans="1:14" x14ac:dyDescent="0.2">
      <c r="A103" s="21"/>
      <c r="B103" s="21"/>
      <c r="C103" s="21"/>
      <c r="D103" s="21"/>
      <c r="E103" s="21"/>
      <c r="F103" s="21"/>
      <c r="G103" s="21"/>
      <c r="H103" s="21"/>
      <c r="I103" s="21"/>
      <c r="J103" s="21"/>
      <c r="K103" s="21"/>
      <c r="L103" s="21"/>
      <c r="M103" s="21"/>
      <c r="N103" s="21"/>
    </row>
    <row r="104" spans="1:14" x14ac:dyDescent="0.2">
      <c r="A104" s="21"/>
      <c r="B104" s="21"/>
      <c r="C104" s="21"/>
      <c r="D104" s="21"/>
      <c r="E104" s="21"/>
      <c r="F104" s="21"/>
      <c r="G104" s="21"/>
      <c r="H104" s="21"/>
      <c r="I104" s="21"/>
      <c r="J104" s="21"/>
      <c r="K104" s="21"/>
      <c r="L104" s="21"/>
      <c r="M104" s="21"/>
      <c r="N104" s="21"/>
    </row>
    <row r="105" spans="1:14" x14ac:dyDescent="0.2">
      <c r="A105" s="21"/>
      <c r="B105" s="21"/>
      <c r="C105" s="21"/>
      <c r="D105" s="21"/>
      <c r="E105" s="21"/>
      <c r="F105" s="21"/>
      <c r="G105" s="21"/>
      <c r="H105" s="21"/>
      <c r="I105" s="21"/>
      <c r="J105" s="21"/>
      <c r="K105" s="21"/>
      <c r="L105" s="21"/>
      <c r="M105" s="21"/>
      <c r="N105" s="21"/>
    </row>
    <row r="106" spans="1:14" x14ac:dyDescent="0.2">
      <c r="A106" s="21"/>
      <c r="B106" s="21"/>
      <c r="C106" s="21"/>
      <c r="D106" s="21"/>
      <c r="E106" s="21"/>
      <c r="F106" s="21"/>
      <c r="G106" s="21"/>
      <c r="H106" s="21"/>
      <c r="I106" s="21"/>
      <c r="J106" s="21"/>
      <c r="K106" s="21"/>
      <c r="L106" s="21"/>
      <c r="M106" s="21"/>
      <c r="N106" s="21"/>
    </row>
    <row r="107" spans="1:14" x14ac:dyDescent="0.2">
      <c r="A107" s="21"/>
      <c r="B107" s="21"/>
      <c r="C107" s="21"/>
      <c r="D107" s="21"/>
      <c r="E107" s="21"/>
      <c r="F107" s="21"/>
      <c r="G107" s="21"/>
      <c r="H107" s="21"/>
      <c r="I107" s="21"/>
      <c r="J107" s="21"/>
      <c r="K107" s="21"/>
      <c r="L107" s="21"/>
      <c r="M107" s="21"/>
      <c r="N107" s="21"/>
    </row>
    <row r="108" spans="1:14" x14ac:dyDescent="0.2">
      <c r="A108" s="21"/>
      <c r="B108" s="21"/>
      <c r="C108" s="21"/>
      <c r="D108" s="21"/>
      <c r="E108" s="21"/>
      <c r="F108" s="21"/>
      <c r="G108" s="21"/>
      <c r="H108" s="21"/>
      <c r="I108" s="21"/>
      <c r="J108" s="21"/>
      <c r="K108" s="21"/>
      <c r="L108" s="21"/>
      <c r="M108" s="21"/>
      <c r="N108" s="21"/>
    </row>
    <row r="109" spans="1:14" x14ac:dyDescent="0.2">
      <c r="A109" s="21"/>
      <c r="B109" s="21"/>
      <c r="C109" s="21"/>
      <c r="D109" s="21"/>
      <c r="E109" s="21"/>
      <c r="F109" s="21"/>
      <c r="G109" s="21"/>
      <c r="H109" s="21"/>
      <c r="I109" s="21"/>
      <c r="J109" s="21"/>
      <c r="K109" s="21"/>
      <c r="L109" s="21"/>
      <c r="M109" s="21"/>
      <c r="N109" s="21"/>
    </row>
    <row r="110" spans="1:14" x14ac:dyDescent="0.2">
      <c r="A110" s="21"/>
      <c r="B110" s="21"/>
      <c r="C110" s="21"/>
      <c r="D110" s="21"/>
      <c r="E110" s="21"/>
      <c r="F110" s="21"/>
      <c r="G110" s="21"/>
      <c r="H110" s="21"/>
      <c r="I110" s="21"/>
      <c r="J110" s="21"/>
      <c r="K110" s="21"/>
      <c r="L110" s="21"/>
      <c r="M110" s="21"/>
      <c r="N110" s="21"/>
    </row>
    <row r="111" spans="1:14" x14ac:dyDescent="0.2">
      <c r="A111" s="21"/>
      <c r="B111" s="21"/>
      <c r="C111" s="21"/>
      <c r="D111" s="21"/>
      <c r="E111" s="21"/>
      <c r="F111" s="21"/>
      <c r="G111" s="21"/>
      <c r="H111" s="21"/>
      <c r="I111" s="21"/>
      <c r="J111" s="21"/>
      <c r="K111" s="21"/>
      <c r="L111" s="21"/>
      <c r="M111" s="21"/>
      <c r="N111" s="21"/>
    </row>
    <row r="112" spans="1:14" x14ac:dyDescent="0.2">
      <c r="A112" s="21"/>
      <c r="B112" s="21"/>
      <c r="C112" s="21"/>
      <c r="D112" s="21"/>
      <c r="E112" s="21"/>
      <c r="F112" s="21"/>
      <c r="G112" s="21"/>
      <c r="H112" s="21"/>
      <c r="I112" s="21"/>
      <c r="J112" s="21"/>
      <c r="K112" s="21"/>
      <c r="L112" s="21"/>
      <c r="M112" s="21"/>
      <c r="N112" s="21"/>
    </row>
    <row r="113" spans="1:14" x14ac:dyDescent="0.2">
      <c r="A113" s="21"/>
      <c r="B113" s="21"/>
      <c r="C113" s="21"/>
      <c r="D113" s="21"/>
      <c r="E113" s="21"/>
      <c r="F113" s="21"/>
      <c r="G113" s="21"/>
      <c r="H113" s="21"/>
      <c r="I113" s="21"/>
      <c r="J113" s="21"/>
      <c r="K113" s="21"/>
      <c r="L113" s="21"/>
      <c r="M113" s="21"/>
      <c r="N113" s="21"/>
    </row>
    <row r="114" spans="1:14" x14ac:dyDescent="0.2">
      <c r="A114" s="21"/>
      <c r="B114" s="21"/>
      <c r="C114" s="21"/>
      <c r="D114" s="21"/>
      <c r="E114" s="21"/>
      <c r="F114" s="21"/>
      <c r="G114" s="21"/>
      <c r="H114" s="21"/>
      <c r="I114" s="21"/>
      <c r="J114" s="21"/>
      <c r="K114" s="21"/>
      <c r="L114" s="21"/>
      <c r="M114" s="21"/>
      <c r="N114" s="21"/>
    </row>
    <row r="115" spans="1:14" x14ac:dyDescent="0.2">
      <c r="A115" s="21"/>
      <c r="B115" s="21"/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</row>
    <row r="116" spans="1:14" x14ac:dyDescent="0.2">
      <c r="A116" s="21"/>
      <c r="B116" s="21"/>
      <c r="C116" s="21"/>
      <c r="D116" s="21"/>
      <c r="E116" s="21"/>
      <c r="F116" s="21"/>
      <c r="G116" s="21"/>
      <c r="H116" s="21"/>
      <c r="I116" s="21"/>
      <c r="J116" s="21"/>
      <c r="K116" s="21"/>
      <c r="L116" s="21"/>
      <c r="M116" s="21"/>
      <c r="N116" s="21"/>
    </row>
    <row r="117" spans="1:14" x14ac:dyDescent="0.2">
      <c r="A117" s="21"/>
      <c r="B117" s="21"/>
      <c r="C117" s="21"/>
      <c r="D117" s="21"/>
      <c r="E117" s="21"/>
      <c r="F117" s="21"/>
      <c r="G117" s="21"/>
      <c r="H117" s="21"/>
      <c r="I117" s="21"/>
      <c r="J117" s="21"/>
      <c r="K117" s="21"/>
      <c r="L117" s="21"/>
      <c r="M117" s="21"/>
      <c r="N117" s="21"/>
    </row>
    <row r="118" spans="1:14" x14ac:dyDescent="0.2">
      <c r="A118" s="21"/>
      <c r="B118" s="21"/>
      <c r="C118" s="21"/>
      <c r="D118" s="21"/>
      <c r="E118" s="21"/>
      <c r="F118" s="21"/>
      <c r="G118" s="21"/>
      <c r="H118" s="21"/>
      <c r="I118" s="21"/>
      <c r="J118" s="21"/>
      <c r="K118" s="21"/>
      <c r="L118" s="21"/>
      <c r="M118" s="21"/>
      <c r="N118" s="21"/>
    </row>
    <row r="119" spans="1:14" x14ac:dyDescent="0.2">
      <c r="A119" s="21"/>
      <c r="B119" s="21"/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  <c r="N119" s="21"/>
    </row>
    <row r="120" spans="1:14" x14ac:dyDescent="0.2">
      <c r="A120" s="21"/>
      <c r="B120" s="21"/>
      <c r="C120" s="21"/>
      <c r="D120" s="21"/>
      <c r="E120" s="21"/>
      <c r="F120" s="21"/>
      <c r="G120" s="21"/>
      <c r="H120" s="21"/>
      <c r="I120" s="21"/>
      <c r="J120" s="21"/>
      <c r="K120" s="21"/>
      <c r="L120" s="21"/>
      <c r="M120" s="21"/>
      <c r="N120" s="21"/>
    </row>
    <row r="121" spans="1:14" x14ac:dyDescent="0.2">
      <c r="A121" s="21"/>
      <c r="B121" s="21"/>
      <c r="C121" s="21"/>
      <c r="D121" s="21"/>
      <c r="E121" s="21"/>
      <c r="F121" s="21"/>
      <c r="G121" s="21"/>
      <c r="H121" s="21"/>
      <c r="I121" s="21"/>
      <c r="J121" s="21"/>
      <c r="K121" s="21"/>
      <c r="L121" s="21"/>
      <c r="M121" s="21"/>
      <c r="N121" s="21"/>
    </row>
    <row r="122" spans="1:14" x14ac:dyDescent="0.2">
      <c r="A122" s="21"/>
      <c r="B122" s="21"/>
      <c r="C122" s="21"/>
      <c r="D122" s="21"/>
      <c r="E122" s="21"/>
      <c r="F122" s="21"/>
      <c r="G122" s="21"/>
      <c r="H122" s="21"/>
      <c r="I122" s="21"/>
      <c r="J122" s="21"/>
      <c r="K122" s="21"/>
      <c r="L122" s="21"/>
      <c r="M122" s="21"/>
      <c r="N122" s="21"/>
    </row>
    <row r="123" spans="1:14" x14ac:dyDescent="0.2">
      <c r="A123" s="21"/>
      <c r="B123" s="21"/>
      <c r="C123" s="21"/>
      <c r="D123" s="21"/>
      <c r="E123" s="21"/>
      <c r="F123" s="21"/>
      <c r="G123" s="21"/>
      <c r="H123" s="21"/>
      <c r="I123" s="21"/>
      <c r="J123" s="21"/>
      <c r="K123" s="21"/>
      <c r="L123" s="21"/>
      <c r="M123" s="21"/>
      <c r="N123" s="21"/>
    </row>
    <row r="124" spans="1:14" x14ac:dyDescent="0.2">
      <c r="A124" s="21"/>
      <c r="B124" s="21"/>
      <c r="C124" s="21"/>
      <c r="D124" s="21"/>
      <c r="E124" s="21"/>
      <c r="F124" s="21"/>
      <c r="G124" s="21"/>
      <c r="H124" s="21"/>
      <c r="I124" s="21"/>
      <c r="J124" s="21"/>
      <c r="K124" s="21"/>
      <c r="L124" s="21"/>
      <c r="M124" s="21"/>
      <c r="N124" s="21"/>
    </row>
    <row r="125" spans="1:14" x14ac:dyDescent="0.2">
      <c r="A125" s="21"/>
      <c r="B125" s="21"/>
      <c r="C125" s="21"/>
      <c r="D125" s="21"/>
      <c r="E125" s="21"/>
      <c r="F125" s="21"/>
      <c r="G125" s="21"/>
      <c r="H125" s="21"/>
      <c r="I125" s="21"/>
      <c r="J125" s="21"/>
      <c r="K125" s="21"/>
      <c r="L125" s="21"/>
      <c r="M125" s="21"/>
      <c r="N125" s="21"/>
    </row>
    <row r="126" spans="1:14" x14ac:dyDescent="0.2">
      <c r="A126" s="21"/>
      <c r="B126" s="21"/>
      <c r="C126" s="21"/>
      <c r="D126" s="21"/>
      <c r="E126" s="21"/>
      <c r="F126" s="21"/>
      <c r="G126" s="21"/>
      <c r="H126" s="21"/>
      <c r="I126" s="21"/>
      <c r="J126" s="21"/>
      <c r="K126" s="21"/>
      <c r="L126" s="21"/>
      <c r="M126" s="21"/>
      <c r="N126" s="21"/>
    </row>
    <row r="127" spans="1:14" x14ac:dyDescent="0.2">
      <c r="A127" s="21"/>
      <c r="B127" s="21"/>
      <c r="C127" s="21"/>
      <c r="D127" s="21"/>
      <c r="E127" s="21"/>
      <c r="F127" s="21"/>
      <c r="G127" s="21"/>
      <c r="H127" s="21"/>
      <c r="I127" s="21"/>
      <c r="J127" s="21"/>
      <c r="K127" s="21"/>
      <c r="L127" s="21"/>
      <c r="M127" s="21"/>
      <c r="N127" s="21"/>
    </row>
    <row r="128" spans="1:14" x14ac:dyDescent="0.2">
      <c r="A128" s="21"/>
      <c r="B128" s="21"/>
      <c r="C128" s="21"/>
      <c r="D128" s="21"/>
      <c r="E128" s="21"/>
      <c r="F128" s="21"/>
      <c r="G128" s="21"/>
      <c r="H128" s="21"/>
      <c r="I128" s="21"/>
      <c r="J128" s="21"/>
      <c r="K128" s="21"/>
      <c r="L128" s="21"/>
      <c r="M128" s="21"/>
      <c r="N128" s="21"/>
    </row>
    <row r="129" spans="1:14" x14ac:dyDescent="0.2">
      <c r="A129" s="21"/>
      <c r="B129" s="21"/>
      <c r="C129" s="21"/>
      <c r="D129" s="21"/>
      <c r="E129" s="21"/>
      <c r="F129" s="21"/>
      <c r="G129" s="21"/>
      <c r="H129" s="21"/>
      <c r="I129" s="21"/>
      <c r="J129" s="21"/>
      <c r="K129" s="21"/>
      <c r="L129" s="21"/>
      <c r="M129" s="21"/>
      <c r="N129" s="21"/>
    </row>
    <row r="130" spans="1:14" x14ac:dyDescent="0.2">
      <c r="A130" s="21"/>
      <c r="B130" s="21"/>
      <c r="C130" s="21"/>
      <c r="D130" s="21"/>
      <c r="E130" s="21"/>
      <c r="F130" s="21"/>
      <c r="G130" s="21"/>
      <c r="H130" s="21"/>
      <c r="I130" s="21"/>
      <c r="J130" s="21"/>
      <c r="K130" s="21"/>
      <c r="L130" s="21"/>
      <c r="M130" s="21"/>
      <c r="N130" s="21"/>
    </row>
    <row r="131" spans="1:14" x14ac:dyDescent="0.2">
      <c r="A131" s="21"/>
      <c r="B131" s="21"/>
      <c r="C131" s="21"/>
      <c r="D131" s="21"/>
      <c r="E131" s="21"/>
      <c r="F131" s="21"/>
      <c r="G131" s="21"/>
      <c r="H131" s="21"/>
      <c r="I131" s="21"/>
      <c r="J131" s="21"/>
      <c r="K131" s="21"/>
      <c r="L131" s="21"/>
      <c r="M131" s="21"/>
      <c r="N131" s="21"/>
    </row>
    <row r="132" spans="1:14" x14ac:dyDescent="0.2">
      <c r="A132" s="21"/>
      <c r="B132" s="21"/>
      <c r="C132" s="21"/>
      <c r="D132" s="21"/>
      <c r="E132" s="21"/>
      <c r="F132" s="21"/>
      <c r="G132" s="21"/>
      <c r="H132" s="21"/>
      <c r="I132" s="21"/>
      <c r="J132" s="21"/>
      <c r="K132" s="21"/>
      <c r="L132" s="21"/>
      <c r="M132" s="21"/>
      <c r="N132" s="21"/>
    </row>
    <row r="133" spans="1:14" x14ac:dyDescent="0.2">
      <c r="A133" s="21"/>
      <c r="B133" s="21"/>
      <c r="C133" s="21"/>
      <c r="D133" s="21"/>
      <c r="E133" s="21"/>
      <c r="F133" s="21"/>
      <c r="G133" s="21"/>
      <c r="H133" s="21"/>
      <c r="I133" s="21"/>
      <c r="J133" s="21"/>
      <c r="K133" s="21"/>
      <c r="L133" s="21"/>
      <c r="M133" s="21"/>
      <c r="N133" s="21"/>
    </row>
    <row r="134" spans="1:14" x14ac:dyDescent="0.2">
      <c r="A134" s="21"/>
      <c r="B134" s="21"/>
      <c r="C134" s="21"/>
      <c r="D134" s="21"/>
      <c r="E134" s="21"/>
      <c r="F134" s="21"/>
      <c r="G134" s="21"/>
      <c r="H134" s="21"/>
      <c r="I134" s="21"/>
      <c r="J134" s="21"/>
      <c r="K134" s="21"/>
      <c r="L134" s="21"/>
      <c r="M134" s="21"/>
      <c r="N134" s="21"/>
    </row>
    <row r="135" spans="1:14" x14ac:dyDescent="0.2">
      <c r="A135" s="21"/>
      <c r="B135" s="21"/>
      <c r="C135" s="21"/>
      <c r="D135" s="21"/>
      <c r="E135" s="21"/>
      <c r="F135" s="21"/>
      <c r="G135" s="21"/>
      <c r="H135" s="21"/>
      <c r="I135" s="21"/>
      <c r="J135" s="21"/>
      <c r="K135" s="21"/>
      <c r="L135" s="21"/>
      <c r="M135" s="21"/>
      <c r="N135" s="21"/>
    </row>
    <row r="136" spans="1:14" x14ac:dyDescent="0.2">
      <c r="A136" s="21"/>
      <c r="B136" s="21"/>
      <c r="C136" s="21"/>
      <c r="D136" s="21"/>
      <c r="E136" s="21"/>
      <c r="F136" s="21"/>
      <c r="G136" s="21"/>
      <c r="H136" s="21"/>
      <c r="I136" s="21"/>
      <c r="J136" s="21"/>
      <c r="K136" s="21"/>
      <c r="L136" s="21"/>
      <c r="M136" s="21"/>
      <c r="N136" s="21"/>
    </row>
    <row r="137" spans="1:14" x14ac:dyDescent="0.2">
      <c r="A137" s="21"/>
      <c r="B137" s="21"/>
      <c r="C137" s="21"/>
      <c r="D137" s="21"/>
      <c r="E137" s="21"/>
      <c r="F137" s="21"/>
      <c r="G137" s="21"/>
      <c r="H137" s="21"/>
      <c r="I137" s="21"/>
      <c r="J137" s="21"/>
      <c r="K137" s="21"/>
      <c r="L137" s="21"/>
      <c r="M137" s="21"/>
      <c r="N137" s="21"/>
    </row>
    <row r="138" spans="1:14" x14ac:dyDescent="0.2">
      <c r="A138" s="21"/>
      <c r="B138" s="21"/>
      <c r="C138" s="21"/>
      <c r="D138" s="21"/>
      <c r="E138" s="21"/>
      <c r="F138" s="21"/>
      <c r="G138" s="21"/>
      <c r="H138" s="21"/>
      <c r="I138" s="21"/>
      <c r="J138" s="21"/>
      <c r="K138" s="21"/>
      <c r="L138" s="21"/>
      <c r="M138" s="21"/>
      <c r="N138" s="21"/>
    </row>
    <row r="139" spans="1:14" x14ac:dyDescent="0.2">
      <c r="A139" s="21"/>
      <c r="B139" s="21"/>
      <c r="C139" s="21"/>
      <c r="D139" s="21"/>
      <c r="E139" s="21"/>
      <c r="F139" s="21"/>
      <c r="G139" s="21"/>
      <c r="H139" s="21"/>
      <c r="I139" s="21"/>
      <c r="J139" s="21"/>
      <c r="K139" s="21"/>
      <c r="L139" s="21"/>
      <c r="M139" s="21"/>
      <c r="N139" s="21"/>
    </row>
    <row r="140" spans="1:14" x14ac:dyDescent="0.2">
      <c r="A140" s="21"/>
      <c r="B140" s="21"/>
      <c r="C140" s="21"/>
      <c r="D140" s="21"/>
      <c r="E140" s="21"/>
      <c r="F140" s="21"/>
      <c r="G140" s="21"/>
      <c r="H140" s="21"/>
      <c r="I140" s="21"/>
      <c r="J140" s="21"/>
      <c r="K140" s="21"/>
      <c r="L140" s="21"/>
      <c r="M140" s="21"/>
      <c r="N140" s="21"/>
    </row>
    <row r="141" spans="1:14" x14ac:dyDescent="0.2">
      <c r="A141" s="21"/>
      <c r="B141" s="21"/>
      <c r="C141" s="21"/>
      <c r="D141" s="21"/>
      <c r="E141" s="21"/>
      <c r="F141" s="21"/>
      <c r="G141" s="21"/>
      <c r="H141" s="21"/>
      <c r="I141" s="21"/>
      <c r="J141" s="21"/>
      <c r="K141" s="21"/>
      <c r="L141" s="21"/>
      <c r="M141" s="21"/>
      <c r="N141" s="21"/>
    </row>
    <row r="142" spans="1:14" x14ac:dyDescent="0.2">
      <c r="A142" s="21"/>
      <c r="B142" s="21"/>
      <c r="C142" s="21"/>
      <c r="D142" s="21"/>
      <c r="E142" s="21"/>
      <c r="F142" s="21"/>
      <c r="G142" s="21"/>
      <c r="H142" s="21"/>
      <c r="I142" s="21"/>
      <c r="J142" s="21"/>
      <c r="K142" s="21"/>
      <c r="L142" s="21"/>
      <c r="M142" s="21"/>
      <c r="N142" s="21"/>
    </row>
    <row r="143" spans="1:14" x14ac:dyDescent="0.2">
      <c r="A143" s="21"/>
      <c r="B143" s="21"/>
      <c r="C143" s="21"/>
      <c r="D143" s="21"/>
      <c r="E143" s="21"/>
      <c r="F143" s="21"/>
      <c r="G143" s="21"/>
      <c r="H143" s="21"/>
      <c r="I143" s="21"/>
      <c r="J143" s="21"/>
      <c r="K143" s="21"/>
      <c r="L143" s="21"/>
      <c r="M143" s="21"/>
      <c r="N143" s="21"/>
    </row>
    <row r="144" spans="1:14" x14ac:dyDescent="0.2">
      <c r="A144" s="21"/>
      <c r="B144" s="21"/>
      <c r="C144" s="21"/>
      <c r="D144" s="21"/>
      <c r="E144" s="21"/>
      <c r="F144" s="21"/>
      <c r="G144" s="21"/>
      <c r="H144" s="21"/>
      <c r="I144" s="21"/>
      <c r="J144" s="21"/>
      <c r="K144" s="21"/>
      <c r="L144" s="21"/>
      <c r="M144" s="21"/>
      <c r="N144" s="21"/>
    </row>
    <row r="145" spans="1:14" x14ac:dyDescent="0.2">
      <c r="A145" s="21"/>
      <c r="B145" s="21"/>
      <c r="C145" s="21"/>
      <c r="D145" s="21"/>
      <c r="E145" s="21"/>
      <c r="F145" s="21"/>
      <c r="G145" s="21"/>
      <c r="H145" s="21"/>
      <c r="I145" s="21"/>
      <c r="J145" s="21"/>
      <c r="K145" s="21"/>
      <c r="L145" s="21"/>
      <c r="M145" s="21"/>
      <c r="N145" s="21"/>
    </row>
    <row r="146" spans="1:14" x14ac:dyDescent="0.2">
      <c r="A146" s="21"/>
      <c r="B146" s="21"/>
      <c r="C146" s="21"/>
      <c r="D146" s="21"/>
      <c r="E146" s="21"/>
      <c r="F146" s="21"/>
      <c r="G146" s="21"/>
      <c r="H146" s="21"/>
      <c r="I146" s="21"/>
      <c r="J146" s="21"/>
      <c r="K146" s="21"/>
      <c r="L146" s="21"/>
      <c r="M146" s="21"/>
      <c r="N146" s="21"/>
    </row>
    <row r="147" spans="1:14" x14ac:dyDescent="0.2">
      <c r="A147" s="21"/>
      <c r="B147" s="21"/>
      <c r="C147" s="21"/>
      <c r="D147" s="21"/>
      <c r="E147" s="21"/>
      <c r="F147" s="21"/>
      <c r="G147" s="21"/>
      <c r="H147" s="21"/>
      <c r="I147" s="21"/>
      <c r="J147" s="21"/>
      <c r="K147" s="21"/>
      <c r="L147" s="21"/>
      <c r="M147" s="21"/>
      <c r="N147" s="21"/>
    </row>
    <row r="148" spans="1:14" x14ac:dyDescent="0.2">
      <c r="A148" s="21"/>
      <c r="B148" s="21"/>
      <c r="C148" s="21"/>
      <c r="D148" s="21"/>
      <c r="E148" s="21"/>
      <c r="F148" s="21"/>
      <c r="G148" s="21"/>
      <c r="H148" s="21"/>
      <c r="I148" s="21"/>
      <c r="J148" s="21"/>
      <c r="K148" s="21"/>
      <c r="L148" s="21"/>
      <c r="M148" s="21"/>
      <c r="N148" s="21"/>
    </row>
    <row r="149" spans="1:14" x14ac:dyDescent="0.2">
      <c r="A149" s="21"/>
      <c r="B149" s="21"/>
      <c r="C149" s="21"/>
      <c r="D149" s="21"/>
      <c r="E149" s="21"/>
      <c r="F149" s="21"/>
      <c r="G149" s="21"/>
      <c r="H149" s="21"/>
      <c r="I149" s="21"/>
      <c r="J149" s="21"/>
      <c r="K149" s="21"/>
      <c r="L149" s="21"/>
      <c r="M149" s="21"/>
      <c r="N149" s="21"/>
    </row>
    <row r="150" spans="1:14" x14ac:dyDescent="0.2">
      <c r="A150" s="21"/>
      <c r="B150" s="21"/>
      <c r="C150" s="21"/>
      <c r="D150" s="21"/>
      <c r="E150" s="21"/>
      <c r="F150" s="21"/>
      <c r="G150" s="21"/>
      <c r="H150" s="21"/>
      <c r="I150" s="21"/>
      <c r="J150" s="21"/>
      <c r="K150" s="21"/>
      <c r="L150" s="21"/>
      <c r="M150" s="21"/>
      <c r="N150" s="21"/>
    </row>
    <row r="151" spans="1:14" x14ac:dyDescent="0.2">
      <c r="A151" s="21"/>
      <c r="B151" s="21"/>
      <c r="C151" s="21"/>
      <c r="D151" s="21"/>
      <c r="E151" s="21"/>
      <c r="F151" s="21"/>
      <c r="G151" s="21"/>
      <c r="H151" s="21"/>
      <c r="I151" s="21"/>
      <c r="J151" s="21"/>
      <c r="K151" s="21"/>
      <c r="L151" s="21"/>
      <c r="M151" s="21"/>
      <c r="N151" s="21"/>
    </row>
    <row r="152" spans="1:14" x14ac:dyDescent="0.2">
      <c r="A152" s="21"/>
      <c r="B152" s="21"/>
      <c r="C152" s="21"/>
      <c r="D152" s="21"/>
      <c r="E152" s="21"/>
      <c r="F152" s="21"/>
      <c r="G152" s="21"/>
      <c r="H152" s="21"/>
      <c r="I152" s="21"/>
      <c r="J152" s="21"/>
      <c r="K152" s="21"/>
      <c r="L152" s="21"/>
      <c r="M152" s="21"/>
      <c r="N152" s="21"/>
    </row>
    <row r="153" spans="1:14" x14ac:dyDescent="0.2">
      <c r="A153" s="21"/>
      <c r="B153" s="21"/>
      <c r="C153" s="21"/>
      <c r="D153" s="21"/>
      <c r="E153" s="21"/>
      <c r="F153" s="21"/>
      <c r="G153" s="21"/>
      <c r="H153" s="21"/>
      <c r="I153" s="21"/>
      <c r="J153" s="21"/>
      <c r="K153" s="21"/>
      <c r="L153" s="21"/>
      <c r="M153" s="21"/>
      <c r="N153" s="21"/>
    </row>
    <row r="154" spans="1:14" x14ac:dyDescent="0.2">
      <c r="A154" s="21"/>
      <c r="B154" s="21"/>
      <c r="C154" s="21"/>
      <c r="D154" s="21"/>
      <c r="E154" s="21"/>
      <c r="F154" s="21"/>
      <c r="G154" s="21"/>
      <c r="H154" s="21"/>
      <c r="I154" s="21"/>
      <c r="J154" s="21"/>
      <c r="K154" s="21"/>
      <c r="L154" s="21"/>
      <c r="M154" s="21"/>
      <c r="N154" s="21"/>
    </row>
    <row r="155" spans="1:14" x14ac:dyDescent="0.2">
      <c r="A155" s="21"/>
      <c r="B155" s="21"/>
      <c r="C155" s="21"/>
      <c r="D155" s="21"/>
      <c r="E155" s="21"/>
      <c r="F155" s="21"/>
      <c r="G155" s="21"/>
      <c r="H155" s="21"/>
      <c r="I155" s="21"/>
      <c r="J155" s="21"/>
      <c r="K155" s="21"/>
      <c r="L155" s="21"/>
      <c r="M155" s="21"/>
      <c r="N155" s="21"/>
    </row>
    <row r="156" spans="1:14" x14ac:dyDescent="0.2">
      <c r="A156" s="21"/>
      <c r="B156" s="21"/>
      <c r="C156" s="21"/>
      <c r="D156" s="21"/>
      <c r="E156" s="21"/>
      <c r="F156" s="21"/>
      <c r="G156" s="21"/>
      <c r="H156" s="21"/>
      <c r="I156" s="21"/>
      <c r="J156" s="21"/>
      <c r="K156" s="21"/>
      <c r="L156" s="21"/>
      <c r="M156" s="21"/>
      <c r="N156" s="21"/>
    </row>
    <row r="157" spans="1:14" x14ac:dyDescent="0.2">
      <c r="A157" s="21"/>
      <c r="B157" s="21"/>
      <c r="C157" s="21"/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21"/>
    </row>
    <row r="158" spans="1:14" x14ac:dyDescent="0.2">
      <c r="A158" s="21"/>
      <c r="B158" s="21"/>
      <c r="C158" s="21"/>
      <c r="D158" s="21"/>
      <c r="E158" s="21"/>
      <c r="F158" s="21"/>
      <c r="G158" s="21"/>
      <c r="H158" s="21"/>
      <c r="I158" s="21"/>
      <c r="J158" s="21"/>
      <c r="K158" s="21"/>
      <c r="L158" s="21"/>
      <c r="M158" s="21"/>
      <c r="N158" s="21"/>
    </row>
    <row r="159" spans="1:14" x14ac:dyDescent="0.2">
      <c r="A159" s="21"/>
      <c r="B159" s="21"/>
      <c r="C159" s="21"/>
      <c r="D159" s="21"/>
      <c r="E159" s="21"/>
      <c r="F159" s="21"/>
      <c r="G159" s="21"/>
      <c r="H159" s="21"/>
      <c r="I159" s="21"/>
      <c r="J159" s="21"/>
      <c r="K159" s="21"/>
      <c r="L159" s="21"/>
      <c r="M159" s="21"/>
      <c r="N159" s="21"/>
    </row>
    <row r="160" spans="1:14" x14ac:dyDescent="0.2">
      <c r="A160" s="21"/>
      <c r="B160" s="21"/>
      <c r="C160" s="21"/>
      <c r="D160" s="21"/>
      <c r="E160" s="21"/>
      <c r="F160" s="21"/>
      <c r="G160" s="21"/>
      <c r="H160" s="21"/>
      <c r="I160" s="21"/>
      <c r="J160" s="21"/>
      <c r="K160" s="21"/>
      <c r="L160" s="21"/>
      <c r="M160" s="21"/>
      <c r="N160" s="21"/>
    </row>
    <row r="161" spans="1:14" x14ac:dyDescent="0.2">
      <c r="A161" s="21"/>
      <c r="B161" s="21"/>
      <c r="C161" s="21"/>
      <c r="D161" s="21"/>
      <c r="E161" s="21"/>
      <c r="F161" s="21"/>
      <c r="G161" s="21"/>
      <c r="H161" s="21"/>
      <c r="I161" s="21"/>
      <c r="J161" s="21"/>
      <c r="K161" s="21"/>
      <c r="L161" s="21"/>
      <c r="M161" s="21"/>
      <c r="N161" s="21"/>
    </row>
    <row r="162" spans="1:14" x14ac:dyDescent="0.2">
      <c r="A162" s="21"/>
      <c r="B162" s="21"/>
      <c r="C162" s="21"/>
      <c r="D162" s="21"/>
      <c r="E162" s="21"/>
      <c r="F162" s="21"/>
      <c r="G162" s="21"/>
      <c r="H162" s="21"/>
      <c r="I162" s="21"/>
      <c r="J162" s="21"/>
      <c r="K162" s="21"/>
      <c r="L162" s="21"/>
      <c r="M162" s="21"/>
      <c r="N162" s="21"/>
    </row>
    <row r="163" spans="1:14" x14ac:dyDescent="0.2">
      <c r="A163" s="21"/>
      <c r="B163" s="21"/>
      <c r="C163" s="21"/>
      <c r="D163" s="21"/>
      <c r="E163" s="21"/>
      <c r="F163" s="21"/>
      <c r="G163" s="21"/>
      <c r="H163" s="21"/>
      <c r="I163" s="21"/>
      <c r="J163" s="21"/>
      <c r="K163" s="21"/>
      <c r="L163" s="21"/>
      <c r="M163" s="21"/>
      <c r="N163" s="21"/>
    </row>
    <row r="164" spans="1:14" x14ac:dyDescent="0.2">
      <c r="A164" s="21"/>
      <c r="B164" s="21"/>
      <c r="C164" s="21"/>
      <c r="D164" s="21"/>
      <c r="E164" s="21"/>
      <c r="F164" s="21"/>
      <c r="G164" s="21"/>
      <c r="H164" s="21"/>
      <c r="I164" s="21"/>
      <c r="J164" s="21"/>
      <c r="K164" s="21"/>
      <c r="L164" s="21"/>
      <c r="M164" s="21"/>
      <c r="N164" s="21"/>
    </row>
    <row r="165" spans="1:14" x14ac:dyDescent="0.2">
      <c r="A165" s="21"/>
      <c r="B165" s="21"/>
      <c r="C165" s="21"/>
      <c r="D165" s="21"/>
      <c r="E165" s="21"/>
      <c r="F165" s="21"/>
      <c r="G165" s="21"/>
      <c r="H165" s="21"/>
      <c r="I165" s="21"/>
      <c r="J165" s="21"/>
      <c r="K165" s="21"/>
      <c r="L165" s="21"/>
      <c r="M165" s="21"/>
      <c r="N165" s="21"/>
    </row>
    <row r="166" spans="1:14" x14ac:dyDescent="0.2">
      <c r="A166" s="21"/>
      <c r="B166" s="21"/>
      <c r="C166" s="21"/>
      <c r="D166" s="21"/>
      <c r="E166" s="21"/>
      <c r="F166" s="21"/>
      <c r="G166" s="21"/>
      <c r="H166" s="21"/>
      <c r="I166" s="21"/>
      <c r="J166" s="21"/>
      <c r="K166" s="21"/>
      <c r="L166" s="21"/>
      <c r="M166" s="21"/>
      <c r="N166" s="21"/>
    </row>
    <row r="167" spans="1:14" x14ac:dyDescent="0.2">
      <c r="A167" s="21"/>
      <c r="B167" s="21"/>
      <c r="C167" s="21"/>
      <c r="D167" s="21"/>
      <c r="E167" s="21"/>
      <c r="F167" s="21"/>
      <c r="G167" s="21"/>
      <c r="H167" s="21"/>
      <c r="I167" s="21"/>
      <c r="J167" s="21"/>
      <c r="K167" s="21"/>
      <c r="L167" s="21"/>
      <c r="M167" s="21"/>
      <c r="N167" s="21"/>
    </row>
    <row r="168" spans="1:14" x14ac:dyDescent="0.2">
      <c r="A168" s="21"/>
      <c r="B168" s="21"/>
      <c r="C168" s="21"/>
      <c r="D168" s="21"/>
      <c r="E168" s="21"/>
      <c r="F168" s="21"/>
      <c r="G168" s="21"/>
      <c r="H168" s="21"/>
      <c r="I168" s="21"/>
      <c r="J168" s="21"/>
      <c r="K168" s="21"/>
      <c r="L168" s="21"/>
      <c r="M168" s="21"/>
      <c r="N168" s="21"/>
    </row>
    <row r="169" spans="1:14" x14ac:dyDescent="0.2">
      <c r="A169" s="21"/>
      <c r="B169" s="21"/>
      <c r="C169" s="21"/>
      <c r="D169" s="21"/>
      <c r="E169" s="21"/>
      <c r="F169" s="21"/>
      <c r="G169" s="21"/>
      <c r="H169" s="21"/>
      <c r="I169" s="21"/>
      <c r="J169" s="21"/>
      <c r="K169" s="21"/>
      <c r="L169" s="21"/>
      <c r="M169" s="21"/>
      <c r="N169" s="21"/>
    </row>
    <row r="170" spans="1:14" x14ac:dyDescent="0.2">
      <c r="A170" s="21"/>
      <c r="B170" s="21"/>
      <c r="C170" s="21"/>
      <c r="D170" s="21"/>
      <c r="E170" s="21"/>
      <c r="F170" s="21"/>
      <c r="G170" s="21"/>
      <c r="H170" s="21"/>
      <c r="I170" s="21"/>
      <c r="J170" s="21"/>
      <c r="K170" s="21"/>
      <c r="L170" s="21"/>
      <c r="M170" s="21"/>
      <c r="N170" s="21"/>
    </row>
    <row r="171" spans="1:14" x14ac:dyDescent="0.2">
      <c r="A171" s="21"/>
      <c r="B171" s="21"/>
      <c r="C171" s="21"/>
      <c r="D171" s="21"/>
      <c r="E171" s="21"/>
      <c r="F171" s="21"/>
      <c r="G171" s="21"/>
      <c r="H171" s="21"/>
      <c r="I171" s="21"/>
      <c r="J171" s="21"/>
      <c r="K171" s="21"/>
      <c r="L171" s="21"/>
      <c r="M171" s="21"/>
      <c r="N171" s="21"/>
    </row>
    <row r="172" spans="1:14" x14ac:dyDescent="0.2">
      <c r="A172" s="21"/>
      <c r="B172" s="21"/>
      <c r="C172" s="21"/>
      <c r="D172" s="21"/>
      <c r="E172" s="21"/>
      <c r="F172" s="21"/>
      <c r="G172" s="21"/>
      <c r="H172" s="21"/>
      <c r="I172" s="21"/>
      <c r="J172" s="21"/>
      <c r="K172" s="21"/>
      <c r="L172" s="21"/>
      <c r="M172" s="21"/>
      <c r="N172" s="21"/>
    </row>
    <row r="173" spans="1:14" x14ac:dyDescent="0.2">
      <c r="A173" s="21"/>
      <c r="B173" s="21"/>
      <c r="C173" s="21"/>
      <c r="D173" s="21"/>
      <c r="E173" s="21"/>
      <c r="F173" s="21"/>
      <c r="G173" s="21"/>
      <c r="H173" s="21"/>
      <c r="I173" s="21"/>
      <c r="J173" s="21"/>
      <c r="K173" s="21"/>
      <c r="L173" s="21"/>
      <c r="M173" s="21"/>
      <c r="N173" s="21"/>
    </row>
    <row r="174" spans="1:14" x14ac:dyDescent="0.2">
      <c r="A174" s="21"/>
      <c r="B174" s="21"/>
      <c r="C174" s="21"/>
      <c r="D174" s="21"/>
      <c r="E174" s="21"/>
      <c r="F174" s="21"/>
      <c r="G174" s="21"/>
      <c r="H174" s="21"/>
      <c r="I174" s="21"/>
      <c r="J174" s="21"/>
      <c r="K174" s="21"/>
      <c r="L174" s="21"/>
      <c r="M174" s="21"/>
      <c r="N174" s="21"/>
    </row>
    <row r="175" spans="1:14" x14ac:dyDescent="0.2">
      <c r="A175" s="21"/>
      <c r="B175" s="21"/>
      <c r="C175" s="21"/>
      <c r="D175" s="21"/>
      <c r="E175" s="21"/>
      <c r="F175" s="21"/>
      <c r="G175" s="21"/>
      <c r="H175" s="21"/>
      <c r="I175" s="21"/>
      <c r="J175" s="21"/>
      <c r="K175" s="21"/>
      <c r="L175" s="21"/>
      <c r="M175" s="21"/>
      <c r="N175" s="21"/>
    </row>
    <row r="176" spans="1:14" x14ac:dyDescent="0.2">
      <c r="A176" s="21"/>
      <c r="B176" s="21"/>
      <c r="C176" s="21"/>
      <c r="D176" s="21"/>
      <c r="E176" s="21"/>
      <c r="F176" s="21"/>
      <c r="G176" s="21"/>
      <c r="H176" s="21"/>
      <c r="I176" s="21"/>
      <c r="J176" s="21"/>
      <c r="K176" s="21"/>
      <c r="L176" s="21"/>
      <c r="M176" s="21"/>
      <c r="N176" s="21"/>
    </row>
    <row r="177" spans="1:14" x14ac:dyDescent="0.2">
      <c r="A177" s="21"/>
      <c r="B177" s="21"/>
      <c r="C177" s="21"/>
      <c r="D177" s="21"/>
      <c r="E177" s="21"/>
      <c r="F177" s="21"/>
      <c r="G177" s="21"/>
      <c r="H177" s="21"/>
      <c r="I177" s="21"/>
      <c r="J177" s="21"/>
      <c r="K177" s="21"/>
      <c r="L177" s="21"/>
      <c r="M177" s="21"/>
      <c r="N177" s="21"/>
    </row>
    <row r="178" spans="1:14" x14ac:dyDescent="0.2">
      <c r="A178" s="21"/>
      <c r="B178" s="21"/>
      <c r="C178" s="21"/>
      <c r="D178" s="21"/>
      <c r="E178" s="21"/>
      <c r="F178" s="21"/>
      <c r="G178" s="21"/>
      <c r="H178" s="21"/>
      <c r="I178" s="21"/>
      <c r="J178" s="21"/>
      <c r="K178" s="21"/>
      <c r="L178" s="21"/>
      <c r="M178" s="21"/>
      <c r="N178" s="21"/>
    </row>
    <row r="179" spans="1:14" x14ac:dyDescent="0.2">
      <c r="A179" s="21"/>
      <c r="B179" s="21"/>
      <c r="C179" s="21"/>
      <c r="D179" s="21"/>
      <c r="E179" s="21"/>
      <c r="F179" s="21"/>
      <c r="G179" s="21"/>
      <c r="H179" s="21"/>
      <c r="I179" s="21"/>
      <c r="J179" s="21"/>
      <c r="K179" s="21"/>
      <c r="L179" s="21"/>
      <c r="M179" s="21"/>
      <c r="N179" s="21"/>
    </row>
    <row r="180" spans="1:14" x14ac:dyDescent="0.2">
      <c r="A180" s="21"/>
      <c r="B180" s="21"/>
      <c r="C180" s="21"/>
      <c r="D180" s="21"/>
      <c r="E180" s="21"/>
      <c r="F180" s="21"/>
      <c r="G180" s="21"/>
      <c r="H180" s="21"/>
      <c r="I180" s="21"/>
      <c r="J180" s="21"/>
      <c r="K180" s="21"/>
      <c r="L180" s="21"/>
      <c r="M180" s="21"/>
      <c r="N180" s="21"/>
    </row>
    <row r="181" spans="1:14" x14ac:dyDescent="0.2">
      <c r="A181" s="21"/>
      <c r="B181" s="21"/>
      <c r="C181" s="21"/>
      <c r="D181" s="21"/>
      <c r="E181" s="21"/>
      <c r="F181" s="21"/>
      <c r="G181" s="21"/>
      <c r="H181" s="21"/>
      <c r="I181" s="21"/>
      <c r="J181" s="21"/>
      <c r="K181" s="21"/>
      <c r="L181" s="21"/>
      <c r="M181" s="21"/>
      <c r="N181" s="21"/>
    </row>
    <row r="182" spans="1:14" x14ac:dyDescent="0.2">
      <c r="A182" s="21"/>
      <c r="B182" s="21"/>
      <c r="C182" s="21"/>
      <c r="D182" s="21"/>
      <c r="E182" s="21"/>
      <c r="F182" s="21"/>
      <c r="G182" s="21"/>
      <c r="H182" s="21"/>
      <c r="I182" s="21"/>
      <c r="J182" s="21"/>
      <c r="K182" s="21"/>
      <c r="L182" s="21"/>
      <c r="M182" s="21"/>
      <c r="N182" s="21"/>
    </row>
    <row r="183" spans="1:14" x14ac:dyDescent="0.2">
      <c r="A183" s="21"/>
      <c r="B183" s="21"/>
      <c r="C183" s="21"/>
      <c r="D183" s="21"/>
      <c r="E183" s="21"/>
      <c r="F183" s="21"/>
      <c r="G183" s="21"/>
      <c r="H183" s="21"/>
      <c r="I183" s="21"/>
      <c r="J183" s="21"/>
      <c r="K183" s="21"/>
      <c r="L183" s="21"/>
      <c r="M183" s="21"/>
      <c r="N183" s="21"/>
    </row>
    <row r="184" spans="1:14" x14ac:dyDescent="0.2">
      <c r="A184" s="21"/>
      <c r="B184" s="21"/>
      <c r="C184" s="21"/>
      <c r="D184" s="21"/>
      <c r="E184" s="21"/>
      <c r="F184" s="21"/>
      <c r="G184" s="21"/>
      <c r="H184" s="21"/>
      <c r="I184" s="21"/>
      <c r="J184" s="21"/>
      <c r="K184" s="21"/>
      <c r="L184" s="21"/>
      <c r="M184" s="21"/>
      <c r="N184" s="21"/>
    </row>
    <row r="185" spans="1:14" x14ac:dyDescent="0.2">
      <c r="A185" s="21"/>
      <c r="B185" s="21"/>
      <c r="C185" s="21"/>
      <c r="D185" s="21"/>
      <c r="E185" s="21"/>
      <c r="F185" s="21"/>
      <c r="G185" s="21"/>
      <c r="H185" s="21"/>
      <c r="I185" s="21"/>
      <c r="J185" s="21"/>
      <c r="K185" s="21"/>
      <c r="L185" s="21"/>
      <c r="M185" s="21"/>
      <c r="N185" s="21"/>
    </row>
    <row r="186" spans="1:14" x14ac:dyDescent="0.2">
      <c r="A186" s="21"/>
      <c r="B186" s="21"/>
      <c r="C186" s="21"/>
      <c r="D186" s="21"/>
      <c r="E186" s="21"/>
      <c r="F186" s="21"/>
      <c r="G186" s="21"/>
      <c r="H186" s="21"/>
      <c r="I186" s="21"/>
      <c r="J186" s="21"/>
      <c r="K186" s="21"/>
      <c r="L186" s="21"/>
      <c r="M186" s="21"/>
      <c r="N186" s="21"/>
    </row>
    <row r="187" spans="1:14" x14ac:dyDescent="0.2">
      <c r="A187" s="21"/>
      <c r="B187" s="21"/>
      <c r="C187" s="21"/>
      <c r="D187" s="21"/>
      <c r="E187" s="21"/>
      <c r="F187" s="21"/>
      <c r="G187" s="21"/>
      <c r="H187" s="21"/>
      <c r="I187" s="21"/>
      <c r="J187" s="21"/>
      <c r="K187" s="21"/>
      <c r="L187" s="21"/>
      <c r="M187" s="21"/>
      <c r="N187" s="21"/>
    </row>
    <row r="188" spans="1:14" x14ac:dyDescent="0.2">
      <c r="A188" s="21"/>
      <c r="B188" s="21"/>
      <c r="C188" s="21"/>
      <c r="D188" s="21"/>
      <c r="E188" s="21"/>
      <c r="F188" s="21"/>
      <c r="G188" s="21"/>
      <c r="H188" s="21"/>
      <c r="I188" s="21"/>
      <c r="J188" s="21"/>
      <c r="K188" s="21"/>
      <c r="L188" s="21"/>
      <c r="M188" s="21"/>
      <c r="N188" s="21"/>
    </row>
    <row r="189" spans="1:14" x14ac:dyDescent="0.2">
      <c r="A189" s="21"/>
      <c r="B189" s="21"/>
      <c r="C189" s="21"/>
      <c r="D189" s="21"/>
      <c r="E189" s="21"/>
      <c r="F189" s="21"/>
      <c r="G189" s="21"/>
      <c r="H189" s="21"/>
      <c r="I189" s="21"/>
      <c r="J189" s="21"/>
      <c r="K189" s="21"/>
      <c r="L189" s="21"/>
      <c r="M189" s="21"/>
      <c r="N189" s="21"/>
    </row>
    <row r="190" spans="1:14" x14ac:dyDescent="0.2">
      <c r="A190" s="21"/>
      <c r="B190" s="21"/>
      <c r="C190" s="21"/>
      <c r="D190" s="21"/>
      <c r="E190" s="21"/>
      <c r="F190" s="21"/>
      <c r="G190" s="21"/>
      <c r="H190" s="21"/>
      <c r="I190" s="21"/>
      <c r="J190" s="21"/>
      <c r="K190" s="21"/>
      <c r="L190" s="21"/>
      <c r="M190" s="21"/>
      <c r="N190" s="21"/>
    </row>
    <row r="191" spans="1:14" x14ac:dyDescent="0.2">
      <c r="A191" s="21"/>
      <c r="B191" s="21"/>
      <c r="C191" s="21"/>
      <c r="D191" s="21"/>
      <c r="E191" s="21"/>
      <c r="F191" s="21"/>
      <c r="G191" s="21"/>
      <c r="H191" s="21"/>
      <c r="I191" s="21"/>
      <c r="J191" s="21"/>
      <c r="K191" s="21"/>
      <c r="L191" s="21"/>
      <c r="M191" s="21"/>
      <c r="N191" s="21"/>
    </row>
    <row r="192" spans="1:14" x14ac:dyDescent="0.2">
      <c r="A192" s="21"/>
      <c r="B192" s="21"/>
      <c r="C192" s="21"/>
      <c r="D192" s="21"/>
      <c r="E192" s="21"/>
      <c r="F192" s="21"/>
      <c r="G192" s="21"/>
      <c r="H192" s="21"/>
      <c r="I192" s="21"/>
      <c r="J192" s="21"/>
      <c r="K192" s="21"/>
      <c r="L192" s="21"/>
      <c r="M192" s="21"/>
      <c r="N192" s="21"/>
    </row>
    <row r="193" spans="1:14" x14ac:dyDescent="0.2">
      <c r="A193" s="21"/>
      <c r="B193" s="21"/>
      <c r="C193" s="21"/>
      <c r="D193" s="21"/>
      <c r="E193" s="21"/>
      <c r="F193" s="21"/>
      <c r="G193" s="21"/>
      <c r="H193" s="21"/>
      <c r="I193" s="21"/>
      <c r="J193" s="21"/>
      <c r="K193" s="21"/>
      <c r="L193" s="21"/>
      <c r="M193" s="21"/>
      <c r="N193" s="21"/>
    </row>
    <row r="194" spans="1:14" x14ac:dyDescent="0.2">
      <c r="A194" s="21"/>
      <c r="B194" s="21"/>
      <c r="C194" s="21"/>
      <c r="D194" s="21"/>
      <c r="E194" s="21"/>
      <c r="F194" s="21"/>
      <c r="G194" s="21"/>
      <c r="H194" s="21"/>
      <c r="I194" s="21"/>
      <c r="J194" s="21"/>
      <c r="K194" s="21"/>
      <c r="L194" s="21"/>
      <c r="M194" s="21"/>
      <c r="N194" s="21"/>
    </row>
    <row r="195" spans="1:14" x14ac:dyDescent="0.2">
      <c r="A195" s="21"/>
      <c r="B195" s="21"/>
      <c r="C195" s="21"/>
      <c r="D195" s="21"/>
      <c r="E195" s="21"/>
      <c r="F195" s="21"/>
      <c r="G195" s="21"/>
      <c r="H195" s="21"/>
      <c r="I195" s="21"/>
      <c r="J195" s="21"/>
      <c r="K195" s="21"/>
      <c r="L195" s="21"/>
      <c r="M195" s="21"/>
      <c r="N195" s="21"/>
    </row>
    <row r="196" spans="1:14" x14ac:dyDescent="0.2">
      <c r="A196" s="21"/>
      <c r="B196" s="21"/>
      <c r="C196" s="21"/>
      <c r="D196" s="21"/>
      <c r="E196" s="21"/>
      <c r="F196" s="21"/>
      <c r="G196" s="21"/>
      <c r="H196" s="21"/>
      <c r="I196" s="21"/>
      <c r="J196" s="21"/>
      <c r="K196" s="21"/>
      <c r="L196" s="21"/>
      <c r="M196" s="21"/>
      <c r="N196" s="21"/>
    </row>
    <row r="197" spans="1:14" x14ac:dyDescent="0.2">
      <c r="A197" s="21"/>
      <c r="B197" s="21"/>
      <c r="C197" s="21"/>
      <c r="D197" s="21"/>
      <c r="E197" s="21"/>
      <c r="F197" s="21"/>
      <c r="G197" s="21"/>
      <c r="H197" s="21"/>
      <c r="I197" s="21"/>
      <c r="J197" s="21"/>
      <c r="K197" s="21"/>
      <c r="L197" s="21"/>
      <c r="M197" s="21"/>
      <c r="N197" s="21"/>
    </row>
    <row r="198" spans="1:14" x14ac:dyDescent="0.2">
      <c r="A198" s="21"/>
      <c r="B198" s="21"/>
      <c r="C198" s="21"/>
      <c r="D198" s="21"/>
      <c r="E198" s="21"/>
      <c r="F198" s="21"/>
      <c r="G198" s="21"/>
      <c r="H198" s="21"/>
      <c r="I198" s="21"/>
      <c r="J198" s="21"/>
      <c r="K198" s="21"/>
      <c r="L198" s="21"/>
      <c r="M198" s="21"/>
      <c r="N198" s="21"/>
    </row>
    <row r="199" spans="1:14" x14ac:dyDescent="0.2">
      <c r="A199" s="21"/>
      <c r="B199" s="21"/>
      <c r="C199" s="21"/>
      <c r="D199" s="21"/>
      <c r="E199" s="21"/>
      <c r="F199" s="21"/>
      <c r="G199" s="21"/>
      <c r="H199" s="21"/>
      <c r="I199" s="21"/>
      <c r="J199" s="21"/>
      <c r="K199" s="21"/>
      <c r="L199" s="21"/>
      <c r="M199" s="21"/>
      <c r="N199" s="21"/>
    </row>
    <row r="200" spans="1:14" x14ac:dyDescent="0.2">
      <c r="A200" s="21"/>
      <c r="B200" s="21"/>
      <c r="C200" s="21"/>
      <c r="D200" s="21"/>
      <c r="E200" s="21"/>
      <c r="F200" s="21"/>
      <c r="G200" s="21"/>
      <c r="H200" s="21"/>
      <c r="I200" s="21"/>
      <c r="J200" s="21"/>
      <c r="K200" s="21"/>
      <c r="L200" s="21"/>
      <c r="M200" s="21"/>
      <c r="N200" s="21"/>
    </row>
    <row r="201" spans="1:14" x14ac:dyDescent="0.2">
      <c r="A201" s="21"/>
      <c r="B201" s="21"/>
      <c r="C201" s="21"/>
      <c r="D201" s="21"/>
      <c r="E201" s="21"/>
      <c r="F201" s="21"/>
      <c r="G201" s="21"/>
      <c r="H201" s="21"/>
      <c r="I201" s="21"/>
      <c r="J201" s="21"/>
      <c r="K201" s="21"/>
      <c r="L201" s="21"/>
      <c r="M201" s="21"/>
      <c r="N201" s="21"/>
    </row>
    <row r="202" spans="1:14" x14ac:dyDescent="0.2">
      <c r="A202" s="21"/>
      <c r="B202" s="21"/>
      <c r="C202" s="21"/>
      <c r="D202" s="21"/>
      <c r="E202" s="21"/>
      <c r="F202" s="21"/>
      <c r="G202" s="21"/>
      <c r="H202" s="21"/>
      <c r="I202" s="21"/>
      <c r="J202" s="21"/>
      <c r="K202" s="21"/>
      <c r="L202" s="21"/>
      <c r="M202" s="21"/>
      <c r="N202" s="21"/>
    </row>
    <row r="203" spans="1:14" x14ac:dyDescent="0.2">
      <c r="A203" s="21"/>
      <c r="B203" s="21"/>
      <c r="C203" s="21"/>
      <c r="D203" s="21"/>
      <c r="E203" s="21"/>
      <c r="F203" s="21"/>
      <c r="G203" s="21"/>
      <c r="H203" s="21"/>
      <c r="I203" s="21"/>
      <c r="J203" s="21"/>
      <c r="K203" s="21"/>
      <c r="L203" s="21"/>
      <c r="M203" s="21"/>
      <c r="N203" s="21"/>
    </row>
    <row r="204" spans="1:14" x14ac:dyDescent="0.2">
      <c r="A204" s="21"/>
      <c r="B204" s="21"/>
      <c r="C204" s="21"/>
      <c r="D204" s="21"/>
      <c r="E204" s="21"/>
      <c r="F204" s="21"/>
      <c r="G204" s="21"/>
      <c r="H204" s="21"/>
      <c r="I204" s="21"/>
      <c r="J204" s="21"/>
      <c r="K204" s="21"/>
      <c r="L204" s="21"/>
      <c r="M204" s="21"/>
      <c r="N204" s="21"/>
    </row>
    <row r="205" spans="1:14" x14ac:dyDescent="0.2">
      <c r="A205" s="21"/>
      <c r="B205" s="21"/>
      <c r="C205" s="21"/>
      <c r="D205" s="21"/>
      <c r="E205" s="21"/>
      <c r="F205" s="21"/>
      <c r="G205" s="21"/>
      <c r="H205" s="21"/>
      <c r="I205" s="21"/>
      <c r="J205" s="21"/>
      <c r="K205" s="21"/>
      <c r="L205" s="21"/>
      <c r="M205" s="21"/>
      <c r="N205" s="21"/>
    </row>
    <row r="206" spans="1:14" x14ac:dyDescent="0.2">
      <c r="A206" s="21"/>
      <c r="B206" s="21"/>
      <c r="C206" s="21"/>
      <c r="D206" s="21"/>
      <c r="E206" s="21"/>
      <c r="F206" s="21"/>
      <c r="G206" s="21"/>
      <c r="H206" s="21"/>
      <c r="I206" s="21"/>
      <c r="J206" s="21"/>
      <c r="K206" s="21"/>
      <c r="L206" s="21"/>
      <c r="M206" s="21"/>
      <c r="N206" s="21"/>
    </row>
    <row r="207" spans="1:14" x14ac:dyDescent="0.2">
      <c r="A207" s="21"/>
      <c r="B207" s="21"/>
      <c r="C207" s="21"/>
      <c r="D207" s="21"/>
      <c r="E207" s="21"/>
      <c r="F207" s="21"/>
      <c r="G207" s="21"/>
      <c r="H207" s="21"/>
      <c r="I207" s="21"/>
      <c r="J207" s="21"/>
      <c r="K207" s="21"/>
      <c r="L207" s="21"/>
      <c r="M207" s="21"/>
      <c r="N207" s="21"/>
    </row>
    <row r="208" spans="1:14" x14ac:dyDescent="0.2">
      <c r="A208" s="21"/>
      <c r="B208" s="21"/>
      <c r="C208" s="21"/>
      <c r="D208" s="21"/>
      <c r="E208" s="21"/>
      <c r="F208" s="21"/>
      <c r="G208" s="21"/>
      <c r="H208" s="21"/>
      <c r="I208" s="21"/>
      <c r="J208" s="21"/>
      <c r="K208" s="21"/>
      <c r="L208" s="21"/>
      <c r="M208" s="21"/>
      <c r="N208" s="21"/>
    </row>
    <row r="209" spans="1:14" x14ac:dyDescent="0.2">
      <c r="A209" s="21"/>
      <c r="B209" s="21"/>
      <c r="C209" s="21"/>
      <c r="D209" s="21"/>
      <c r="E209" s="21"/>
      <c r="F209" s="21"/>
      <c r="G209" s="21"/>
      <c r="H209" s="21"/>
      <c r="I209" s="21"/>
      <c r="J209" s="21"/>
      <c r="K209" s="21"/>
      <c r="L209" s="21"/>
      <c r="M209" s="21"/>
      <c r="N209" s="21"/>
    </row>
    <row r="210" spans="1:14" x14ac:dyDescent="0.2">
      <c r="A210" s="21"/>
      <c r="B210" s="21"/>
      <c r="C210" s="21"/>
      <c r="D210" s="21"/>
      <c r="E210" s="21"/>
      <c r="F210" s="21"/>
      <c r="G210" s="21"/>
      <c r="H210" s="21"/>
      <c r="I210" s="21"/>
      <c r="J210" s="21"/>
      <c r="K210" s="21"/>
      <c r="L210" s="21"/>
      <c r="M210" s="21"/>
      <c r="N210" s="21"/>
    </row>
    <row r="211" spans="1:14" x14ac:dyDescent="0.2">
      <c r="A211" s="21"/>
      <c r="B211" s="21"/>
      <c r="C211" s="21"/>
      <c r="D211" s="21"/>
      <c r="E211" s="21"/>
      <c r="F211" s="21"/>
      <c r="G211" s="21"/>
      <c r="H211" s="21"/>
      <c r="I211" s="21"/>
      <c r="J211" s="21"/>
      <c r="K211" s="21"/>
      <c r="L211" s="21"/>
      <c r="M211" s="21"/>
      <c r="N211" s="21"/>
    </row>
    <row r="212" spans="1:14" x14ac:dyDescent="0.2">
      <c r="A212" s="21"/>
      <c r="B212" s="21"/>
      <c r="C212" s="21"/>
      <c r="D212" s="21"/>
      <c r="E212" s="21"/>
      <c r="F212" s="21"/>
      <c r="G212" s="21"/>
      <c r="H212" s="21"/>
      <c r="I212" s="21"/>
      <c r="J212" s="21"/>
      <c r="K212" s="21"/>
      <c r="L212" s="21"/>
      <c r="M212" s="21"/>
      <c r="N212" s="21"/>
    </row>
    <row r="213" spans="1:14" x14ac:dyDescent="0.2">
      <c r="A213" s="21"/>
      <c r="B213" s="21"/>
      <c r="C213" s="21"/>
      <c r="D213" s="21"/>
      <c r="E213" s="21"/>
      <c r="F213" s="21"/>
      <c r="G213" s="21"/>
      <c r="H213" s="21"/>
      <c r="I213" s="21"/>
      <c r="J213" s="21"/>
      <c r="K213" s="21"/>
      <c r="L213" s="21"/>
      <c r="M213" s="21"/>
      <c r="N213" s="21"/>
    </row>
    <row r="214" spans="1:14" x14ac:dyDescent="0.2">
      <c r="A214" s="21"/>
      <c r="B214" s="21"/>
      <c r="C214" s="21"/>
      <c r="D214" s="21"/>
      <c r="E214" s="21"/>
      <c r="F214" s="21"/>
      <c r="G214" s="21"/>
      <c r="H214" s="21"/>
      <c r="I214" s="21"/>
      <c r="J214" s="21"/>
      <c r="K214" s="21"/>
      <c r="L214" s="21"/>
      <c r="M214" s="21"/>
      <c r="N214" s="21"/>
    </row>
    <row r="215" spans="1:14" x14ac:dyDescent="0.2">
      <c r="A215" s="21"/>
      <c r="B215" s="21"/>
      <c r="C215" s="21"/>
      <c r="D215" s="21"/>
      <c r="E215" s="21"/>
      <c r="F215" s="21"/>
      <c r="G215" s="21"/>
      <c r="H215" s="21"/>
      <c r="I215" s="21"/>
      <c r="J215" s="21"/>
      <c r="K215" s="21"/>
      <c r="L215" s="21"/>
      <c r="M215" s="21"/>
      <c r="N215" s="21"/>
    </row>
    <row r="216" spans="1:14" x14ac:dyDescent="0.2">
      <c r="A216" s="21"/>
      <c r="B216" s="21"/>
      <c r="C216" s="21"/>
      <c r="D216" s="21"/>
      <c r="E216" s="21"/>
      <c r="F216" s="21"/>
      <c r="G216" s="21"/>
      <c r="H216" s="21"/>
      <c r="I216" s="21"/>
      <c r="J216" s="21"/>
      <c r="K216" s="21"/>
      <c r="L216" s="21"/>
      <c r="M216" s="21"/>
      <c r="N216" s="21"/>
    </row>
    <row r="217" spans="1:14" x14ac:dyDescent="0.2">
      <c r="A217" s="21"/>
      <c r="B217" s="21"/>
      <c r="C217" s="21"/>
      <c r="D217" s="21"/>
      <c r="E217" s="21"/>
      <c r="F217" s="21"/>
      <c r="G217" s="21"/>
      <c r="H217" s="21"/>
      <c r="I217" s="21"/>
      <c r="J217" s="21"/>
      <c r="K217" s="21"/>
      <c r="L217" s="21"/>
      <c r="M217" s="21"/>
      <c r="N217" s="21"/>
    </row>
    <row r="218" spans="1:14" x14ac:dyDescent="0.2">
      <c r="A218" s="21"/>
      <c r="B218" s="21"/>
      <c r="C218" s="21"/>
      <c r="D218" s="21"/>
      <c r="E218" s="21"/>
      <c r="F218" s="21"/>
      <c r="G218" s="21"/>
      <c r="H218" s="21"/>
      <c r="I218" s="21"/>
      <c r="J218" s="21"/>
      <c r="K218" s="21"/>
      <c r="L218" s="21"/>
      <c r="M218" s="21"/>
      <c r="N218" s="21"/>
    </row>
    <row r="219" spans="1:14" x14ac:dyDescent="0.2">
      <c r="A219" s="21"/>
      <c r="B219" s="21"/>
      <c r="C219" s="21"/>
      <c r="D219" s="21"/>
      <c r="E219" s="21"/>
      <c r="F219" s="21"/>
      <c r="G219" s="21"/>
      <c r="H219" s="21"/>
      <c r="I219" s="21"/>
      <c r="J219" s="21"/>
      <c r="K219" s="21"/>
      <c r="L219" s="21"/>
      <c r="M219" s="21"/>
      <c r="N219" s="21"/>
    </row>
    <row r="220" spans="1:14" x14ac:dyDescent="0.2">
      <c r="A220" s="21"/>
      <c r="B220" s="21"/>
      <c r="C220" s="21"/>
      <c r="D220" s="21"/>
      <c r="E220" s="21"/>
      <c r="F220" s="21"/>
      <c r="G220" s="21"/>
      <c r="H220" s="21"/>
      <c r="I220" s="21"/>
      <c r="J220" s="21"/>
      <c r="K220" s="21"/>
      <c r="L220" s="21"/>
      <c r="M220" s="21"/>
      <c r="N220" s="21"/>
    </row>
    <row r="221" spans="1:14" x14ac:dyDescent="0.2">
      <c r="A221" s="21"/>
      <c r="B221" s="21"/>
      <c r="C221" s="21"/>
      <c r="D221" s="21"/>
      <c r="E221" s="21"/>
      <c r="F221" s="21"/>
      <c r="G221" s="21"/>
      <c r="H221" s="21"/>
      <c r="I221" s="21"/>
      <c r="J221" s="21"/>
      <c r="K221" s="21"/>
      <c r="L221" s="21"/>
      <c r="M221" s="21"/>
      <c r="N221" s="21"/>
    </row>
    <row r="222" spans="1:14" x14ac:dyDescent="0.2">
      <c r="A222" s="21"/>
      <c r="B222" s="21"/>
      <c r="C222" s="21"/>
      <c r="D222" s="21"/>
      <c r="E222" s="21"/>
      <c r="F222" s="21"/>
      <c r="G222" s="21"/>
      <c r="H222" s="21"/>
      <c r="I222" s="21"/>
      <c r="J222" s="21"/>
      <c r="K222" s="21"/>
      <c r="L222" s="21"/>
      <c r="M222" s="21"/>
      <c r="N222" s="21"/>
    </row>
    <row r="223" spans="1:14" x14ac:dyDescent="0.2">
      <c r="A223" s="21"/>
      <c r="B223" s="21"/>
      <c r="C223" s="21"/>
      <c r="D223" s="21"/>
      <c r="E223" s="21"/>
      <c r="F223" s="21"/>
      <c r="G223" s="21"/>
      <c r="H223" s="21"/>
      <c r="I223" s="21"/>
      <c r="J223" s="21"/>
      <c r="K223" s="21"/>
      <c r="L223" s="21"/>
      <c r="M223" s="21"/>
      <c r="N223" s="21"/>
    </row>
    <row r="224" spans="1:14" x14ac:dyDescent="0.2">
      <c r="A224" s="21"/>
      <c r="B224" s="21"/>
      <c r="C224" s="21"/>
      <c r="D224" s="21"/>
      <c r="E224" s="21"/>
      <c r="F224" s="21"/>
      <c r="G224" s="21"/>
      <c r="H224" s="21"/>
      <c r="I224" s="21"/>
      <c r="J224" s="21"/>
      <c r="K224" s="21"/>
      <c r="L224" s="21"/>
      <c r="M224" s="21"/>
      <c r="N224" s="21"/>
    </row>
    <row r="225" spans="1:14" x14ac:dyDescent="0.2">
      <c r="A225" s="21"/>
      <c r="B225" s="21"/>
      <c r="C225" s="21"/>
      <c r="D225" s="21"/>
      <c r="E225" s="21"/>
      <c r="F225" s="21"/>
      <c r="G225" s="21"/>
      <c r="H225" s="21"/>
      <c r="I225" s="21"/>
      <c r="J225" s="21"/>
      <c r="K225" s="21"/>
      <c r="L225" s="21"/>
      <c r="M225" s="21"/>
      <c r="N225" s="21"/>
    </row>
    <row r="226" spans="1:14" x14ac:dyDescent="0.2">
      <c r="A226" s="21"/>
      <c r="B226" s="21"/>
      <c r="C226" s="21"/>
      <c r="D226" s="21"/>
      <c r="E226" s="21"/>
      <c r="F226" s="21"/>
      <c r="G226" s="21"/>
      <c r="H226" s="21"/>
      <c r="I226" s="21"/>
      <c r="J226" s="21"/>
      <c r="K226" s="21"/>
      <c r="L226" s="21"/>
      <c r="M226" s="21"/>
      <c r="N226" s="21"/>
    </row>
    <row r="227" spans="1:14" x14ac:dyDescent="0.2">
      <c r="A227" s="21"/>
      <c r="B227" s="21"/>
      <c r="C227" s="21"/>
      <c r="D227" s="21"/>
      <c r="E227" s="21"/>
      <c r="F227" s="21"/>
      <c r="G227" s="21"/>
      <c r="H227" s="21"/>
      <c r="I227" s="21"/>
      <c r="J227" s="21"/>
      <c r="K227" s="21"/>
      <c r="L227" s="21"/>
      <c r="M227" s="21"/>
      <c r="N227" s="21"/>
    </row>
    <row r="228" spans="1:14" x14ac:dyDescent="0.2">
      <c r="A228" s="21"/>
      <c r="B228" s="21"/>
      <c r="C228" s="21"/>
      <c r="D228" s="21"/>
      <c r="E228" s="21"/>
      <c r="F228" s="21"/>
      <c r="G228" s="21"/>
      <c r="H228" s="21"/>
      <c r="I228" s="21"/>
      <c r="J228" s="21"/>
      <c r="K228" s="21"/>
      <c r="L228" s="21"/>
      <c r="M228" s="21"/>
      <c r="N228" s="21"/>
    </row>
    <row r="229" spans="1:14" x14ac:dyDescent="0.2">
      <c r="A229" s="21"/>
      <c r="B229" s="21"/>
      <c r="C229" s="21"/>
      <c r="D229" s="21"/>
      <c r="E229" s="21"/>
      <c r="F229" s="21"/>
      <c r="G229" s="21"/>
      <c r="H229" s="21"/>
      <c r="I229" s="21"/>
      <c r="J229" s="21"/>
      <c r="K229" s="21"/>
      <c r="L229" s="21"/>
      <c r="M229" s="21"/>
      <c r="N229" s="21"/>
    </row>
    <row r="230" spans="1:14" x14ac:dyDescent="0.2">
      <c r="A230" s="21"/>
      <c r="B230" s="21"/>
      <c r="C230" s="21"/>
      <c r="D230" s="21"/>
      <c r="E230" s="21"/>
      <c r="F230" s="21"/>
      <c r="G230" s="21"/>
      <c r="H230" s="21"/>
      <c r="I230" s="21"/>
      <c r="J230" s="21"/>
      <c r="K230" s="21"/>
      <c r="L230" s="21"/>
      <c r="M230" s="21"/>
      <c r="N230" s="21"/>
    </row>
    <row r="231" spans="1:14" x14ac:dyDescent="0.2">
      <c r="A231" s="21"/>
      <c r="B231" s="21"/>
      <c r="C231" s="21"/>
      <c r="D231" s="21"/>
      <c r="E231" s="21"/>
      <c r="F231" s="21"/>
      <c r="G231" s="21"/>
      <c r="H231" s="21"/>
      <c r="I231" s="21"/>
      <c r="J231" s="21"/>
      <c r="K231" s="21"/>
      <c r="L231" s="21"/>
      <c r="M231" s="21"/>
      <c r="N231" s="21"/>
    </row>
    <row r="232" spans="1:14" x14ac:dyDescent="0.2">
      <c r="A232" s="21"/>
      <c r="B232" s="21"/>
      <c r="C232" s="21"/>
      <c r="D232" s="21"/>
      <c r="E232" s="21"/>
      <c r="F232" s="21"/>
      <c r="G232" s="21"/>
      <c r="H232" s="21"/>
      <c r="I232" s="21"/>
      <c r="J232" s="21"/>
      <c r="K232" s="21"/>
      <c r="L232" s="21"/>
      <c r="M232" s="21"/>
      <c r="N232" s="21"/>
    </row>
    <row r="233" spans="1:14" x14ac:dyDescent="0.2">
      <c r="A233" s="21"/>
      <c r="B233" s="21"/>
      <c r="C233" s="21"/>
      <c r="D233" s="21"/>
      <c r="E233" s="21"/>
      <c r="F233" s="21"/>
      <c r="G233" s="21"/>
      <c r="H233" s="21"/>
      <c r="I233" s="21"/>
      <c r="J233" s="21"/>
      <c r="K233" s="21"/>
      <c r="L233" s="21"/>
      <c r="M233" s="21"/>
      <c r="N233" s="21"/>
    </row>
    <row r="234" spans="1:14" x14ac:dyDescent="0.2">
      <c r="A234" s="21"/>
      <c r="B234" s="21"/>
      <c r="C234" s="21"/>
      <c r="D234" s="21"/>
      <c r="E234" s="21"/>
      <c r="F234" s="21"/>
      <c r="G234" s="21"/>
      <c r="H234" s="21"/>
      <c r="I234" s="21"/>
      <c r="J234" s="21"/>
      <c r="K234" s="21"/>
      <c r="L234" s="21"/>
      <c r="M234" s="21"/>
      <c r="N234" s="21"/>
    </row>
    <row r="235" spans="1:14" x14ac:dyDescent="0.2">
      <c r="A235" s="21"/>
      <c r="B235" s="21"/>
      <c r="C235" s="21"/>
      <c r="D235" s="21"/>
      <c r="E235" s="21"/>
      <c r="F235" s="21"/>
      <c r="G235" s="21"/>
      <c r="H235" s="21"/>
      <c r="I235" s="21"/>
      <c r="J235" s="21"/>
      <c r="K235" s="21"/>
      <c r="L235" s="21"/>
      <c r="M235" s="21"/>
      <c r="N235" s="21"/>
    </row>
    <row r="236" spans="1:14" x14ac:dyDescent="0.2">
      <c r="A236" s="21"/>
      <c r="B236" s="21"/>
      <c r="C236" s="21"/>
      <c r="D236" s="21"/>
      <c r="E236" s="21"/>
      <c r="F236" s="21"/>
      <c r="G236" s="21"/>
      <c r="H236" s="21"/>
      <c r="I236" s="21"/>
      <c r="J236" s="21"/>
      <c r="K236" s="21"/>
      <c r="L236" s="21"/>
      <c r="M236" s="21"/>
      <c r="N236" s="21"/>
    </row>
    <row r="237" spans="1:14" x14ac:dyDescent="0.2">
      <c r="A237" s="21"/>
      <c r="B237" s="21"/>
      <c r="C237" s="21"/>
      <c r="D237" s="21"/>
      <c r="E237" s="21"/>
      <c r="F237" s="21"/>
      <c r="G237" s="21"/>
      <c r="H237" s="21"/>
      <c r="I237" s="21"/>
      <c r="J237" s="21"/>
      <c r="K237" s="21"/>
      <c r="L237" s="21"/>
      <c r="M237" s="21"/>
      <c r="N237" s="21"/>
    </row>
    <row r="238" spans="1:14" x14ac:dyDescent="0.2">
      <c r="A238" s="21"/>
      <c r="B238" s="21"/>
      <c r="C238" s="21"/>
      <c r="D238" s="21"/>
      <c r="E238" s="21"/>
      <c r="F238" s="21"/>
      <c r="G238" s="21"/>
      <c r="H238" s="21"/>
      <c r="I238" s="21"/>
      <c r="J238" s="21"/>
      <c r="K238" s="21"/>
      <c r="L238" s="21"/>
      <c r="M238" s="21"/>
      <c r="N238" s="21"/>
    </row>
    <row r="239" spans="1:14" x14ac:dyDescent="0.2">
      <c r="A239" s="21"/>
      <c r="B239" s="21"/>
      <c r="C239" s="21"/>
      <c r="D239" s="21"/>
      <c r="E239" s="21"/>
      <c r="F239" s="21"/>
      <c r="G239" s="21"/>
      <c r="H239" s="21"/>
      <c r="I239" s="21"/>
      <c r="J239" s="21"/>
      <c r="K239" s="21"/>
      <c r="L239" s="21"/>
      <c r="M239" s="21"/>
      <c r="N239" s="21"/>
    </row>
    <row r="240" spans="1:14" x14ac:dyDescent="0.2">
      <c r="A240" s="21"/>
      <c r="B240" s="21"/>
      <c r="C240" s="21"/>
      <c r="D240" s="21"/>
      <c r="E240" s="21"/>
      <c r="F240" s="21"/>
      <c r="G240" s="21"/>
      <c r="H240" s="21"/>
      <c r="I240" s="21"/>
      <c r="J240" s="21"/>
      <c r="K240" s="21"/>
      <c r="L240" s="21"/>
      <c r="M240" s="21"/>
      <c r="N240" s="21"/>
    </row>
    <row r="241" spans="1:14" x14ac:dyDescent="0.2">
      <c r="A241" s="21"/>
      <c r="B241" s="21"/>
      <c r="C241" s="21"/>
      <c r="D241" s="21"/>
      <c r="E241" s="21"/>
      <c r="F241" s="21"/>
      <c r="G241" s="21"/>
      <c r="H241" s="21"/>
      <c r="I241" s="21"/>
      <c r="J241" s="21"/>
      <c r="K241" s="21"/>
      <c r="L241" s="21"/>
      <c r="M241" s="21"/>
      <c r="N241" s="21"/>
    </row>
    <row r="242" spans="1:14" x14ac:dyDescent="0.2">
      <c r="A242" s="21"/>
      <c r="B242" s="21"/>
      <c r="C242" s="21"/>
      <c r="D242" s="21"/>
      <c r="E242" s="21"/>
      <c r="F242" s="21"/>
      <c r="G242" s="21"/>
      <c r="H242" s="21"/>
      <c r="I242" s="21"/>
      <c r="J242" s="21"/>
      <c r="K242" s="21"/>
      <c r="L242" s="21"/>
      <c r="M242" s="21"/>
      <c r="N242" s="21"/>
    </row>
    <row r="243" spans="1:14" x14ac:dyDescent="0.2">
      <c r="A243" s="21"/>
      <c r="B243" s="21"/>
      <c r="C243" s="21"/>
      <c r="D243" s="21"/>
      <c r="E243" s="21"/>
      <c r="F243" s="21"/>
      <c r="G243" s="21"/>
      <c r="H243" s="21"/>
      <c r="I243" s="21"/>
      <c r="J243" s="21"/>
      <c r="K243" s="21"/>
      <c r="L243" s="21"/>
      <c r="M243" s="21"/>
      <c r="N243" s="21"/>
    </row>
    <row r="244" spans="1:14" x14ac:dyDescent="0.2">
      <c r="A244" s="21"/>
      <c r="B244" s="21"/>
      <c r="C244" s="21"/>
      <c r="D244" s="21"/>
      <c r="E244" s="21"/>
      <c r="F244" s="21"/>
      <c r="G244" s="21"/>
      <c r="H244" s="21"/>
      <c r="I244" s="21"/>
      <c r="J244" s="21"/>
      <c r="K244" s="21"/>
      <c r="L244" s="21"/>
      <c r="M244" s="21"/>
      <c r="N244" s="21"/>
    </row>
    <row r="245" spans="1:14" x14ac:dyDescent="0.2">
      <c r="A245" s="21"/>
      <c r="B245" s="21"/>
      <c r="C245" s="21"/>
      <c r="D245" s="21"/>
      <c r="E245" s="21"/>
      <c r="F245" s="21"/>
      <c r="G245" s="21"/>
      <c r="H245" s="21"/>
      <c r="I245" s="21"/>
      <c r="J245" s="21"/>
      <c r="K245" s="21"/>
      <c r="L245" s="21"/>
      <c r="M245" s="21"/>
      <c r="N245" s="21"/>
    </row>
    <row r="246" spans="1:14" x14ac:dyDescent="0.2">
      <c r="A246" s="21"/>
      <c r="B246" s="21"/>
      <c r="C246" s="21"/>
      <c r="D246" s="21"/>
      <c r="E246" s="21"/>
      <c r="F246" s="21"/>
      <c r="G246" s="21"/>
      <c r="H246" s="21"/>
      <c r="I246" s="21"/>
      <c r="J246" s="21"/>
      <c r="K246" s="21"/>
      <c r="L246" s="21"/>
      <c r="M246" s="21"/>
      <c r="N246" s="21"/>
    </row>
    <row r="247" spans="1:14" x14ac:dyDescent="0.2">
      <c r="A247" s="21"/>
      <c r="B247" s="21"/>
      <c r="C247" s="21"/>
      <c r="D247" s="21"/>
      <c r="E247" s="21"/>
      <c r="F247" s="21"/>
      <c r="G247" s="21"/>
      <c r="H247" s="21"/>
      <c r="I247" s="21"/>
      <c r="J247" s="21"/>
      <c r="K247" s="21"/>
      <c r="L247" s="21"/>
      <c r="M247" s="21"/>
      <c r="N247" s="21"/>
    </row>
    <row r="248" spans="1:14" x14ac:dyDescent="0.2">
      <c r="A248" s="21"/>
      <c r="B248" s="21"/>
      <c r="C248" s="21"/>
      <c r="D248" s="21"/>
      <c r="E248" s="21"/>
      <c r="F248" s="21"/>
      <c r="G248" s="21"/>
      <c r="H248" s="21"/>
      <c r="I248" s="21"/>
      <c r="J248" s="21"/>
      <c r="K248" s="21"/>
      <c r="L248" s="21"/>
      <c r="M248" s="21"/>
      <c r="N248" s="21"/>
    </row>
    <row r="249" spans="1:14" x14ac:dyDescent="0.2">
      <c r="A249" s="21"/>
      <c r="B249" s="21"/>
      <c r="C249" s="21"/>
      <c r="D249" s="21"/>
      <c r="E249" s="21"/>
      <c r="F249" s="21"/>
      <c r="G249" s="21"/>
      <c r="H249" s="21"/>
      <c r="I249" s="21"/>
      <c r="J249" s="21"/>
      <c r="K249" s="21"/>
      <c r="L249" s="21"/>
      <c r="M249" s="21"/>
      <c r="N249" s="21"/>
    </row>
    <row r="250" spans="1:14" x14ac:dyDescent="0.2">
      <c r="A250" s="21"/>
      <c r="B250" s="21"/>
      <c r="C250" s="21"/>
      <c r="D250" s="21"/>
      <c r="E250" s="21"/>
      <c r="F250" s="21"/>
      <c r="G250" s="21"/>
      <c r="H250" s="21"/>
      <c r="I250" s="21"/>
      <c r="J250" s="21"/>
      <c r="K250" s="21"/>
      <c r="L250" s="21"/>
      <c r="M250" s="21"/>
      <c r="N250" s="21"/>
    </row>
    <row r="251" spans="1:14" x14ac:dyDescent="0.2">
      <c r="A251" s="21"/>
      <c r="B251" s="21"/>
      <c r="C251" s="21"/>
      <c r="D251" s="21"/>
      <c r="E251" s="21"/>
      <c r="F251" s="21"/>
      <c r="G251" s="21"/>
      <c r="H251" s="21"/>
      <c r="I251" s="21"/>
      <c r="J251" s="21"/>
      <c r="K251" s="21"/>
      <c r="L251" s="21"/>
      <c r="M251" s="21"/>
      <c r="N251" s="21"/>
    </row>
    <row r="252" spans="1:14" x14ac:dyDescent="0.2">
      <c r="A252" s="21"/>
      <c r="B252" s="21"/>
      <c r="C252" s="21"/>
      <c r="D252" s="21"/>
      <c r="E252" s="21"/>
      <c r="F252" s="21"/>
      <c r="G252" s="21"/>
      <c r="H252" s="21"/>
      <c r="I252" s="21"/>
      <c r="J252" s="21"/>
      <c r="K252" s="21"/>
      <c r="L252" s="21"/>
      <c r="M252" s="21"/>
      <c r="N252" s="21"/>
    </row>
    <row r="253" spans="1:14" x14ac:dyDescent="0.2">
      <c r="A253" s="21"/>
      <c r="B253" s="21"/>
      <c r="C253" s="21"/>
      <c r="D253" s="21"/>
      <c r="E253" s="21"/>
      <c r="F253" s="21"/>
      <c r="G253" s="21"/>
      <c r="H253" s="21"/>
      <c r="I253" s="21"/>
      <c r="J253" s="21"/>
      <c r="K253" s="21"/>
      <c r="L253" s="21"/>
      <c r="M253" s="21"/>
      <c r="N253" s="21"/>
    </row>
    <row r="254" spans="1:14" x14ac:dyDescent="0.2">
      <c r="A254" s="21"/>
      <c r="B254" s="21"/>
      <c r="C254" s="21"/>
      <c r="D254" s="21"/>
      <c r="E254" s="21"/>
      <c r="F254" s="21"/>
      <c r="G254" s="21"/>
      <c r="H254" s="21"/>
      <c r="I254" s="21"/>
      <c r="J254" s="21"/>
      <c r="K254" s="21"/>
      <c r="L254" s="21"/>
      <c r="M254" s="21"/>
      <c r="N254" s="21"/>
    </row>
    <row r="255" spans="1:14" x14ac:dyDescent="0.2">
      <c r="A255" s="21"/>
      <c r="B255" s="21"/>
      <c r="C255" s="21"/>
      <c r="D255" s="21"/>
      <c r="E255" s="21"/>
      <c r="F255" s="21"/>
      <c r="G255" s="21"/>
      <c r="H255" s="21"/>
      <c r="I255" s="21"/>
      <c r="J255" s="21"/>
      <c r="K255" s="21"/>
      <c r="L255" s="21"/>
      <c r="M255" s="21"/>
      <c r="N255" s="21"/>
    </row>
    <row r="256" spans="1:14" x14ac:dyDescent="0.2">
      <c r="A256" s="21"/>
      <c r="B256" s="21"/>
      <c r="C256" s="21"/>
      <c r="D256" s="21"/>
      <c r="E256" s="21"/>
      <c r="F256" s="21"/>
      <c r="G256" s="21"/>
      <c r="H256" s="21"/>
      <c r="I256" s="21"/>
      <c r="J256" s="21"/>
      <c r="K256" s="21"/>
      <c r="L256" s="21"/>
      <c r="M256" s="21"/>
      <c r="N256" s="21"/>
    </row>
    <row r="257" spans="1:14" x14ac:dyDescent="0.2">
      <c r="A257" s="21"/>
      <c r="B257" s="21"/>
      <c r="C257" s="21"/>
      <c r="D257" s="21"/>
      <c r="E257" s="21"/>
      <c r="F257" s="21"/>
      <c r="G257" s="21"/>
      <c r="H257" s="21"/>
      <c r="I257" s="21"/>
      <c r="J257" s="21"/>
      <c r="K257" s="21"/>
      <c r="L257" s="21"/>
      <c r="M257" s="21"/>
      <c r="N257" s="21"/>
    </row>
    <row r="258" spans="1:14" x14ac:dyDescent="0.2">
      <c r="A258" s="21"/>
      <c r="B258" s="21"/>
      <c r="C258" s="21"/>
      <c r="D258" s="21"/>
      <c r="E258" s="21"/>
      <c r="F258" s="21"/>
      <c r="G258" s="21"/>
      <c r="H258" s="21"/>
      <c r="I258" s="21"/>
      <c r="J258" s="21"/>
      <c r="K258" s="21"/>
      <c r="L258" s="21"/>
      <c r="M258" s="21"/>
      <c r="N258" s="21"/>
    </row>
    <row r="259" spans="1:14" x14ac:dyDescent="0.2">
      <c r="A259" s="21"/>
      <c r="B259" s="21"/>
      <c r="C259" s="21"/>
      <c r="D259" s="21"/>
      <c r="E259" s="21"/>
      <c r="F259" s="21"/>
      <c r="G259" s="21"/>
      <c r="H259" s="21"/>
      <c r="I259" s="21"/>
      <c r="J259" s="21"/>
      <c r="K259" s="21"/>
      <c r="L259" s="21"/>
      <c r="M259" s="21"/>
      <c r="N259" s="21"/>
    </row>
    <row r="260" spans="1:14" x14ac:dyDescent="0.2">
      <c r="A260" s="21"/>
      <c r="B260" s="21"/>
      <c r="C260" s="21"/>
      <c r="D260" s="21"/>
      <c r="E260" s="21"/>
      <c r="F260" s="21"/>
      <c r="G260" s="21"/>
      <c r="H260" s="21"/>
      <c r="I260" s="21"/>
      <c r="J260" s="21"/>
      <c r="K260" s="21"/>
      <c r="L260" s="21"/>
      <c r="M260" s="21"/>
      <c r="N260" s="21"/>
    </row>
  </sheetData>
  <hyperlinks>
    <hyperlink ref="A52" r:id="rId1"/>
  </hyperlinks>
  <pageMargins left="0.51181102362204722" right="0.51181102362204722" top="0.78740157480314965" bottom="0.78740157480314965" header="0.31496062992125984" footer="0.31496062992125984"/>
  <pageSetup paperSize="9" scale="45" orientation="landscape" r:id="rId2"/>
  <headerFooter>
    <oddHeader xml:space="preserve">&amp;C
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73"/>
  <sheetViews>
    <sheetView topLeftCell="A4" zoomScale="90" zoomScaleNormal="90" workbookViewId="0">
      <selection activeCell="A20" sqref="A20"/>
    </sheetView>
  </sheetViews>
  <sheetFormatPr defaultRowHeight="12.75" x14ac:dyDescent="0.2"/>
  <cols>
    <col min="1" max="1" width="43" style="2" bestFit="1" customWidth="1"/>
    <col min="2" max="2" width="5.140625" style="2" customWidth="1"/>
    <col min="3" max="4" width="5" style="2" customWidth="1"/>
    <col min="5" max="5" width="5.140625" style="2" customWidth="1"/>
    <col min="6" max="6" width="5" style="2" customWidth="1"/>
    <col min="7" max="7" width="5.140625" style="2" customWidth="1"/>
    <col min="8" max="8" width="5" style="2" customWidth="1"/>
    <col min="9" max="9" width="5.140625" style="2" customWidth="1"/>
    <col min="10" max="10" width="5" style="2" customWidth="1"/>
    <col min="11" max="11" width="5.28515625" style="2" customWidth="1"/>
    <col min="12" max="15" width="5" style="2" customWidth="1"/>
    <col min="16" max="17" width="5.140625" style="2" customWidth="1"/>
    <col min="18" max="19" width="5" style="2" customWidth="1"/>
    <col min="20" max="20" width="5.140625" style="2" customWidth="1"/>
    <col min="21" max="22" width="5" style="2" customWidth="1"/>
    <col min="23" max="23" width="5.28515625" style="2" customWidth="1"/>
    <col min="24" max="24" width="5.140625" style="2" customWidth="1"/>
    <col min="25" max="25" width="5" style="2" customWidth="1"/>
    <col min="26" max="26" width="5.140625" style="2" customWidth="1"/>
    <col min="27" max="27" width="5" style="2" customWidth="1"/>
    <col min="28" max="28" width="5.28515625" style="2" customWidth="1"/>
    <col min="29" max="31" width="5" style="2" customWidth="1"/>
    <col min="32" max="32" width="7.42578125" style="7" customWidth="1"/>
    <col min="33" max="33" width="7.28515625" style="9" bestFit="1" customWidth="1"/>
  </cols>
  <sheetData>
    <row r="1" spans="1:35" ht="20.100000000000001" customHeight="1" x14ac:dyDescent="0.2">
      <c r="A1" s="132" t="s">
        <v>166</v>
      </c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  <c r="O1" s="133"/>
      <c r="P1" s="133"/>
      <c r="Q1" s="133"/>
      <c r="R1" s="133"/>
      <c r="S1" s="133"/>
      <c r="T1" s="133"/>
      <c r="U1" s="133"/>
      <c r="V1" s="133"/>
      <c r="W1" s="133"/>
      <c r="X1" s="133"/>
      <c r="Y1" s="133"/>
      <c r="Z1" s="133"/>
      <c r="AA1" s="133"/>
      <c r="AB1" s="133"/>
      <c r="AC1" s="133"/>
      <c r="AD1" s="133"/>
      <c r="AE1" s="133"/>
      <c r="AF1" s="133"/>
      <c r="AG1" s="134"/>
    </row>
    <row r="2" spans="1:35" ht="20.100000000000001" customHeight="1" x14ac:dyDescent="0.2">
      <c r="A2" s="131" t="s">
        <v>21</v>
      </c>
      <c r="B2" s="126" t="s">
        <v>208</v>
      </c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26"/>
      <c r="O2" s="126"/>
      <c r="P2" s="126"/>
      <c r="Q2" s="126"/>
      <c r="R2" s="126"/>
      <c r="S2" s="126"/>
      <c r="T2" s="126"/>
      <c r="U2" s="126"/>
      <c r="V2" s="126"/>
      <c r="W2" s="126"/>
      <c r="X2" s="126"/>
      <c r="Y2" s="126"/>
      <c r="Z2" s="126"/>
      <c r="AA2" s="126"/>
      <c r="AB2" s="126"/>
      <c r="AC2" s="126"/>
      <c r="AD2" s="126"/>
      <c r="AE2" s="126"/>
      <c r="AF2" s="126"/>
      <c r="AG2" s="127"/>
    </row>
    <row r="3" spans="1:35" s="4" customFormat="1" ht="20.100000000000001" customHeight="1" x14ac:dyDescent="0.2">
      <c r="A3" s="131"/>
      <c r="B3" s="125">
        <v>1</v>
      </c>
      <c r="C3" s="125">
        <f>SUM(B3+1)</f>
        <v>2</v>
      </c>
      <c r="D3" s="125">
        <f t="shared" ref="D3:AD3" si="0">SUM(C3+1)</f>
        <v>3</v>
      </c>
      <c r="E3" s="125">
        <f t="shared" si="0"/>
        <v>4</v>
      </c>
      <c r="F3" s="125">
        <f t="shared" si="0"/>
        <v>5</v>
      </c>
      <c r="G3" s="125">
        <f t="shared" si="0"/>
        <v>6</v>
      </c>
      <c r="H3" s="125">
        <f t="shared" si="0"/>
        <v>7</v>
      </c>
      <c r="I3" s="125">
        <f t="shared" si="0"/>
        <v>8</v>
      </c>
      <c r="J3" s="125">
        <f t="shared" si="0"/>
        <v>9</v>
      </c>
      <c r="K3" s="125">
        <f t="shared" si="0"/>
        <v>10</v>
      </c>
      <c r="L3" s="125">
        <f t="shared" si="0"/>
        <v>11</v>
      </c>
      <c r="M3" s="125">
        <f t="shared" si="0"/>
        <v>12</v>
      </c>
      <c r="N3" s="125">
        <f t="shared" si="0"/>
        <v>13</v>
      </c>
      <c r="O3" s="125">
        <f t="shared" si="0"/>
        <v>14</v>
      </c>
      <c r="P3" s="125">
        <f t="shared" si="0"/>
        <v>15</v>
      </c>
      <c r="Q3" s="125">
        <f t="shared" si="0"/>
        <v>16</v>
      </c>
      <c r="R3" s="125">
        <f t="shared" si="0"/>
        <v>17</v>
      </c>
      <c r="S3" s="125">
        <f t="shared" si="0"/>
        <v>18</v>
      </c>
      <c r="T3" s="125">
        <f t="shared" si="0"/>
        <v>19</v>
      </c>
      <c r="U3" s="125">
        <f t="shared" si="0"/>
        <v>20</v>
      </c>
      <c r="V3" s="125">
        <f t="shared" si="0"/>
        <v>21</v>
      </c>
      <c r="W3" s="125">
        <f t="shared" si="0"/>
        <v>22</v>
      </c>
      <c r="X3" s="125">
        <f t="shared" si="0"/>
        <v>23</v>
      </c>
      <c r="Y3" s="125">
        <f t="shared" si="0"/>
        <v>24</v>
      </c>
      <c r="Z3" s="125">
        <f t="shared" si="0"/>
        <v>25</v>
      </c>
      <c r="AA3" s="125">
        <f t="shared" si="0"/>
        <v>26</v>
      </c>
      <c r="AB3" s="125">
        <f t="shared" si="0"/>
        <v>27</v>
      </c>
      <c r="AC3" s="125">
        <f t="shared" si="0"/>
        <v>28</v>
      </c>
      <c r="AD3" s="125">
        <f t="shared" si="0"/>
        <v>29</v>
      </c>
      <c r="AE3" s="125">
        <v>30</v>
      </c>
      <c r="AF3" s="97" t="s">
        <v>27</v>
      </c>
      <c r="AG3" s="98" t="s">
        <v>26</v>
      </c>
    </row>
    <row r="4" spans="1:35" s="5" customFormat="1" ht="20.100000000000001" customHeight="1" x14ac:dyDescent="0.2">
      <c r="A4" s="131"/>
      <c r="B4" s="125"/>
      <c r="C4" s="125"/>
      <c r="D4" s="125"/>
      <c r="E4" s="125"/>
      <c r="F4" s="125"/>
      <c r="G4" s="125"/>
      <c r="H4" s="125"/>
      <c r="I4" s="125"/>
      <c r="J4" s="125"/>
      <c r="K4" s="125"/>
      <c r="L4" s="125"/>
      <c r="M4" s="125"/>
      <c r="N4" s="125"/>
      <c r="O4" s="125"/>
      <c r="P4" s="125"/>
      <c r="Q4" s="125"/>
      <c r="R4" s="125"/>
      <c r="S4" s="125"/>
      <c r="T4" s="125"/>
      <c r="U4" s="125"/>
      <c r="V4" s="125"/>
      <c r="W4" s="125"/>
      <c r="X4" s="125"/>
      <c r="Y4" s="125"/>
      <c r="Z4" s="125"/>
      <c r="AA4" s="125"/>
      <c r="AB4" s="125"/>
      <c r="AC4" s="125"/>
      <c r="AD4" s="125"/>
      <c r="AE4" s="125"/>
      <c r="AF4" s="97" t="s">
        <v>25</v>
      </c>
      <c r="AG4" s="98" t="s">
        <v>25</v>
      </c>
    </row>
    <row r="5" spans="1:35" s="5" customFormat="1" x14ac:dyDescent="0.2">
      <c r="A5" s="47" t="s">
        <v>30</v>
      </c>
      <c r="B5" s="104">
        <f>[1]Junho!$C$5</f>
        <v>27.8</v>
      </c>
      <c r="C5" s="104">
        <f>[1]Junho!$C$6</f>
        <v>32.700000000000003</v>
      </c>
      <c r="D5" s="104">
        <f>[1]Junho!$C$7</f>
        <v>31.7</v>
      </c>
      <c r="E5" s="104">
        <f>[1]Junho!$C$8</f>
        <v>32.6</v>
      </c>
      <c r="F5" s="104">
        <f>[1]Junho!$C$9</f>
        <v>33.299999999999997</v>
      </c>
      <c r="G5" s="104">
        <f>[1]Junho!$C$10</f>
        <v>32.4</v>
      </c>
      <c r="H5" s="104">
        <f>[1]Junho!$C$11</f>
        <v>31.9</v>
      </c>
      <c r="I5" s="104">
        <f>[1]Junho!$C$12</f>
        <v>27.8</v>
      </c>
      <c r="J5" s="104">
        <f>[1]Junho!$C$13</f>
        <v>24.4</v>
      </c>
      <c r="K5" s="104">
        <f>[1]Junho!$C$14</f>
        <v>24.8</v>
      </c>
      <c r="L5" s="104">
        <f>[1]Junho!$C$15</f>
        <v>24.4</v>
      </c>
      <c r="M5" s="104">
        <f>[1]Junho!$C$16</f>
        <v>23.5</v>
      </c>
      <c r="N5" s="104">
        <f>[1]Junho!$C$17</f>
        <v>27.2</v>
      </c>
      <c r="O5" s="104">
        <f>[1]Junho!$C$18</f>
        <v>31.5</v>
      </c>
      <c r="P5" s="104">
        <f>[1]Junho!$C$19</f>
        <v>25</v>
      </c>
      <c r="Q5" s="104">
        <f>[1]Junho!$C$20</f>
        <v>32</v>
      </c>
      <c r="R5" s="104">
        <f>[1]Junho!$C$21</f>
        <v>31.5</v>
      </c>
      <c r="S5" s="104">
        <f>[1]Junho!$C$22</f>
        <v>32</v>
      </c>
      <c r="T5" s="104">
        <f>[1]Junho!$C$23</f>
        <v>32.5</v>
      </c>
      <c r="U5" s="104">
        <f>[1]Junho!$C$24</f>
        <v>25.5</v>
      </c>
      <c r="V5" s="104">
        <f>[1]Junho!$C$25</f>
        <v>28.4</v>
      </c>
      <c r="W5" s="104">
        <f>[1]Junho!$C$26</f>
        <v>31.3</v>
      </c>
      <c r="X5" s="104">
        <f>[1]Junho!$C$27</f>
        <v>23.2</v>
      </c>
      <c r="Y5" s="104">
        <f>[1]Junho!$C$28</f>
        <v>17.399999999999999</v>
      </c>
      <c r="Z5" s="104">
        <f>[1]Junho!$C$29</f>
        <v>25.9</v>
      </c>
      <c r="AA5" s="104">
        <f>[1]Junho!$C$30</f>
        <v>32.299999999999997</v>
      </c>
      <c r="AB5" s="104">
        <f>[1]Junho!$C$31</f>
        <v>30.5</v>
      </c>
      <c r="AC5" s="104">
        <f>[1]Junho!$C$32</f>
        <v>32.799999999999997</v>
      </c>
      <c r="AD5" s="104">
        <f>[1]Junho!$C$33</f>
        <v>33</v>
      </c>
      <c r="AE5" s="104">
        <f>[1]Junho!$C$34</f>
        <v>24.4</v>
      </c>
      <c r="AF5" s="109">
        <f t="shared" ref="AF5:AF36" si="1">MAX(B5:AE5)</f>
        <v>33.299999999999997</v>
      </c>
      <c r="AG5" s="110">
        <f t="shared" ref="AG5:AG36" si="2">AVERAGE(B5:AE5)</f>
        <v>28.789999999999996</v>
      </c>
    </row>
    <row r="6" spans="1:35" x14ac:dyDescent="0.2">
      <c r="A6" s="47" t="s">
        <v>0</v>
      </c>
      <c r="B6" s="106">
        <f>[2]Junho!$C$5</f>
        <v>20.5</v>
      </c>
      <c r="C6" s="106">
        <f>[2]Junho!$C$6</f>
        <v>22.5</v>
      </c>
      <c r="D6" s="106">
        <f>[2]Junho!$C$7</f>
        <v>27.6</v>
      </c>
      <c r="E6" s="106">
        <f>[2]Junho!$C$8</f>
        <v>29.1</v>
      </c>
      <c r="F6" s="106">
        <f>[2]Junho!$C$9</f>
        <v>28.9</v>
      </c>
      <c r="G6" s="106">
        <f>[2]Junho!$C$10</f>
        <v>28</v>
      </c>
      <c r="H6" s="106">
        <f>[2]Junho!$C$11</f>
        <v>29.7</v>
      </c>
      <c r="I6" s="106">
        <f>[2]Junho!$C$12</f>
        <v>24.7</v>
      </c>
      <c r="J6" s="106">
        <f>[2]Junho!$C$13</f>
        <v>22.5</v>
      </c>
      <c r="K6" s="106">
        <f>[2]Junho!$C$14</f>
        <v>22.9</v>
      </c>
      <c r="L6" s="106">
        <f>[2]Junho!$C$15</f>
        <v>22.6</v>
      </c>
      <c r="M6" s="106">
        <f>[2]Junho!$C$16</f>
        <v>21</v>
      </c>
      <c r="N6" s="106">
        <f>[2]Junho!$C$17</f>
        <v>22.4</v>
      </c>
      <c r="O6" s="106">
        <f>[2]Junho!$C$18</f>
        <v>25</v>
      </c>
      <c r="P6" s="106">
        <f>[2]Junho!$C$19</f>
        <v>22.3</v>
      </c>
      <c r="Q6" s="106">
        <f>[2]Junho!$C$20</f>
        <v>29.1</v>
      </c>
      <c r="R6" s="106">
        <f>[2]Junho!$C$21</f>
        <v>29.9</v>
      </c>
      <c r="S6" s="106">
        <f>[2]Junho!$C$22</f>
        <v>29.5</v>
      </c>
      <c r="T6" s="106">
        <f>[2]Junho!$C$23</f>
        <v>24.8</v>
      </c>
      <c r="U6" s="106">
        <f>[2]Junho!$C$24</f>
        <v>20</v>
      </c>
      <c r="V6" s="106">
        <f>[2]Junho!$C$25</f>
        <v>19.2</v>
      </c>
      <c r="W6" s="106">
        <f>[2]Junho!$C$26</f>
        <v>27.8</v>
      </c>
      <c r="X6" s="106">
        <f>[2]Junho!$C$27</f>
        <v>23.5</v>
      </c>
      <c r="Y6" s="106">
        <f>[2]Junho!$C$28</f>
        <v>15</v>
      </c>
      <c r="Z6" s="106">
        <f>[2]Junho!$C$29</f>
        <v>22.3</v>
      </c>
      <c r="AA6" s="106">
        <f>[2]Junho!$C$30</f>
        <v>25.5</v>
      </c>
      <c r="AB6" s="106">
        <f>[2]Junho!$C$31</f>
        <v>22</v>
      </c>
      <c r="AC6" s="106">
        <f>[2]Junho!$C$32</f>
        <v>31.5</v>
      </c>
      <c r="AD6" s="106">
        <f>[2]Junho!$C$33</f>
        <v>22.5</v>
      </c>
      <c r="AE6" s="106">
        <f>[2]Junho!$C$34</f>
        <v>13.2</v>
      </c>
      <c r="AF6" s="109">
        <f t="shared" si="1"/>
        <v>31.5</v>
      </c>
      <c r="AG6" s="110">
        <f t="shared" si="2"/>
        <v>24.183333333333334</v>
      </c>
    </row>
    <row r="7" spans="1:35" x14ac:dyDescent="0.2">
      <c r="A7" s="47" t="s">
        <v>81</v>
      </c>
      <c r="B7" s="106">
        <f>[3]Junho!$C$5</f>
        <v>25.2</v>
      </c>
      <c r="C7" s="106">
        <f>[3]Junho!$C$6</f>
        <v>28</v>
      </c>
      <c r="D7" s="106">
        <f>[3]Junho!$C$7</f>
        <v>29.1</v>
      </c>
      <c r="E7" s="106">
        <f>[3]Junho!$C$8</f>
        <v>31.4</v>
      </c>
      <c r="F7" s="106">
        <f>[3]Junho!$C$9</f>
        <v>30.5</v>
      </c>
      <c r="G7" s="106">
        <f>[3]Junho!$C$10</f>
        <v>29.6</v>
      </c>
      <c r="H7" s="106">
        <f>[3]Junho!$C$11</f>
        <v>29.7</v>
      </c>
      <c r="I7" s="106">
        <f>[3]Junho!$C$12</f>
        <v>23.3</v>
      </c>
      <c r="J7" s="106">
        <f>[3]Junho!$C$13</f>
        <v>23.4</v>
      </c>
      <c r="K7" s="106">
        <f>[3]Junho!$C$14</f>
        <v>20.7</v>
      </c>
      <c r="L7" s="106">
        <f>[3]Junho!$C$15</f>
        <v>22.8</v>
      </c>
      <c r="M7" s="106">
        <f>[3]Junho!$C$16</f>
        <v>21.7</v>
      </c>
      <c r="N7" s="106">
        <f>[3]Junho!$C$17</f>
        <v>22.5</v>
      </c>
      <c r="O7" s="106">
        <f>[3]Junho!$C$18</f>
        <v>27.3</v>
      </c>
      <c r="P7" s="106">
        <f>[3]Junho!$C$19</f>
        <v>24.6</v>
      </c>
      <c r="Q7" s="106">
        <f>[3]Junho!$C$20</f>
        <v>29.8</v>
      </c>
      <c r="R7" s="106">
        <f>[3]Junho!$C$21</f>
        <v>29.4</v>
      </c>
      <c r="S7" s="106">
        <f>[3]Junho!$C$22</f>
        <v>28.9</v>
      </c>
      <c r="T7" s="106">
        <f>[3]Junho!$C$23</f>
        <v>30.3</v>
      </c>
      <c r="U7" s="106">
        <f>[3]Junho!$C$24</f>
        <v>25.3</v>
      </c>
      <c r="V7" s="106">
        <f>[3]Junho!$C$25</f>
        <v>21.9</v>
      </c>
      <c r="W7" s="106">
        <f>[3]Junho!$C$26</f>
        <v>29</v>
      </c>
      <c r="X7" s="106">
        <f>[3]Junho!$C$27</f>
        <v>23.6</v>
      </c>
      <c r="Y7" s="106">
        <f>[3]Junho!$C$28</f>
        <v>15.2</v>
      </c>
      <c r="Z7" s="106">
        <f>[3]Junho!$C$29</f>
        <v>23.3</v>
      </c>
      <c r="AA7" s="106">
        <f>[3]Junho!$C$30</f>
        <v>27.3</v>
      </c>
      <c r="AB7" s="106">
        <f>[3]Junho!$C$31</f>
        <v>23.4</v>
      </c>
      <c r="AC7" s="106">
        <f>[3]Junho!$C$32</f>
        <v>31.8</v>
      </c>
      <c r="AD7" s="106">
        <f>[3]Junho!$C$33</f>
        <v>27.3</v>
      </c>
      <c r="AE7" s="106">
        <f>[3]Junho!$C$34</f>
        <v>17.399999999999999</v>
      </c>
      <c r="AF7" s="109">
        <f t="shared" si="1"/>
        <v>31.8</v>
      </c>
      <c r="AG7" s="110">
        <f t="shared" si="2"/>
        <v>25.789999999999996</v>
      </c>
    </row>
    <row r="8" spans="1:35" x14ac:dyDescent="0.2">
      <c r="A8" s="47" t="s">
        <v>1</v>
      </c>
      <c r="B8" s="106">
        <f>[4]Junho!$C$5</f>
        <v>25.3</v>
      </c>
      <c r="C8" s="106">
        <f>[4]Junho!$C$6</f>
        <v>26.4</v>
      </c>
      <c r="D8" s="106">
        <f>[4]Junho!$C$7</f>
        <v>31.1</v>
      </c>
      <c r="E8" s="106">
        <f>[4]Junho!$C$8</f>
        <v>32.299999999999997</v>
      </c>
      <c r="F8" s="106">
        <f>[4]Junho!$C$9</f>
        <v>32.299999999999997</v>
      </c>
      <c r="G8" s="106">
        <f>[4]Junho!$C$10</f>
        <v>30.9</v>
      </c>
      <c r="H8" s="106">
        <f>[4]Junho!$C$11</f>
        <v>31.8</v>
      </c>
      <c r="I8" s="106">
        <f>[4]Junho!$C$12</f>
        <v>24.8</v>
      </c>
      <c r="J8" s="106">
        <f>[4]Junho!$C$13</f>
        <v>23.3</v>
      </c>
      <c r="K8" s="106">
        <f>[4]Junho!$C$14</f>
        <v>24.3</v>
      </c>
      <c r="L8" s="106">
        <f>[4]Junho!$C$15</f>
        <v>24.7</v>
      </c>
      <c r="M8" s="106">
        <f>[4]Junho!$C$16</f>
        <v>24.7</v>
      </c>
      <c r="N8" s="106">
        <f>[4]Junho!$C$17</f>
        <v>26.2</v>
      </c>
      <c r="O8" s="106">
        <f>[4]Junho!$C$18</f>
        <v>31.3</v>
      </c>
      <c r="P8" s="106">
        <f>[4]Junho!$C$19</f>
        <v>29</v>
      </c>
      <c r="Q8" s="106">
        <f>[4]Junho!$C$20</f>
        <v>32.200000000000003</v>
      </c>
      <c r="R8" s="106">
        <f>[4]Junho!$C$21</f>
        <v>32.799999999999997</v>
      </c>
      <c r="S8" s="106">
        <f>[4]Junho!$C$22</f>
        <v>32.299999999999997</v>
      </c>
      <c r="T8" s="106">
        <f>[4]Junho!$C$23</f>
        <v>28.6</v>
      </c>
      <c r="U8" s="106">
        <f>[4]Junho!$C$24</f>
        <v>25.9</v>
      </c>
      <c r="V8" s="106">
        <f>[4]Junho!$C$25</f>
        <v>26.1</v>
      </c>
      <c r="W8" s="106">
        <f>[4]Junho!$C$26</f>
        <v>30.5</v>
      </c>
      <c r="X8" s="106">
        <f>[4]Junho!$C$27</f>
        <v>27.5</v>
      </c>
      <c r="Y8" s="106">
        <f>[4]Junho!$C$28</f>
        <v>19.5</v>
      </c>
      <c r="Z8" s="106">
        <f>[4]Junho!$C$29</f>
        <v>27.2</v>
      </c>
      <c r="AA8" s="106">
        <f>[4]Junho!$C$30</f>
        <v>26.6</v>
      </c>
      <c r="AB8" s="106">
        <f>[4]Junho!$C$31</f>
        <v>30.7</v>
      </c>
      <c r="AC8" s="106">
        <f>[4]Junho!$C$32</f>
        <v>33.4</v>
      </c>
      <c r="AD8" s="106">
        <f>[4]Junho!$C$33</f>
        <v>28.6</v>
      </c>
      <c r="AE8" s="106">
        <f>[4]Junho!$C$34</f>
        <v>17.100000000000001</v>
      </c>
      <c r="AF8" s="109">
        <f t="shared" si="1"/>
        <v>33.4</v>
      </c>
      <c r="AG8" s="110">
        <f t="shared" si="2"/>
        <v>27.913333333333341</v>
      </c>
    </row>
    <row r="9" spans="1:35" x14ac:dyDescent="0.2">
      <c r="A9" s="47" t="s">
        <v>138</v>
      </c>
      <c r="B9" s="106">
        <f>[5]Junho!$C$5</f>
        <v>19.3</v>
      </c>
      <c r="C9" s="106">
        <f>[5]Junho!$C$6</f>
        <v>22.4</v>
      </c>
      <c r="D9" s="106">
        <f>[5]Junho!$C$7</f>
        <v>27.3</v>
      </c>
      <c r="E9" s="106">
        <f>[5]Junho!$C$8</f>
        <v>28.5</v>
      </c>
      <c r="F9" s="106">
        <f>[5]Junho!$C$9</f>
        <v>25.5</v>
      </c>
      <c r="G9" s="106">
        <f>[5]Junho!$C$10</f>
        <v>25.3</v>
      </c>
      <c r="H9" s="106">
        <f>[5]Junho!$C$11</f>
        <v>27.4</v>
      </c>
      <c r="I9" s="106">
        <f>[5]Junho!$C$12</f>
        <v>22.1</v>
      </c>
      <c r="J9" s="106">
        <f>[5]Junho!$C$13</f>
        <v>17.600000000000001</v>
      </c>
      <c r="K9" s="106">
        <f>[5]Junho!$C$14</f>
        <v>20.2</v>
      </c>
      <c r="L9" s="106">
        <f>[5]Junho!$C$15</f>
        <v>21.6</v>
      </c>
      <c r="M9" s="106">
        <f>[5]Junho!$C$16</f>
        <v>19.7</v>
      </c>
      <c r="N9" s="106">
        <f>[5]Junho!$C$17</f>
        <v>20.8</v>
      </c>
      <c r="O9" s="106">
        <f>[5]Junho!$C$18</f>
        <v>24.1</v>
      </c>
      <c r="P9" s="106">
        <f>[5]Junho!$C$19</f>
        <v>22.5</v>
      </c>
      <c r="Q9" s="106">
        <f>[5]Junho!$C$20</f>
        <v>27.9</v>
      </c>
      <c r="R9" s="106">
        <f>[5]Junho!$C$21</f>
        <v>28.9</v>
      </c>
      <c r="S9" s="106">
        <f>[5]Junho!$C$22</f>
        <v>29.1</v>
      </c>
      <c r="T9" s="106">
        <f>[5]Junho!$C$23</f>
        <v>23.1</v>
      </c>
      <c r="U9" s="106">
        <f>[5]Junho!$C$24</f>
        <v>16</v>
      </c>
      <c r="V9" s="106">
        <f>[5]Junho!$C$25</f>
        <v>19.600000000000001</v>
      </c>
      <c r="W9" s="106">
        <f>[5]Junho!$C$26</f>
        <v>26.4</v>
      </c>
      <c r="X9" s="106">
        <f>[5]Junho!$C$27</f>
        <v>23.6</v>
      </c>
      <c r="Y9" s="106">
        <f>[5]Junho!$C$28</f>
        <v>14</v>
      </c>
      <c r="Z9" s="106">
        <f>[5]Junho!$C$29</f>
        <v>21.3</v>
      </c>
      <c r="AA9" s="106">
        <f>[5]Junho!$C$30</f>
        <v>22.3</v>
      </c>
      <c r="AB9" s="106">
        <f>[5]Junho!$C$31</f>
        <v>20.9</v>
      </c>
      <c r="AC9" s="106">
        <f>[5]Junho!$C$32</f>
        <v>29.7</v>
      </c>
      <c r="AD9" s="106">
        <f>[5]Junho!$C$33</f>
        <v>23.8</v>
      </c>
      <c r="AE9" s="106">
        <f>[5]Junho!$C$34</f>
        <v>11.2</v>
      </c>
      <c r="AF9" s="109">
        <f t="shared" si="1"/>
        <v>29.7</v>
      </c>
      <c r="AG9" s="110">
        <f t="shared" si="2"/>
        <v>22.736666666666668</v>
      </c>
    </row>
    <row r="10" spans="1:35" x14ac:dyDescent="0.2">
      <c r="A10" s="47" t="s">
        <v>87</v>
      </c>
      <c r="B10" s="106">
        <f>[6]Junho!$C$5</f>
        <v>26.6</v>
      </c>
      <c r="C10" s="106">
        <f>[6]Junho!$C$6</f>
        <v>29.6</v>
      </c>
      <c r="D10" s="106">
        <f>[6]Junho!$C$7</f>
        <v>29.9</v>
      </c>
      <c r="E10" s="106">
        <f>[6]Junho!$C$8</f>
        <v>29.7</v>
      </c>
      <c r="F10" s="106">
        <f>[6]Junho!$C$9</f>
        <v>30</v>
      </c>
      <c r="G10" s="106">
        <f>[6]Junho!$C$10</f>
        <v>29.4</v>
      </c>
      <c r="H10" s="106">
        <f>[6]Junho!$C$11</f>
        <v>29.2</v>
      </c>
      <c r="I10" s="106">
        <f>[6]Junho!$C$12</f>
        <v>23.6</v>
      </c>
      <c r="J10" s="106">
        <f>[6]Junho!$C$13</f>
        <v>22.5</v>
      </c>
      <c r="K10" s="106">
        <f>[6]Junho!$C$14</f>
        <v>23.6</v>
      </c>
      <c r="L10" s="106">
        <f>[6]Junho!$C$15</f>
        <v>22.6</v>
      </c>
      <c r="M10" s="106">
        <f>[6]Junho!$C$16</f>
        <v>22</v>
      </c>
      <c r="N10" s="106">
        <f>[6]Junho!$C$17</f>
        <v>27.8</v>
      </c>
      <c r="O10" s="106">
        <f>[6]Junho!$C$18</f>
        <v>29.3</v>
      </c>
      <c r="P10" s="106">
        <f>[6]Junho!$C$19</f>
        <v>23.8</v>
      </c>
      <c r="Q10" s="106">
        <f>[6]Junho!$C$20</f>
        <v>28.8</v>
      </c>
      <c r="R10" s="106">
        <f>[6]Junho!$C$21</f>
        <v>28.3</v>
      </c>
      <c r="S10" s="106">
        <f>[6]Junho!$C$22</f>
        <v>29.2</v>
      </c>
      <c r="T10" s="106">
        <f>[6]Junho!$C$23</f>
        <v>29.4</v>
      </c>
      <c r="U10" s="106">
        <f>[6]Junho!$C$24</f>
        <v>24</v>
      </c>
      <c r="V10" s="106">
        <f>[6]Junho!$C$25</f>
        <v>27</v>
      </c>
      <c r="W10" s="106">
        <f>[6]Junho!$C$26</f>
        <v>27.8</v>
      </c>
      <c r="X10" s="106">
        <f>[6]Junho!$C$27</f>
        <v>23.8</v>
      </c>
      <c r="Y10" s="106">
        <f>[6]Junho!$C$28</f>
        <v>16.5</v>
      </c>
      <c r="Z10" s="106">
        <f>[6]Junho!$C$29</f>
        <v>25.4</v>
      </c>
      <c r="AA10" s="106">
        <f>[6]Junho!$C$30</f>
        <v>28.6</v>
      </c>
      <c r="AB10" s="106">
        <f>[6]Junho!$C$31</f>
        <v>28.6</v>
      </c>
      <c r="AC10" s="106">
        <f>[6]Junho!$C$32</f>
        <v>30</v>
      </c>
      <c r="AD10" s="106">
        <f>[6]Junho!$C$33</f>
        <v>29.1</v>
      </c>
      <c r="AE10" s="106">
        <f>[6]Junho!$C$34</f>
        <v>20.7</v>
      </c>
      <c r="AF10" s="109">
        <f t="shared" si="1"/>
        <v>30</v>
      </c>
      <c r="AG10" s="110">
        <f t="shared" si="2"/>
        <v>26.560000000000002</v>
      </c>
    </row>
    <row r="11" spans="1:35" x14ac:dyDescent="0.2">
      <c r="A11" s="47" t="s">
        <v>47</v>
      </c>
      <c r="B11" s="106">
        <f>[7]Junho!$C$5</f>
        <v>26.8</v>
      </c>
      <c r="C11" s="106">
        <f>[7]Junho!$C$6</f>
        <v>27.8</v>
      </c>
      <c r="D11" s="106">
        <f>[7]Junho!$C$7</f>
        <v>25.7</v>
      </c>
      <c r="E11" s="106">
        <f>[7]Junho!$C$8</f>
        <v>30.7</v>
      </c>
      <c r="F11" s="106">
        <f>[7]Junho!$C$9</f>
        <v>31.7</v>
      </c>
      <c r="G11" s="106">
        <f>[7]Junho!$C$10</f>
        <v>30.4</v>
      </c>
      <c r="H11" s="106">
        <f>[7]Junho!$C$11</f>
        <v>29.1</v>
      </c>
      <c r="I11" s="106">
        <f>[7]Junho!$C$12</f>
        <v>23.5</v>
      </c>
      <c r="J11" s="106">
        <f>[7]Junho!$C$13</f>
        <v>23.6</v>
      </c>
      <c r="K11" s="106">
        <f>[7]Junho!$C$14</f>
        <v>22.2</v>
      </c>
      <c r="L11" s="106">
        <f>[7]Junho!$C$15</f>
        <v>22.2</v>
      </c>
      <c r="M11" s="106">
        <f>[7]Junho!$C$16</f>
        <v>20.6</v>
      </c>
      <c r="N11" s="106">
        <f>[7]Junho!$C$17</f>
        <v>23.2</v>
      </c>
      <c r="O11" s="106">
        <f>[7]Junho!$C$18</f>
        <v>26.3</v>
      </c>
      <c r="P11" s="106">
        <f>[7]Junho!$C$19</f>
        <v>23.7</v>
      </c>
      <c r="Q11" s="106">
        <f>[7]Junho!$C$20</f>
        <v>28.6</v>
      </c>
      <c r="R11" s="106">
        <f>[7]Junho!$C$21</f>
        <v>28.4</v>
      </c>
      <c r="S11" s="106">
        <f>[7]Junho!$C$22</f>
        <v>28</v>
      </c>
      <c r="T11" s="106">
        <f>[7]Junho!$C$23</f>
        <v>29.8</v>
      </c>
      <c r="U11" s="106">
        <f>[7]Junho!$C$24</f>
        <v>26.5</v>
      </c>
      <c r="V11" s="106">
        <f>[7]Junho!$C$25</f>
        <v>24.6</v>
      </c>
      <c r="W11" s="106">
        <f>[7]Junho!$C$26</f>
        <v>27.3</v>
      </c>
      <c r="X11" s="106">
        <f>[7]Junho!$C$27</f>
        <v>22.6</v>
      </c>
      <c r="Y11" s="106">
        <f>[7]Junho!$C$28</f>
        <v>15</v>
      </c>
      <c r="Z11" s="106">
        <f>[7]Junho!$C$29</f>
        <v>21.4</v>
      </c>
      <c r="AA11" s="106">
        <f>[7]Junho!$C$30</f>
        <v>31.1</v>
      </c>
      <c r="AB11" s="106">
        <f>[7]Junho!$C$31</f>
        <v>26.4</v>
      </c>
      <c r="AC11" s="106">
        <f>[7]Junho!$C$32</f>
        <v>30.2</v>
      </c>
      <c r="AD11" s="106">
        <f>[7]Junho!$C$33</f>
        <v>31</v>
      </c>
      <c r="AE11" s="106">
        <f>[7]Junho!$C$34</f>
        <v>22.5</v>
      </c>
      <c r="AF11" s="109">
        <f t="shared" si="1"/>
        <v>31.7</v>
      </c>
      <c r="AG11" s="110">
        <f t="shared" si="2"/>
        <v>26.029999999999998</v>
      </c>
    </row>
    <row r="12" spans="1:35" x14ac:dyDescent="0.2">
      <c r="A12" s="47" t="s">
        <v>90</v>
      </c>
      <c r="B12" s="106">
        <f>[8]Junho!$C$5</f>
        <v>23</v>
      </c>
      <c r="C12" s="106">
        <f>[8]Junho!$C$6</f>
        <v>26.2</v>
      </c>
      <c r="D12" s="106">
        <f>[8]Junho!$C$7</f>
        <v>29.5</v>
      </c>
      <c r="E12" s="106">
        <f>[8]Junho!$C$8</f>
        <v>31.4</v>
      </c>
      <c r="F12" s="106">
        <f>[8]Junho!$C$9</f>
        <v>32</v>
      </c>
      <c r="G12" s="106">
        <f>[8]Junho!$C$10</f>
        <v>29</v>
      </c>
      <c r="H12" s="106">
        <f>[8]Junho!$C$11</f>
        <v>29.5</v>
      </c>
      <c r="I12" s="106">
        <f>[8]Junho!$C$12</f>
        <v>24.8</v>
      </c>
      <c r="J12" s="106">
        <f>[8]Junho!$C$13</f>
        <v>22.6</v>
      </c>
      <c r="K12" s="106">
        <f>[8]Junho!$C$14</f>
        <v>22.8</v>
      </c>
      <c r="L12" s="106">
        <f>[8]Junho!$C$15</f>
        <v>23.6</v>
      </c>
      <c r="M12" s="106">
        <f>[8]Junho!$C$16</f>
        <v>23.6</v>
      </c>
      <c r="N12" s="106">
        <f>[8]Junho!$C$17</f>
        <v>24.5</v>
      </c>
      <c r="O12" s="106">
        <f>[8]Junho!$C$18</f>
        <v>27.8</v>
      </c>
      <c r="P12" s="106">
        <f>[8]Junho!$C$19</f>
        <v>25.3</v>
      </c>
      <c r="Q12" s="106">
        <f>[8]Junho!$C$20</f>
        <v>30.2</v>
      </c>
      <c r="R12" s="106">
        <f>[8]Junho!$C$21</f>
        <v>30.4</v>
      </c>
      <c r="S12" s="106">
        <f>[8]Junho!$C$22</f>
        <v>30</v>
      </c>
      <c r="T12" s="106">
        <f>[8]Junho!$C$23</f>
        <v>24.3</v>
      </c>
      <c r="U12" s="106">
        <f>[8]Junho!$C$24</f>
        <v>21.1</v>
      </c>
      <c r="V12" s="106">
        <f>[8]Junho!$C$25</f>
        <v>22.5</v>
      </c>
      <c r="W12" s="106">
        <f>[8]Junho!$C$26</f>
        <v>26.9</v>
      </c>
      <c r="X12" s="106">
        <f>[8]Junho!$C$27</f>
        <v>24.3</v>
      </c>
      <c r="Y12" s="106">
        <f>[8]Junho!$C$28</f>
        <v>16.5</v>
      </c>
      <c r="Z12" s="106">
        <f>[8]Junho!$C$29</f>
        <v>23.9</v>
      </c>
      <c r="AA12" s="106">
        <f>[8]Junho!$C$30</f>
        <v>25.7</v>
      </c>
      <c r="AB12" s="106">
        <f>[8]Junho!$C$31</f>
        <v>25.9</v>
      </c>
      <c r="AC12" s="106">
        <f>[8]Junho!$C$32</f>
        <v>30.8</v>
      </c>
      <c r="AD12" s="106">
        <f>[8]Junho!$C$33</f>
        <v>24.9</v>
      </c>
      <c r="AE12" s="106">
        <f>[8]Junho!$C$34</f>
        <v>13.2</v>
      </c>
      <c r="AF12" s="109">
        <f t="shared" si="1"/>
        <v>32</v>
      </c>
      <c r="AG12" s="110">
        <f t="shared" si="2"/>
        <v>25.54</v>
      </c>
    </row>
    <row r="13" spans="1:35" x14ac:dyDescent="0.2">
      <c r="A13" s="47" t="s">
        <v>95</v>
      </c>
      <c r="B13" s="106">
        <f>[9]Junho!$C$5</f>
        <v>20.2</v>
      </c>
      <c r="C13" s="106">
        <f>[9]Junho!$C$6</f>
        <v>25</v>
      </c>
      <c r="D13" s="106">
        <f>[9]Junho!$C$7</f>
        <v>28.4</v>
      </c>
      <c r="E13" s="106">
        <f>[9]Junho!$C$8</f>
        <v>30</v>
      </c>
      <c r="F13" s="106">
        <f>[9]Junho!$C$9</f>
        <v>29.1</v>
      </c>
      <c r="G13" s="106">
        <f>[9]Junho!$C$10</f>
        <v>26.8</v>
      </c>
      <c r="H13" s="106">
        <f>[9]Junho!$C$11</f>
        <v>29</v>
      </c>
      <c r="I13" s="106">
        <f>[9]Junho!$C$12</f>
        <v>22.4</v>
      </c>
      <c r="J13" s="106">
        <f>[9]Junho!$C$13</f>
        <v>22.2</v>
      </c>
      <c r="K13" s="106">
        <f>[9]Junho!$C$14</f>
        <v>22.6</v>
      </c>
      <c r="L13" s="106">
        <f>[9]Junho!$C$15</f>
        <v>22.9</v>
      </c>
      <c r="M13" s="106">
        <f>[9]Junho!$C$16</f>
        <v>20.9</v>
      </c>
      <c r="N13" s="106">
        <f>[9]Junho!$C$17</f>
        <v>23</v>
      </c>
      <c r="O13" s="106">
        <f>[9]Junho!$C$18</f>
        <v>26.2</v>
      </c>
      <c r="P13" s="106">
        <f>[9]Junho!$C$19</f>
        <v>23.2</v>
      </c>
      <c r="Q13" s="106">
        <f>[9]Junho!$C$20</f>
        <v>29.1</v>
      </c>
      <c r="R13" s="106">
        <f>[9]Junho!$C$21</f>
        <v>29</v>
      </c>
      <c r="S13" s="106">
        <f>[9]Junho!$C$22</f>
        <v>28.8</v>
      </c>
      <c r="T13" s="106">
        <f>[9]Junho!$C$23</f>
        <v>29.2</v>
      </c>
      <c r="U13" s="106">
        <f>[9]Junho!$C$24</f>
        <v>21.7</v>
      </c>
      <c r="V13" s="106">
        <f>[9]Junho!$C$25</f>
        <v>19.8</v>
      </c>
      <c r="W13" s="106">
        <f>[9]Junho!$C$26</f>
        <v>27.5</v>
      </c>
      <c r="X13" s="106">
        <f>[9]Junho!$C$27</f>
        <v>24.3</v>
      </c>
      <c r="Y13" s="106">
        <f>[9]Junho!$C$28</f>
        <v>14.7</v>
      </c>
      <c r="Z13" s="106">
        <f>[9]Junho!$C$29</f>
        <v>22.2</v>
      </c>
      <c r="AA13" s="106">
        <f>[9]Junho!$C$30</f>
        <v>27</v>
      </c>
      <c r="AB13" s="106">
        <f>[9]Junho!$C$31</f>
        <v>21</v>
      </c>
      <c r="AC13" s="106">
        <f>[9]Junho!$C$32</f>
        <v>31.2</v>
      </c>
      <c r="AD13" s="106">
        <f>[9]Junho!$C$33</f>
        <v>25.6</v>
      </c>
      <c r="AE13" s="106">
        <f>[9]Junho!$C$34</f>
        <v>13.9</v>
      </c>
      <c r="AF13" s="109">
        <f t="shared" si="1"/>
        <v>31.2</v>
      </c>
      <c r="AG13" s="110">
        <f t="shared" si="2"/>
        <v>24.563333333333333</v>
      </c>
    </row>
    <row r="14" spans="1:35" x14ac:dyDescent="0.2">
      <c r="A14" s="47" t="s">
        <v>139</v>
      </c>
      <c r="B14" s="106">
        <f>[10]Junho!$C$5</f>
        <v>27.4</v>
      </c>
      <c r="C14" s="106">
        <f>[10]Junho!$C$6</f>
        <v>29</v>
      </c>
      <c r="D14" s="106">
        <f>[10]Junho!$C$7</f>
        <v>29.3</v>
      </c>
      <c r="E14" s="106">
        <f>[10]Junho!$C$8</f>
        <v>30.1</v>
      </c>
      <c r="F14" s="106">
        <f>[10]Junho!$C$9</f>
        <v>29.7</v>
      </c>
      <c r="G14" s="106">
        <f>[10]Junho!$C$10</f>
        <v>29.6</v>
      </c>
      <c r="H14" s="106">
        <f>[10]Junho!$C$11</f>
        <v>29.8</v>
      </c>
      <c r="I14" s="106">
        <f>[10]Junho!$C$12</f>
        <v>25.3</v>
      </c>
      <c r="J14" s="106">
        <f>[10]Junho!$C$13</f>
        <v>22.9</v>
      </c>
      <c r="K14" s="106">
        <f>[10]Junho!$C$14</f>
        <v>24.1</v>
      </c>
      <c r="L14" s="106">
        <f>[10]Junho!$C$15</f>
        <v>22.6</v>
      </c>
      <c r="M14" s="106">
        <f>[10]Junho!$C$16</f>
        <v>23.2</v>
      </c>
      <c r="N14" s="106">
        <f>[10]Junho!$C$17</f>
        <v>28.4</v>
      </c>
      <c r="O14" s="106">
        <f>[10]Junho!$C$18</f>
        <v>29.3</v>
      </c>
      <c r="P14" s="106">
        <f>[10]Junho!$C$19</f>
        <v>27.8</v>
      </c>
      <c r="Q14" s="106">
        <f>[10]Junho!$C$20</f>
        <v>29.4</v>
      </c>
      <c r="R14" s="106">
        <f>[10]Junho!$C$21</f>
        <v>29.3</v>
      </c>
      <c r="S14" s="106">
        <f>[10]Junho!$C$22</f>
        <v>28.5</v>
      </c>
      <c r="T14" s="106">
        <f>[10]Junho!$C$23</f>
        <v>29.7</v>
      </c>
      <c r="U14" s="106">
        <f>[10]Junho!$C$24</f>
        <v>28.5</v>
      </c>
      <c r="V14" s="106">
        <f>[10]Junho!$C$25</f>
        <v>25.9</v>
      </c>
      <c r="W14" s="106">
        <f>[10]Junho!$C$26</f>
        <v>26.6</v>
      </c>
      <c r="X14" s="106">
        <f>[10]Junho!$C$27</f>
        <v>23.8</v>
      </c>
      <c r="Y14" s="106">
        <f>[10]Junho!$C$28</f>
        <v>17.7</v>
      </c>
      <c r="Z14" s="106">
        <f>[10]Junho!$C$29</f>
        <v>25.4</v>
      </c>
      <c r="AA14" s="106">
        <f>[10]Junho!$C$30</f>
        <v>28.8</v>
      </c>
      <c r="AB14" s="106">
        <f>[10]Junho!$C$31</f>
        <v>29.6</v>
      </c>
      <c r="AC14" s="106">
        <f>[10]Junho!$C$32</f>
        <v>30.4</v>
      </c>
      <c r="AD14" s="106">
        <f>[10]Junho!$C$33</f>
        <v>29.4</v>
      </c>
      <c r="AE14" s="106">
        <f>[10]Junho!$C$34</f>
        <v>22.8</v>
      </c>
      <c r="AF14" s="109">
        <f t="shared" si="1"/>
        <v>30.4</v>
      </c>
      <c r="AG14" s="110">
        <f t="shared" si="2"/>
        <v>27.143333333333331</v>
      </c>
      <c r="AI14" s="12" t="s">
        <v>35</v>
      </c>
    </row>
    <row r="15" spans="1:35" x14ac:dyDescent="0.2">
      <c r="A15" s="47" t="s">
        <v>2</v>
      </c>
      <c r="B15" s="106">
        <f>[11]Junho!$C$5</f>
        <v>27.3</v>
      </c>
      <c r="C15" s="106">
        <f>[11]Junho!$C$6</f>
        <v>26.9</v>
      </c>
      <c r="D15" s="106">
        <f>[11]Junho!$C$7</f>
        <v>29.3</v>
      </c>
      <c r="E15" s="106">
        <f>[11]Junho!$C$8</f>
        <v>30</v>
      </c>
      <c r="F15" s="106">
        <f>[11]Junho!$C$9</f>
        <v>29.6</v>
      </c>
      <c r="G15" s="106">
        <f>[11]Junho!$C$10</f>
        <v>29.2</v>
      </c>
      <c r="H15" s="106">
        <f>[11]Junho!$C$11</f>
        <v>29.2</v>
      </c>
      <c r="I15" s="106">
        <f>[11]Junho!$C$12</f>
        <v>22.2</v>
      </c>
      <c r="J15" s="106">
        <f>[11]Junho!$C$13</f>
        <v>22.1</v>
      </c>
      <c r="K15" s="106">
        <f>[11]Junho!$C$14</f>
        <v>23.3</v>
      </c>
      <c r="L15" s="106">
        <f>[11]Junho!$C$15</f>
        <v>23.7</v>
      </c>
      <c r="M15" s="106">
        <f>[11]Junho!$C$16</f>
        <v>22.8</v>
      </c>
      <c r="N15" s="106">
        <f>[11]Junho!$C$17</f>
        <v>28</v>
      </c>
      <c r="O15" s="106">
        <f>[11]Junho!$C$18</f>
        <v>29.1</v>
      </c>
      <c r="P15" s="106">
        <f>[11]Junho!$C$19</f>
        <v>26.9</v>
      </c>
      <c r="Q15" s="106">
        <f>[11]Junho!$C$20</f>
        <v>29</v>
      </c>
      <c r="R15" s="106">
        <f>[11]Junho!$C$21</f>
        <v>28.7</v>
      </c>
      <c r="S15" s="106">
        <f>[11]Junho!$C$22</f>
        <v>28.9</v>
      </c>
      <c r="T15" s="106">
        <f>[11]Junho!$C$23</f>
        <v>28.4</v>
      </c>
      <c r="U15" s="106">
        <f>[11]Junho!$C$24</f>
        <v>22.7</v>
      </c>
      <c r="V15" s="106">
        <f>[11]Junho!$C$25</f>
        <v>25.8</v>
      </c>
      <c r="W15" s="106">
        <f>[11]Junho!$C$26</f>
        <v>28.3</v>
      </c>
      <c r="X15" s="106">
        <f>[11]Junho!$C$27</f>
        <v>24</v>
      </c>
      <c r="Y15" s="106">
        <f>[11]Junho!$C$28</f>
        <v>17.100000000000001</v>
      </c>
      <c r="Z15" s="106">
        <f>[11]Junho!$C$29</f>
        <v>25.7</v>
      </c>
      <c r="AA15" s="106">
        <f>[11]Junho!$C$30</f>
        <v>26.5</v>
      </c>
      <c r="AB15" s="106">
        <f>[11]Junho!$C$31</f>
        <v>28.6</v>
      </c>
      <c r="AC15" s="106">
        <f>[11]Junho!$C$32</f>
        <v>30.1</v>
      </c>
      <c r="AD15" s="106">
        <f>[11]Junho!$C$33</f>
        <v>29.6</v>
      </c>
      <c r="AE15" s="106">
        <f>[11]Junho!$C$34</f>
        <v>20.5</v>
      </c>
      <c r="AF15" s="109">
        <f t="shared" si="1"/>
        <v>30.1</v>
      </c>
      <c r="AG15" s="110">
        <f t="shared" si="2"/>
        <v>26.45</v>
      </c>
      <c r="AI15" s="12" t="s">
        <v>35</v>
      </c>
    </row>
    <row r="16" spans="1:35" x14ac:dyDescent="0.2">
      <c r="A16" s="47" t="s">
        <v>3</v>
      </c>
      <c r="B16" s="106">
        <f>[12]Junho!$C$5</f>
        <v>28.3</v>
      </c>
      <c r="C16" s="106">
        <f>[12]Junho!$C$6</f>
        <v>30.4</v>
      </c>
      <c r="D16" s="106">
        <f>[12]Junho!$C$7</f>
        <v>29.9</v>
      </c>
      <c r="E16" s="106">
        <f>[12]Junho!$C$8</f>
        <v>30.4</v>
      </c>
      <c r="F16" s="106">
        <f>[12]Junho!$C$9</f>
        <v>31.8</v>
      </c>
      <c r="G16" s="106">
        <f>[12]Junho!$C$10</f>
        <v>31</v>
      </c>
      <c r="H16" s="106">
        <f>[12]Junho!$C$11</f>
        <v>31.4</v>
      </c>
      <c r="I16" s="106">
        <f>[12]Junho!$C$12</f>
        <v>32.4</v>
      </c>
      <c r="J16" s="106">
        <f>[12]Junho!$C$13</f>
        <v>25.8</v>
      </c>
      <c r="K16" s="106">
        <f>[12]Junho!$C$14</f>
        <v>25.6</v>
      </c>
      <c r="L16" s="106">
        <f>[12]Junho!$C$15</f>
        <v>23.4</v>
      </c>
      <c r="M16" s="106">
        <f>[12]Junho!$C$16</f>
        <v>23.3</v>
      </c>
      <c r="N16" s="106">
        <f>[12]Junho!$C$17</f>
        <v>27.5</v>
      </c>
      <c r="O16" s="106">
        <f>[12]Junho!$C$18</f>
        <v>30.2</v>
      </c>
      <c r="P16" s="106">
        <f>[12]Junho!$C$19</f>
        <v>24.9</v>
      </c>
      <c r="Q16" s="106">
        <f>[12]Junho!$C$20</f>
        <v>29.7</v>
      </c>
      <c r="R16" s="106">
        <f>[12]Junho!$C$21</f>
        <v>29.1</v>
      </c>
      <c r="S16" s="106">
        <f>[12]Junho!$C$22</f>
        <v>30.3</v>
      </c>
      <c r="T16" s="106">
        <f>[12]Junho!$C$23</f>
        <v>31.2</v>
      </c>
      <c r="U16" s="106">
        <f>[12]Junho!$C$24</f>
        <v>31</v>
      </c>
      <c r="V16" s="106">
        <f>[12]Junho!$C$25</f>
        <v>27.8</v>
      </c>
      <c r="W16" s="106">
        <f>[12]Junho!$C$26</f>
        <v>31.3</v>
      </c>
      <c r="X16" s="106">
        <f>[12]Junho!$C$27</f>
        <v>27.9</v>
      </c>
      <c r="Y16" s="106">
        <f>[11]Junho!$C$28</f>
        <v>17.100000000000001</v>
      </c>
      <c r="Z16" s="106">
        <f>[12]Junho!$C$29</f>
        <v>25.2</v>
      </c>
      <c r="AA16" s="106">
        <f>[12]Junho!$C$30</f>
        <v>31.6</v>
      </c>
      <c r="AB16" s="106">
        <f>[12]Junho!$C$31</f>
        <v>30.6</v>
      </c>
      <c r="AC16" s="106">
        <f>[12]Junho!$C$32</f>
        <v>31.1</v>
      </c>
      <c r="AD16" s="106">
        <f>[12]Junho!$C$33</f>
        <v>32.799999999999997</v>
      </c>
      <c r="AE16" s="106">
        <f>[12]Junho!$C$34</f>
        <v>25.8</v>
      </c>
      <c r="AF16" s="109">
        <f t="shared" si="1"/>
        <v>32.799999999999997</v>
      </c>
      <c r="AG16" s="110">
        <f t="shared" si="2"/>
        <v>28.626666666666665</v>
      </c>
      <c r="AI16" s="12"/>
    </row>
    <row r="17" spans="1:38" x14ac:dyDescent="0.2">
      <c r="A17" s="47" t="s">
        <v>4</v>
      </c>
      <c r="B17" s="106">
        <f>[13]Junho!$C$5</f>
        <v>27.1</v>
      </c>
      <c r="C17" s="106">
        <f>[13]Junho!$C$6</f>
        <v>28.1</v>
      </c>
      <c r="D17" s="106">
        <f>[13]Junho!$C$7</f>
        <v>27.9</v>
      </c>
      <c r="E17" s="106">
        <f>[13]Junho!$C$8</f>
        <v>27.7</v>
      </c>
      <c r="F17" s="106">
        <f>[13]Junho!$C$9</f>
        <v>29.3</v>
      </c>
      <c r="G17" s="106">
        <f>[13]Junho!$C$10</f>
        <v>29.4</v>
      </c>
      <c r="H17" s="106">
        <f>[13]Junho!$C$11</f>
        <v>28.8</v>
      </c>
      <c r="I17" s="106">
        <f>[13]Junho!$C$12</f>
        <v>29.5</v>
      </c>
      <c r="J17" s="106">
        <f>[13]Junho!$C$13</f>
        <v>23.8</v>
      </c>
      <c r="K17" s="106">
        <f>[13]Junho!$C$14</f>
        <v>22.8</v>
      </c>
      <c r="L17" s="106">
        <f>[13]Junho!$C$15</f>
        <v>21.3</v>
      </c>
      <c r="M17" s="106">
        <f>[13]Junho!$C$16</f>
        <v>21.3</v>
      </c>
      <c r="N17" s="106">
        <f>[13]Junho!$C$17</f>
        <v>27.2</v>
      </c>
      <c r="O17" s="106">
        <f>[13]Junho!$C$18</f>
        <v>27.9</v>
      </c>
      <c r="P17" s="106">
        <f>[13]Junho!$C$19</f>
        <v>24.2</v>
      </c>
      <c r="Q17" s="106">
        <f>[13]Junho!$C$20</f>
        <v>26.9</v>
      </c>
      <c r="R17" s="106">
        <f>[13]Junho!$C$21</f>
        <v>26.8</v>
      </c>
      <c r="S17" s="106">
        <f>[13]Junho!$C$22</f>
        <v>27.7</v>
      </c>
      <c r="T17" s="106">
        <f>[13]Junho!$C$23</f>
        <v>28.1</v>
      </c>
      <c r="U17" s="106">
        <f>[13]Junho!$C$24</f>
        <v>29.4</v>
      </c>
      <c r="V17" s="106">
        <f>[13]Junho!$C$25</f>
        <v>27.7</v>
      </c>
      <c r="W17" s="106">
        <f>[13]Junho!$C$26</f>
        <v>28.2</v>
      </c>
      <c r="X17" s="106">
        <f>[13]Junho!$C$27</f>
        <v>23.3</v>
      </c>
      <c r="Y17" s="106">
        <f>[13]Junho!$C$28</f>
        <v>16</v>
      </c>
      <c r="Z17" s="106">
        <f>[13]Junho!$C$29</f>
        <v>26.5</v>
      </c>
      <c r="AA17" s="106">
        <f>[13]Junho!$C$30</f>
        <v>29.1</v>
      </c>
      <c r="AB17" s="106">
        <f>[13]Junho!$C$31</f>
        <v>27</v>
      </c>
      <c r="AC17" s="106">
        <f>[13]Junho!$C$32</f>
        <v>28.6</v>
      </c>
      <c r="AD17" s="106">
        <f>[13]Junho!$C$33</f>
        <v>30.4</v>
      </c>
      <c r="AE17" s="106">
        <f>[13]Junho!$C$34</f>
        <v>21.5</v>
      </c>
      <c r="AF17" s="109">
        <f t="shared" si="1"/>
        <v>30.4</v>
      </c>
      <c r="AG17" s="110">
        <f t="shared" si="2"/>
        <v>26.450000000000003</v>
      </c>
    </row>
    <row r="18" spans="1:38" x14ac:dyDescent="0.2">
      <c r="A18" s="47" t="s">
        <v>210</v>
      </c>
      <c r="B18" s="106" t="str">
        <f>[14]Junho!$C$5</f>
        <v>*</v>
      </c>
      <c r="C18" s="106" t="str">
        <f>[14]Junho!$C$6</f>
        <v>*</v>
      </c>
      <c r="D18" s="106" t="str">
        <f>[14]Junho!$C$7</f>
        <v>*</v>
      </c>
      <c r="E18" s="106" t="str">
        <f>[14]Junho!$C$8</f>
        <v>*</v>
      </c>
      <c r="F18" s="106" t="str">
        <f>[14]Junho!$C$9</f>
        <v>*</v>
      </c>
      <c r="G18" s="106" t="str">
        <f>[14]Junho!$C$10</f>
        <v>*</v>
      </c>
      <c r="H18" s="106" t="str">
        <f>[14]Junho!$C$11</f>
        <v>*</v>
      </c>
      <c r="I18" s="106" t="str">
        <f>[14]Junho!$C$12</f>
        <v>*</v>
      </c>
      <c r="J18" s="106" t="str">
        <f>[14]Junho!$C$13</f>
        <v>*</v>
      </c>
      <c r="K18" s="106" t="str">
        <f>[14]Junho!$C$14</f>
        <v>*</v>
      </c>
      <c r="L18" s="106" t="str">
        <f>[14]Junho!$C$15</f>
        <v>*</v>
      </c>
      <c r="M18" s="106">
        <f>[14]Junho!$C$16</f>
        <v>22</v>
      </c>
      <c r="N18" s="106">
        <f>[14]Junho!$C$17</f>
        <v>26.3</v>
      </c>
      <c r="O18" s="106">
        <f>[14]Junho!$C$18</f>
        <v>28.3</v>
      </c>
      <c r="P18" s="106">
        <f>[14]Junho!$C$19</f>
        <v>25.1</v>
      </c>
      <c r="Q18" s="106">
        <f>[14]Junho!$C$20</f>
        <v>28.4</v>
      </c>
      <c r="R18" s="106">
        <f>[14]Junho!$C$21</f>
        <v>28.4</v>
      </c>
      <c r="S18" s="106">
        <f>[14]Junho!$C$22</f>
        <v>28</v>
      </c>
      <c r="T18" s="106">
        <f>[14]Junho!$C$23</f>
        <v>23.9</v>
      </c>
      <c r="U18" s="106">
        <f>[14]Junho!$C$24</f>
        <v>21.5</v>
      </c>
      <c r="V18" s="106">
        <f>[14]Junho!$C$25</f>
        <v>24.3</v>
      </c>
      <c r="W18" s="106">
        <f>[14]Junho!$C$26</f>
        <v>27.6</v>
      </c>
      <c r="X18" s="106">
        <f>[14]Junho!$C$27</f>
        <v>26</v>
      </c>
      <c r="Y18" s="106">
        <f>[14]Junho!$C$28</f>
        <v>16.5</v>
      </c>
      <c r="Z18" s="106">
        <f>[14]Junho!$C$29</f>
        <v>24.3</v>
      </c>
      <c r="AA18" s="106">
        <f>[14]Junho!$C$30</f>
        <v>25.9</v>
      </c>
      <c r="AB18" s="106">
        <f>[14]Junho!$C$31</f>
        <v>27.7</v>
      </c>
      <c r="AC18" s="106">
        <f>[14]Junho!$C$32</f>
        <v>29.6</v>
      </c>
      <c r="AD18" s="106">
        <f>[14]Junho!$C$33</f>
        <v>26.8</v>
      </c>
      <c r="AE18" s="106">
        <f>[14]Junho!$C$34</f>
        <v>19.3</v>
      </c>
      <c r="AF18" s="109">
        <f t="shared" si="1"/>
        <v>29.6</v>
      </c>
      <c r="AG18" s="110">
        <f t="shared" si="2"/>
        <v>25.257894736842108</v>
      </c>
    </row>
    <row r="19" spans="1:38" x14ac:dyDescent="0.2">
      <c r="A19" s="47" t="s">
        <v>5</v>
      </c>
      <c r="B19" s="106">
        <f>[15]Junho!$C$5</f>
        <v>26.1</v>
      </c>
      <c r="C19" s="106">
        <f>[15]Junho!$C$6</f>
        <v>23.5</v>
      </c>
      <c r="D19" s="106">
        <f>[15]Junho!$C$7</f>
        <v>31.9</v>
      </c>
      <c r="E19" s="106">
        <f>[15]Junho!$C$8</f>
        <v>32.6</v>
      </c>
      <c r="F19" s="106">
        <f>[15]Junho!$C$9</f>
        <v>32.299999999999997</v>
      </c>
      <c r="G19" s="106">
        <f>[15]Junho!$C$10</f>
        <v>27.7</v>
      </c>
      <c r="H19" s="106">
        <f>[15]Junho!$C$11</f>
        <v>31</v>
      </c>
      <c r="I19" s="106">
        <f>[15]Junho!$C$12</f>
        <v>26.8</v>
      </c>
      <c r="J19" s="106">
        <f>[15]Junho!$C$13</f>
        <v>22.5</v>
      </c>
      <c r="K19" s="106">
        <f>[15]Junho!$C$14</f>
        <v>23.8</v>
      </c>
      <c r="L19" s="106">
        <f>[15]Junho!$C$15</f>
        <v>25.7</v>
      </c>
      <c r="M19" s="106">
        <f>[15]Junho!$C$16</f>
        <v>26.1</v>
      </c>
      <c r="N19" s="106">
        <f>[15]Junho!$C$17</f>
        <v>30.3</v>
      </c>
      <c r="O19" s="106">
        <f>[15]Junho!$C$18</f>
        <v>31.6</v>
      </c>
      <c r="P19" s="106">
        <f>[15]Junho!$C$19</f>
        <v>26.5</v>
      </c>
      <c r="Q19" s="106">
        <f>[15]Junho!$C$20</f>
        <v>32.200000000000003</v>
      </c>
      <c r="R19" s="106">
        <f>[15]Junho!$C$21</f>
        <v>32.5</v>
      </c>
      <c r="S19" s="106">
        <f>[15]Junho!$C$22</f>
        <v>32.4</v>
      </c>
      <c r="T19" s="106">
        <f>[15]Junho!$C$23</f>
        <v>26.2</v>
      </c>
      <c r="U19" s="106">
        <f>[15]Junho!$C$24</f>
        <v>21.1</v>
      </c>
      <c r="V19" s="106">
        <f>[15]Junho!$C$25</f>
        <v>27.1</v>
      </c>
      <c r="W19" s="106">
        <f>[15]Junho!$C$26</f>
        <v>30</v>
      </c>
      <c r="X19" s="106">
        <f>[15]Junho!$C$27</f>
        <v>25.9</v>
      </c>
      <c r="Y19" s="106">
        <f>[15]Junho!$C$28</f>
        <v>21</v>
      </c>
      <c r="Z19" s="106">
        <f>[15]Junho!$C$29</f>
        <v>25.8</v>
      </c>
      <c r="AA19" s="106">
        <f>[15]Junho!$C$30</f>
        <v>26.9</v>
      </c>
      <c r="AB19" s="106">
        <f>[15]Junho!$C$31</f>
        <v>28.2</v>
      </c>
      <c r="AC19" s="106">
        <f>[15]Junho!$C$32</f>
        <v>32</v>
      </c>
      <c r="AD19" s="106">
        <f>[15]Junho!$C$33</f>
        <v>25.7</v>
      </c>
      <c r="AE19" s="106">
        <f>[15]Junho!$C$34</f>
        <v>17.7</v>
      </c>
      <c r="AF19" s="109">
        <f t="shared" si="1"/>
        <v>32.6</v>
      </c>
      <c r="AG19" s="110">
        <f t="shared" si="2"/>
        <v>27.436666666666671</v>
      </c>
      <c r="AH19" s="12" t="s">
        <v>35</v>
      </c>
      <c r="AI19" t="s">
        <v>35</v>
      </c>
      <c r="AK19" t="s">
        <v>35</v>
      </c>
    </row>
    <row r="20" spans="1:38" x14ac:dyDescent="0.2">
      <c r="A20" s="47" t="s">
        <v>225</v>
      </c>
      <c r="B20" s="106" t="str">
        <f>[16]Junho!$C$5</f>
        <v>*</v>
      </c>
      <c r="C20" s="106" t="str">
        <f>[16]Junho!$C$6</f>
        <v>*</v>
      </c>
      <c r="D20" s="106" t="str">
        <f>[16]Junho!$C$7</f>
        <v>*</v>
      </c>
      <c r="E20" s="106" t="str">
        <f>[16]Junho!$C$8</f>
        <v>*</v>
      </c>
      <c r="F20" s="106" t="str">
        <f>[16]Junho!$C$9</f>
        <v>*</v>
      </c>
      <c r="G20" s="106" t="str">
        <f>[16]Junho!$C$10</f>
        <v>*</v>
      </c>
      <c r="H20" s="106" t="str">
        <f>[16]Junho!$C$11</f>
        <v>*</v>
      </c>
      <c r="I20" s="106" t="str">
        <f>[16]Junho!$C$12</f>
        <v>*</v>
      </c>
      <c r="J20" s="106" t="str">
        <f>[16]Junho!$C$13</f>
        <v>*</v>
      </c>
      <c r="K20" s="106">
        <f>[16]Junho!$C$14</f>
        <v>24.2</v>
      </c>
      <c r="L20" s="106">
        <f>[16]Junho!$C$15</f>
        <v>26.6</v>
      </c>
      <c r="M20" s="106">
        <f>[16]Junho!$C$16</f>
        <v>25.5</v>
      </c>
      <c r="N20" s="106">
        <f>[16]Junho!$C$17</f>
        <v>28.9</v>
      </c>
      <c r="O20" s="106">
        <f>[16]Junho!$C$18</f>
        <v>30.7</v>
      </c>
      <c r="P20" s="106">
        <f>[16]Junho!$C$19</f>
        <v>25.9</v>
      </c>
      <c r="Q20" s="106">
        <f>[16]Junho!$C$20</f>
        <v>32</v>
      </c>
      <c r="R20" s="106">
        <f>[16]Junho!$C$21</f>
        <v>32.4</v>
      </c>
      <c r="S20" s="106">
        <f>[16]Junho!$C$22</f>
        <v>31.8</v>
      </c>
      <c r="T20" s="106">
        <f>[16]Junho!$C$23</f>
        <v>25.5</v>
      </c>
      <c r="U20" s="106">
        <f>[16]Junho!$C$24</f>
        <v>18.3</v>
      </c>
      <c r="V20" s="106">
        <f>[16]Junho!$C$25</f>
        <v>24.3</v>
      </c>
      <c r="W20" s="106">
        <f>[16]Junho!$C$26</f>
        <v>30.3</v>
      </c>
      <c r="X20" s="106">
        <f>[16]Junho!$C$27</f>
        <v>26.4</v>
      </c>
      <c r="Y20" s="106">
        <f>[16]Junho!$C$28</f>
        <v>19.7</v>
      </c>
      <c r="Z20" s="106">
        <f>[16]Junho!$C$29</f>
        <v>26</v>
      </c>
      <c r="AA20" s="106">
        <f>[16]Junho!$C$30</f>
        <v>25.4</v>
      </c>
      <c r="AB20" s="106">
        <f>[16]Junho!$C$31</f>
        <v>26.4</v>
      </c>
      <c r="AC20" s="106">
        <f>[16]Junho!$C$32</f>
        <v>32.299999999999997</v>
      </c>
      <c r="AD20" s="106">
        <f>[16]Junho!$C$33</f>
        <v>27.8</v>
      </c>
      <c r="AE20" s="106">
        <f>[16]Junho!$C$34</f>
        <v>15.9</v>
      </c>
      <c r="AF20" s="109">
        <f t="shared" si="1"/>
        <v>32.4</v>
      </c>
      <c r="AG20" s="110">
        <f t="shared" si="2"/>
        <v>26.490476190476183</v>
      </c>
      <c r="AH20" s="12"/>
    </row>
    <row r="21" spans="1:38" x14ac:dyDescent="0.2">
      <c r="A21" s="47" t="s">
        <v>206</v>
      </c>
      <c r="B21" s="106">
        <f>[17]Junho!$C$5</f>
        <v>28.3</v>
      </c>
      <c r="C21" s="106">
        <f>[17]Junho!$C$6</f>
        <v>29</v>
      </c>
      <c r="D21" s="106">
        <f>[17]Junho!$C$7</f>
        <v>32.299999999999997</v>
      </c>
      <c r="E21" s="106">
        <f>[17]Junho!$C$8</f>
        <v>33.1</v>
      </c>
      <c r="F21" s="106">
        <f>[17]Junho!$C$9</f>
        <v>32.700000000000003</v>
      </c>
      <c r="G21" s="106">
        <f>[17]Junho!$C$10</f>
        <v>31.5</v>
      </c>
      <c r="H21" s="106">
        <f>[17]Junho!$C$11</f>
        <v>32.1</v>
      </c>
      <c r="I21" s="106">
        <f>[17]Junho!$C$12</f>
        <v>28.4</v>
      </c>
      <c r="J21" s="106">
        <f>[17]Junho!$C$13</f>
        <v>23.5</v>
      </c>
      <c r="K21" s="106">
        <f>[17]Junho!$C$14</f>
        <v>25.9</v>
      </c>
      <c r="L21" s="106">
        <f>[17]Junho!$C$15</f>
        <v>25.2</v>
      </c>
      <c r="M21" s="106">
        <f>[17]Junho!$C$16</f>
        <v>27.3</v>
      </c>
      <c r="N21" s="106">
        <f>[17]Junho!$C$17</f>
        <v>30.6</v>
      </c>
      <c r="O21" s="106">
        <f>[17]Junho!$C$18</f>
        <v>32.5</v>
      </c>
      <c r="P21" s="106">
        <f>[17]Junho!$C$19</f>
        <v>30.2</v>
      </c>
      <c r="Q21" s="106">
        <f>[17]Junho!$C$20</f>
        <v>32.4</v>
      </c>
      <c r="R21" s="106">
        <f>[17]Junho!$C$21</f>
        <v>32</v>
      </c>
      <c r="S21" s="106">
        <f>[17]Junho!$C$22</f>
        <v>32</v>
      </c>
      <c r="T21" s="106">
        <f>[17]Junho!$C$23</f>
        <v>25.8</v>
      </c>
      <c r="U21" s="106">
        <f>[17]Junho!$C$24</f>
        <v>22.4</v>
      </c>
      <c r="V21" s="106">
        <f>[17]Junho!$C$25</f>
        <v>25</v>
      </c>
      <c r="W21" s="106">
        <f>[17]Junho!$C$26</f>
        <v>31.8</v>
      </c>
      <c r="X21" s="106">
        <f>[17]Junho!$C$27</f>
        <v>26.6</v>
      </c>
      <c r="Y21" s="106">
        <f>[17]Junho!$C$28</f>
        <v>21.3</v>
      </c>
      <c r="Z21" s="106">
        <f>[17]Junho!$C$29</f>
        <v>27.6</v>
      </c>
      <c r="AA21" s="106">
        <f>[17]Junho!$C$30</f>
        <v>29</v>
      </c>
      <c r="AB21" s="106">
        <f>[17]Junho!$C$31</f>
        <v>31.4</v>
      </c>
      <c r="AC21" s="106">
        <f>[17]Junho!$C$32</f>
        <v>33.1</v>
      </c>
      <c r="AD21" s="106">
        <f>[17]Junho!$C$33</f>
        <v>31.8</v>
      </c>
      <c r="AE21" s="106">
        <f>[17]Junho!$C$34</f>
        <v>16.600000000000001</v>
      </c>
      <c r="AF21" s="109">
        <f t="shared" si="1"/>
        <v>33.1</v>
      </c>
      <c r="AG21" s="110">
        <f t="shared" si="2"/>
        <v>28.713333333333328</v>
      </c>
      <c r="AH21" s="12"/>
    </row>
    <row r="22" spans="1:38" x14ac:dyDescent="0.2">
      <c r="A22" s="47" t="s">
        <v>207</v>
      </c>
      <c r="B22" s="106" t="str">
        <f>[18]Junho!$C$5</f>
        <v>*</v>
      </c>
      <c r="C22" s="106" t="str">
        <f>[18]Junho!$C$6</f>
        <v>*</v>
      </c>
      <c r="D22" s="106" t="str">
        <f>[18]Junho!$C$7</f>
        <v>*</v>
      </c>
      <c r="E22" s="106" t="str">
        <f>[18]Junho!$C$8</f>
        <v>*</v>
      </c>
      <c r="F22" s="106" t="str">
        <f>[18]Junho!$C$9</f>
        <v>*</v>
      </c>
      <c r="G22" s="106" t="str">
        <f>[18]Junho!$C$10</f>
        <v>*</v>
      </c>
      <c r="H22" s="106" t="str">
        <f>[18]Junho!$C$11</f>
        <v>*</v>
      </c>
      <c r="I22" s="106" t="str">
        <f>[18]Junho!$C$12</f>
        <v>*</v>
      </c>
      <c r="J22" s="106" t="str">
        <f>[18]Junho!$C$13</f>
        <v>*</v>
      </c>
      <c r="K22" s="106">
        <f>[18]Junho!$C$14</f>
        <v>24.3</v>
      </c>
      <c r="L22" s="106">
        <f>[18]Junho!$C$15</f>
        <v>25.4</v>
      </c>
      <c r="M22" s="106">
        <f>[18]Junho!$C$16</f>
        <v>25.3</v>
      </c>
      <c r="N22" s="106">
        <f>[18]Junho!$C$17</f>
        <v>28.6</v>
      </c>
      <c r="O22" s="106">
        <f>[18]Junho!$C$18</f>
        <v>31.3</v>
      </c>
      <c r="P22" s="106">
        <f>[18]Junho!$C$19</f>
        <v>27</v>
      </c>
      <c r="Q22" s="106">
        <f>[18]Junho!$C$20</f>
        <v>32.700000000000003</v>
      </c>
      <c r="R22" s="106">
        <f>[18]Junho!$C$21</f>
        <v>32.5</v>
      </c>
      <c r="S22" s="106">
        <f>[18]Junho!$C$22</f>
        <v>32.299999999999997</v>
      </c>
      <c r="T22" s="106">
        <f>[18]Junho!$C$23</f>
        <v>23.6</v>
      </c>
      <c r="U22" s="106">
        <f>[18]Junho!$C$24</f>
        <v>20.100000000000001</v>
      </c>
      <c r="V22" s="106">
        <f>[18]Junho!$C$25</f>
        <v>24.5</v>
      </c>
      <c r="W22" s="106">
        <f>[18]Junho!$C$26</f>
        <v>30.4</v>
      </c>
      <c r="X22" s="106">
        <f>[18]Junho!$C$27</f>
        <v>25.9</v>
      </c>
      <c r="Y22" s="106">
        <f>[18]Junho!$C$28</f>
        <v>19.5</v>
      </c>
      <c r="Z22" s="106">
        <f>[18]Junho!$C$29</f>
        <v>26.3</v>
      </c>
      <c r="AA22" s="106">
        <f>[18]Junho!$C$30</f>
        <v>30.1</v>
      </c>
      <c r="AB22" s="106">
        <f>[18]Junho!$C$31</f>
        <v>26.8</v>
      </c>
      <c r="AC22" s="106">
        <f>[18]Junho!$C$32</f>
        <v>33</v>
      </c>
      <c r="AD22" s="106">
        <f>[18]Junho!$C$33</f>
        <v>25.4</v>
      </c>
      <c r="AE22" s="106">
        <f>[18]Junho!$C$34</f>
        <v>17</v>
      </c>
      <c r="AF22" s="109">
        <f t="shared" si="1"/>
        <v>33</v>
      </c>
      <c r="AG22" s="110">
        <f t="shared" si="2"/>
        <v>26.761904761904766</v>
      </c>
      <c r="AH22" s="12"/>
    </row>
    <row r="23" spans="1:38" x14ac:dyDescent="0.2">
      <c r="A23" s="47" t="s">
        <v>33</v>
      </c>
      <c r="B23" s="106">
        <f>[19]Junho!$C$5</f>
        <v>29.3</v>
      </c>
      <c r="C23" s="106">
        <f>[19]Junho!$C$6</f>
        <v>29.7</v>
      </c>
      <c r="D23" s="106">
        <f>[19]Junho!$C$7</f>
        <v>30.6</v>
      </c>
      <c r="E23" s="106">
        <f>[19]Junho!$C$8</f>
        <v>30.6</v>
      </c>
      <c r="F23" s="106">
        <f>[19]Junho!$C$9</f>
        <v>29.9</v>
      </c>
      <c r="G23" s="106">
        <f>[19]Junho!$C$10</f>
        <v>29.6</v>
      </c>
      <c r="H23" s="106">
        <f>[19]Junho!$C$11</f>
        <v>30.5</v>
      </c>
      <c r="I23" s="106">
        <f>[19]Junho!$C$12</f>
        <v>29.6</v>
      </c>
      <c r="J23" s="106">
        <f>[19]Junho!$C$13</f>
        <v>24.7</v>
      </c>
      <c r="K23" s="106">
        <f>[19]Junho!$C$14</f>
        <v>24.4</v>
      </c>
      <c r="L23" s="106">
        <f>[19]Junho!$C$15</f>
        <v>22.5</v>
      </c>
      <c r="M23" s="106">
        <f>[19]Junho!$C$16</f>
        <v>25</v>
      </c>
      <c r="N23" s="106">
        <f>[19]Junho!$C$17</f>
        <v>29.8</v>
      </c>
      <c r="O23" s="106">
        <f>[19]Junho!$C$18</f>
        <v>29.7</v>
      </c>
      <c r="P23" s="106">
        <f>[19]Junho!$C$19</f>
        <v>28.5</v>
      </c>
      <c r="Q23" s="106">
        <f>[19]Junho!$C$20</f>
        <v>29.3</v>
      </c>
      <c r="R23" s="106">
        <f>[19]Junho!$C$21</f>
        <v>29.2</v>
      </c>
      <c r="S23" s="106">
        <f>[19]Junho!$C$22</f>
        <v>29.4</v>
      </c>
      <c r="T23" s="106">
        <f>[19]Junho!$C$23</f>
        <v>29.5</v>
      </c>
      <c r="U23" s="106">
        <f>[19]Junho!$C$24</f>
        <v>29.9</v>
      </c>
      <c r="V23" s="106">
        <f>[19]Junho!$C$25</f>
        <v>29.6</v>
      </c>
      <c r="W23" s="106">
        <f>[19]Junho!$C$26</f>
        <v>29.7</v>
      </c>
      <c r="X23" s="106">
        <f>[19]Junho!$C$27</f>
        <v>23.9</v>
      </c>
      <c r="Y23" s="106">
        <f>[19]Junho!$C$28</f>
        <v>18.8</v>
      </c>
      <c r="Z23" s="106">
        <f>[19]Junho!$C$29</f>
        <v>28.5</v>
      </c>
      <c r="AA23" s="106">
        <f>[19]Junho!$C$30</f>
        <v>29.7</v>
      </c>
      <c r="AB23" s="106">
        <f>[19]Junho!$C$31</f>
        <v>29.3</v>
      </c>
      <c r="AC23" s="106">
        <f>[19]Junho!$C$32</f>
        <v>30.1</v>
      </c>
      <c r="AD23" s="106">
        <f>[19]Junho!$C$33</f>
        <v>30.2</v>
      </c>
      <c r="AE23" s="106">
        <f>[19]Junho!$C$34</f>
        <v>21.3</v>
      </c>
      <c r="AF23" s="109">
        <f t="shared" si="1"/>
        <v>30.6</v>
      </c>
      <c r="AG23" s="110">
        <f t="shared" si="2"/>
        <v>28.09333333333333</v>
      </c>
      <c r="AI23" t="s">
        <v>157</v>
      </c>
      <c r="AK23" t="s">
        <v>35</v>
      </c>
    </row>
    <row r="24" spans="1:38" x14ac:dyDescent="0.2">
      <c r="A24" s="47" t="s">
        <v>6</v>
      </c>
      <c r="B24" s="106">
        <f>[20]Junho!$C$5</f>
        <v>29</v>
      </c>
      <c r="C24" s="106">
        <f>[20]Junho!$C$6</f>
        <v>29.7</v>
      </c>
      <c r="D24" s="106">
        <f>[20]Junho!$C$7</f>
        <v>31.3</v>
      </c>
      <c r="E24" s="106">
        <f>[20]Junho!$C$8</f>
        <v>33.1</v>
      </c>
      <c r="F24" s="106">
        <f>[20]Junho!$C$9</f>
        <v>32</v>
      </c>
      <c r="G24" s="106">
        <f>[20]Junho!$C$10</f>
        <v>31.9</v>
      </c>
      <c r="H24" s="106">
        <f>[20]Junho!$C$11</f>
        <v>31.7</v>
      </c>
      <c r="I24" s="106">
        <f>[20]Junho!$C$12</f>
        <v>28.9</v>
      </c>
      <c r="J24" s="106">
        <f>[20]Junho!$C$13</f>
        <v>26.4</v>
      </c>
      <c r="K24" s="106">
        <f>[20]Junho!$C$14</f>
        <v>24.7</v>
      </c>
      <c r="L24" s="106">
        <f>[20]Junho!$C$15</f>
        <v>24.2</v>
      </c>
      <c r="M24" s="106">
        <f>[20]Junho!$C$16</f>
        <v>26.6</v>
      </c>
      <c r="N24" s="106">
        <f>[20]Junho!$C$17</f>
        <v>29.8</v>
      </c>
      <c r="O24" s="106">
        <f>[20]Junho!$C$18</f>
        <v>32.4</v>
      </c>
      <c r="P24" s="106">
        <f>[20]Junho!$C$19</f>
        <v>30.7</v>
      </c>
      <c r="Q24" s="106">
        <f>[20]Junho!$C$20</f>
        <v>31.6</v>
      </c>
      <c r="R24" s="106">
        <f>[20]Junho!$C$21</f>
        <v>30.9</v>
      </c>
      <c r="S24" s="106">
        <f>[20]Junho!$C$22</f>
        <v>31.7</v>
      </c>
      <c r="T24" s="106">
        <f>[20]Junho!$C$23</f>
        <v>31.5</v>
      </c>
      <c r="U24" s="106">
        <f>[20]Junho!$C$24</f>
        <v>25.7</v>
      </c>
      <c r="V24" s="106">
        <f>[20]Junho!$C$25</f>
        <v>25.7</v>
      </c>
      <c r="W24" s="106">
        <f>[20]Junho!$C$26</f>
        <v>31.6</v>
      </c>
      <c r="X24" s="106">
        <f>[20]Junho!$C$27</f>
        <v>24.8</v>
      </c>
      <c r="Y24" s="106">
        <f>[20]Junho!$C$28</f>
        <v>20.6</v>
      </c>
      <c r="Z24" s="106">
        <f>[20]Junho!$C$29</f>
        <v>26.9</v>
      </c>
      <c r="AA24" s="106">
        <f>[20]Junho!$C$30</f>
        <v>31.4</v>
      </c>
      <c r="AB24" s="106">
        <f>[20]Junho!$C$31</f>
        <v>31.4</v>
      </c>
      <c r="AC24" s="106">
        <f>[20]Junho!$C$32</f>
        <v>32.200000000000003</v>
      </c>
      <c r="AD24" s="106">
        <f>[20]Junho!$C$33</f>
        <v>31.9</v>
      </c>
      <c r="AE24" s="106">
        <f>[20]Junho!$C$34</f>
        <v>25.1</v>
      </c>
      <c r="AF24" s="109">
        <f t="shared" si="1"/>
        <v>33.1</v>
      </c>
      <c r="AG24" s="110">
        <f t="shared" si="2"/>
        <v>29.180000000000003</v>
      </c>
      <c r="AI24" t="s">
        <v>35</v>
      </c>
    </row>
    <row r="25" spans="1:38" x14ac:dyDescent="0.2">
      <c r="A25" s="47" t="s">
        <v>7</v>
      </c>
      <c r="B25" s="106">
        <f>[21]Junho!$C$5</f>
        <v>20.7</v>
      </c>
      <c r="C25" s="106">
        <f>[21]Junho!$C$6</f>
        <v>24.5</v>
      </c>
      <c r="D25" s="106">
        <f>[21]Junho!$C$7</f>
        <v>27.7</v>
      </c>
      <c r="E25" s="106">
        <f>[21]Junho!$C$8</f>
        <v>29.9</v>
      </c>
      <c r="F25" s="106">
        <f>[21]Junho!$C$9</f>
        <v>29.4</v>
      </c>
      <c r="G25" s="106">
        <f>[21]Junho!$C$10</f>
        <v>27.5</v>
      </c>
      <c r="H25" s="106">
        <f>[21]Junho!$C$11</f>
        <v>28.8</v>
      </c>
      <c r="I25" s="106">
        <f>[21]Junho!$C$12</f>
        <v>24.5</v>
      </c>
      <c r="J25" s="106">
        <f>[21]Junho!$C$13</f>
        <v>22.3</v>
      </c>
      <c r="K25" s="106">
        <f>[21]Junho!$C$14</f>
        <v>21.9</v>
      </c>
      <c r="L25" s="106">
        <f>[21]Junho!$C$15</f>
        <v>22.1</v>
      </c>
      <c r="M25" s="106">
        <f>[21]Junho!$C$16</f>
        <v>20.2</v>
      </c>
      <c r="N25" s="106">
        <f>[21]Junho!$C$17</f>
        <v>21.8</v>
      </c>
      <c r="O25" s="106">
        <f>[21]Junho!$C$18</f>
        <v>26.6</v>
      </c>
      <c r="P25" s="106">
        <f>[21]Junho!$C$19</f>
        <v>22.9</v>
      </c>
      <c r="Q25" s="106">
        <f>[21]Junho!$C$20</f>
        <v>29.2</v>
      </c>
      <c r="R25" s="106">
        <f>[21]Junho!$C$21</f>
        <v>29.1</v>
      </c>
      <c r="S25" s="106">
        <f>[21]Junho!$C$22</f>
        <v>29</v>
      </c>
      <c r="T25" s="106">
        <f>[21]Junho!$C$23</f>
        <v>28.4</v>
      </c>
      <c r="U25" s="106">
        <f>[21]Junho!$C$24</f>
        <v>21.7</v>
      </c>
      <c r="V25" s="106">
        <f>[21]Junho!$C$25</f>
        <v>19.600000000000001</v>
      </c>
      <c r="W25" s="106">
        <f>[21]Junho!$C$26</f>
        <v>27.6</v>
      </c>
      <c r="X25" s="106">
        <f>[21]Junho!$C$27</f>
        <v>22.7</v>
      </c>
      <c r="Y25" s="106">
        <f>[21]Junho!$C$28</f>
        <v>13.9</v>
      </c>
      <c r="Z25" s="106">
        <f>[21]Junho!$C$29</f>
        <v>22.6</v>
      </c>
      <c r="AA25" s="106">
        <f>[21]Junho!$C$30</f>
        <v>26.3</v>
      </c>
      <c r="AB25" s="106">
        <f>[21]Junho!$C$31</f>
        <v>21.8</v>
      </c>
      <c r="AC25" s="106">
        <f>[21]Junho!$C$32</f>
        <v>31.6</v>
      </c>
      <c r="AD25" s="106">
        <f>[21]Junho!$C$33</f>
        <v>24.3</v>
      </c>
      <c r="AE25" s="106">
        <f>[21]Junho!$C$34</f>
        <v>14.2</v>
      </c>
      <c r="AF25" s="109">
        <f t="shared" si="1"/>
        <v>31.6</v>
      </c>
      <c r="AG25" s="110">
        <f t="shared" si="2"/>
        <v>24.426666666666669</v>
      </c>
      <c r="AI25" t="s">
        <v>35</v>
      </c>
      <c r="AK25" t="s">
        <v>35</v>
      </c>
    </row>
    <row r="26" spans="1:38" x14ac:dyDescent="0.2">
      <c r="A26" s="47" t="s">
        <v>140</v>
      </c>
      <c r="B26" s="106">
        <f>[22]Junho!$C$5</f>
        <v>24.1</v>
      </c>
      <c r="C26" s="106">
        <f>[22]Junho!$C$6</f>
        <v>27.1</v>
      </c>
      <c r="D26" s="106">
        <f>[22]Junho!$C$7</f>
        <v>28.8</v>
      </c>
      <c r="E26" s="106">
        <f>[22]Junho!$C$8</f>
        <v>30.6</v>
      </c>
      <c r="F26" s="106">
        <f>[22]Junho!$C$9</f>
        <v>29.9</v>
      </c>
      <c r="G26" s="106">
        <f>[22]Junho!$C$10</f>
        <v>28.7</v>
      </c>
      <c r="H26" s="106">
        <f>[22]Junho!$C$11</f>
        <v>29.5</v>
      </c>
      <c r="I26" s="106">
        <f>[22]Junho!$C$12</f>
        <v>24</v>
      </c>
      <c r="J26" s="106">
        <f>[22]Junho!$C$13</f>
        <v>22.9</v>
      </c>
      <c r="K26" s="106">
        <f>[22]Junho!$C$14</f>
        <v>23</v>
      </c>
      <c r="L26" s="106">
        <f>[22]Junho!$C$15</f>
        <v>23.5</v>
      </c>
      <c r="M26" s="106">
        <f>[22]Junho!$C$16</f>
        <v>21.5</v>
      </c>
      <c r="N26" s="106">
        <f>[22]Junho!$C$17</f>
        <v>23.8</v>
      </c>
      <c r="O26" s="106">
        <f>[22]Junho!$C$18</f>
        <v>26.9</v>
      </c>
      <c r="P26" s="106">
        <f>[22]Junho!$C$19</f>
        <v>24.5</v>
      </c>
      <c r="Q26" s="106">
        <f>[22]Junho!$C$20</f>
        <v>30</v>
      </c>
      <c r="R26" s="106">
        <f>[22]Junho!$C$21</f>
        <v>29.5</v>
      </c>
      <c r="S26" s="106">
        <f>[22]Junho!$C$22</f>
        <v>29</v>
      </c>
      <c r="T26" s="106">
        <f>[22]Junho!$C$23</f>
        <v>29.7</v>
      </c>
      <c r="U26" s="106">
        <f>[22]Junho!$C$24</f>
        <v>23</v>
      </c>
      <c r="V26" s="106">
        <f>[22]Junho!$C$25</f>
        <v>21.1</v>
      </c>
      <c r="W26" s="106">
        <f>[22]Junho!$C$26</f>
        <v>29.3</v>
      </c>
      <c r="X26" s="106">
        <f>[22]Junho!$C$27</f>
        <v>22.5</v>
      </c>
      <c r="Y26" s="106">
        <f>[22]Junho!$C$28</f>
        <v>15.5</v>
      </c>
      <c r="Z26" s="106">
        <f>[22]Junho!$C$29</f>
        <v>23.7</v>
      </c>
      <c r="AA26" s="106">
        <f>[22]Junho!$C$30</f>
        <v>23.6</v>
      </c>
      <c r="AB26" s="106">
        <f>[22]Junho!$C$31</f>
        <v>24.3</v>
      </c>
      <c r="AC26" s="106">
        <f>[22]Junho!$C$32</f>
        <v>31.8</v>
      </c>
      <c r="AD26" s="106">
        <f>[22]Junho!$C$33</f>
        <v>26.4</v>
      </c>
      <c r="AE26" s="106">
        <f>[22]Junho!$C$34</f>
        <v>15.6</v>
      </c>
      <c r="AF26" s="109">
        <f t="shared" si="1"/>
        <v>31.8</v>
      </c>
      <c r="AG26" s="110">
        <f t="shared" si="2"/>
        <v>25.459999999999997</v>
      </c>
      <c r="AI26" t="s">
        <v>35</v>
      </c>
      <c r="AJ26" t="s">
        <v>35</v>
      </c>
      <c r="AK26" t="s">
        <v>35</v>
      </c>
      <c r="AL26" t="s">
        <v>35</v>
      </c>
    </row>
    <row r="27" spans="1:38" x14ac:dyDescent="0.2">
      <c r="A27" s="47" t="s">
        <v>141</v>
      </c>
      <c r="B27" s="106">
        <f>[23]Junho!$C$5</f>
        <v>22.9</v>
      </c>
      <c r="C27" s="106">
        <f>[23]Junho!$C$6</f>
        <v>25.1</v>
      </c>
      <c r="D27" s="106">
        <f>[23]Junho!$C$7</f>
        <v>27.7</v>
      </c>
      <c r="E27" s="106">
        <f>[23]Junho!$C$8</f>
        <v>29.8</v>
      </c>
      <c r="F27" s="106">
        <f>[23]Junho!$C$9</f>
        <v>25.7</v>
      </c>
      <c r="G27" s="106">
        <f>[23]Junho!$C$10</f>
        <v>26.8</v>
      </c>
      <c r="H27" s="106">
        <f>[23]Junho!$C$11</f>
        <v>25.4</v>
      </c>
      <c r="I27" s="106">
        <f>[23]Junho!$C$12</f>
        <v>23.3</v>
      </c>
      <c r="J27" s="106">
        <f>[23]Junho!$C$13</f>
        <v>18.5</v>
      </c>
      <c r="K27" s="106">
        <f>[23]Junho!$C$14</f>
        <v>21.1</v>
      </c>
      <c r="L27" s="106">
        <f>[23]Junho!$C$15</f>
        <v>22.6</v>
      </c>
      <c r="M27" s="106">
        <f>[23]Junho!$C$16</f>
        <v>21.2</v>
      </c>
      <c r="N27" s="106">
        <f>[23]Junho!$C$17</f>
        <v>22.8</v>
      </c>
      <c r="O27" s="106">
        <f>[23]Junho!$C$18</f>
        <v>25.5</v>
      </c>
      <c r="P27" s="106">
        <f>[23]Junho!$C$19</f>
        <v>22.3</v>
      </c>
      <c r="Q27" s="106">
        <f>[23]Junho!$C$20</f>
        <v>29.3</v>
      </c>
      <c r="R27" s="106">
        <f>[23]Junho!$C$21</f>
        <v>30.4</v>
      </c>
      <c r="S27" s="106">
        <f>[23]Junho!$C$22</f>
        <v>29.4</v>
      </c>
      <c r="T27" s="106">
        <f>[23]Junho!$C$23</f>
        <v>25.4</v>
      </c>
      <c r="U27" s="106">
        <f>[23]Junho!$C$24</f>
        <v>18.2</v>
      </c>
      <c r="V27" s="106">
        <f>[23]Junho!$C$25</f>
        <v>20.100000000000001</v>
      </c>
      <c r="W27" s="106">
        <f>[23]Junho!$C$26</f>
        <v>26.1</v>
      </c>
      <c r="X27" s="106">
        <f>[23]Junho!$C$27</f>
        <v>24.1</v>
      </c>
      <c r="Y27" s="106">
        <f>[23]Junho!$C$28</f>
        <v>14.1</v>
      </c>
      <c r="Z27" s="106">
        <f>[23]Junho!$C$29</f>
        <v>21.2</v>
      </c>
      <c r="AA27" s="106">
        <f>[23]Junho!$C$30</f>
        <v>24.4</v>
      </c>
      <c r="AB27" s="106">
        <f>[23]Junho!$C$31</f>
        <v>19.8</v>
      </c>
      <c r="AC27" s="106">
        <f>[23]Junho!$C$32</f>
        <v>31.1</v>
      </c>
      <c r="AD27" s="106">
        <f>[23]Junho!$C$33</f>
        <v>23.3</v>
      </c>
      <c r="AE27" s="106">
        <f>[23]Junho!$C$34</f>
        <v>13.8</v>
      </c>
      <c r="AF27" s="109">
        <f t="shared" si="1"/>
        <v>31.1</v>
      </c>
      <c r="AG27" s="110">
        <f t="shared" si="2"/>
        <v>23.713333333333331</v>
      </c>
      <c r="AH27" s="12" t="s">
        <v>35</v>
      </c>
      <c r="AI27" t="s">
        <v>35</v>
      </c>
      <c r="AJ27" t="s">
        <v>35</v>
      </c>
      <c r="AL27" t="s">
        <v>35</v>
      </c>
    </row>
    <row r="28" spans="1:38" x14ac:dyDescent="0.2">
      <c r="A28" s="47" t="s">
        <v>142</v>
      </c>
      <c r="B28" s="106">
        <f>[24]Junho!$C$5</f>
        <v>22.5</v>
      </c>
      <c r="C28" s="106">
        <f>[24]Junho!$C$6</f>
        <v>26.1</v>
      </c>
      <c r="D28" s="106">
        <f>[24]Junho!$C$7</f>
        <v>29</v>
      </c>
      <c r="E28" s="106">
        <f>[24]Junho!$C$8</f>
        <v>30.6</v>
      </c>
      <c r="F28" s="106">
        <f>[24]Junho!$C$9</f>
        <v>30.4</v>
      </c>
      <c r="G28" s="106">
        <f>[24]Junho!$C$10</f>
        <v>29.4</v>
      </c>
      <c r="H28" s="106">
        <f>[24]Junho!$C$11</f>
        <v>29.7</v>
      </c>
      <c r="I28" s="106">
        <f>[24]Junho!$C$12</f>
        <v>24.2</v>
      </c>
      <c r="J28" s="106">
        <f>[24]Junho!$C$13</f>
        <v>23.5</v>
      </c>
      <c r="K28" s="106">
        <f>[24]Junho!$C$14</f>
        <v>22.8</v>
      </c>
      <c r="L28" s="106">
        <f>[24]Junho!$C$15</f>
        <v>23.4</v>
      </c>
      <c r="M28" s="106">
        <f>[24]Junho!$C$16</f>
        <v>21.2</v>
      </c>
      <c r="N28" s="106">
        <f>[24]Junho!$C$17</f>
        <v>23.6</v>
      </c>
      <c r="O28" s="106">
        <f>[24]Junho!$C$18</f>
        <v>27.8</v>
      </c>
      <c r="P28" s="106">
        <f>[24]Junho!$C$19</f>
        <v>24.1</v>
      </c>
      <c r="Q28" s="106">
        <f>[24]Junho!$C$20</f>
        <v>30</v>
      </c>
      <c r="R28" s="106">
        <f>[24]Junho!$C$21</f>
        <v>30.1</v>
      </c>
      <c r="S28" s="106">
        <f>[24]Junho!$C$22</f>
        <v>29.8</v>
      </c>
      <c r="T28" s="106">
        <f>[24]Junho!$C$23</f>
        <v>29.4</v>
      </c>
      <c r="U28" s="106">
        <f>[24]Junho!$C$24</f>
        <v>23.5</v>
      </c>
      <c r="V28" s="106">
        <f>[24]Junho!$C$25</f>
        <v>20.6</v>
      </c>
      <c r="W28" s="106">
        <f>[24]Junho!$C$26</f>
        <v>28.4</v>
      </c>
      <c r="X28" s="106">
        <f>[24]Junho!$C$27</f>
        <v>23.7</v>
      </c>
      <c r="Y28" s="106">
        <f>[24]Junho!$C$28</f>
        <v>15.8</v>
      </c>
      <c r="Z28" s="106">
        <f>[24]Junho!$C$29</f>
        <v>23.8</v>
      </c>
      <c r="AA28" s="106">
        <f>[24]Junho!$C$30</f>
        <v>26.7</v>
      </c>
      <c r="AB28" s="106">
        <f>[24]Junho!$C$31</f>
        <v>22.4</v>
      </c>
      <c r="AC28" s="106">
        <f>[24]Junho!$C$32</f>
        <v>32.1</v>
      </c>
      <c r="AD28" s="106">
        <f>[24]Junho!$C$33</f>
        <v>26.3</v>
      </c>
      <c r="AE28" s="106">
        <f>[24]Junho!$C$34</f>
        <v>15.6</v>
      </c>
      <c r="AF28" s="109">
        <f t="shared" si="1"/>
        <v>32.1</v>
      </c>
      <c r="AG28" s="110">
        <f t="shared" si="2"/>
        <v>25.55</v>
      </c>
      <c r="AI28" t="s">
        <v>35</v>
      </c>
      <c r="AK28" t="s">
        <v>35</v>
      </c>
    </row>
    <row r="29" spans="1:38" x14ac:dyDescent="0.2">
      <c r="A29" s="47" t="s">
        <v>8</v>
      </c>
      <c r="B29" s="106">
        <f>[25]Junho!$C$5</f>
        <v>21.3</v>
      </c>
      <c r="C29" s="106">
        <f>[25]Junho!$C$6</f>
        <v>24.3</v>
      </c>
      <c r="D29" s="106">
        <f>[25]Junho!$C$7</f>
        <v>26.6</v>
      </c>
      <c r="E29" s="106">
        <f>[25]Junho!$C$8</f>
        <v>28.8</v>
      </c>
      <c r="F29" s="106">
        <f>[25]Junho!$C$9</f>
        <v>24.8</v>
      </c>
      <c r="G29" s="106">
        <f>[25]Junho!$C$10</f>
        <v>26.8</v>
      </c>
      <c r="H29" s="106">
        <f>[25]Junho!$C$11</f>
        <v>25</v>
      </c>
      <c r="I29" s="106">
        <f>[25]Junho!$C$12</f>
        <v>20</v>
      </c>
      <c r="J29" s="106" t="str">
        <f>[25]Junho!$C$13</f>
        <v>*</v>
      </c>
      <c r="K29" s="106" t="str">
        <f>[25]Junho!$C$14</f>
        <v>*</v>
      </c>
      <c r="L29" s="106" t="str">
        <f>[25]Junho!$C$15</f>
        <v>*</v>
      </c>
      <c r="M29" s="106" t="str">
        <f>[25]Junho!$C$16</f>
        <v>*</v>
      </c>
      <c r="N29" s="106" t="str">
        <f>[25]Junho!$C$17</f>
        <v>*</v>
      </c>
      <c r="O29" s="106" t="str">
        <f>[25]Junho!$C$18</f>
        <v>*</v>
      </c>
      <c r="P29" s="106" t="str">
        <f>[25]Junho!$C$19</f>
        <v>*</v>
      </c>
      <c r="Q29" s="106" t="str">
        <f>[25]Junho!$C$20</f>
        <v>*</v>
      </c>
      <c r="R29" s="106" t="str">
        <f>[25]Junho!$C$21</f>
        <v>*</v>
      </c>
      <c r="S29" s="106" t="str">
        <f>[25]Junho!$C$22</f>
        <v>*</v>
      </c>
      <c r="T29" s="106">
        <f>[25]Junho!$C$23</f>
        <v>28.3</v>
      </c>
      <c r="U29" s="106">
        <f>[25]Junho!$C$24</f>
        <v>19.899999999999999</v>
      </c>
      <c r="V29" s="106">
        <f>[25]Junho!$C$25</f>
        <v>19.5</v>
      </c>
      <c r="W29" s="106">
        <f>[25]Junho!$C$26</f>
        <v>25.3</v>
      </c>
      <c r="X29" s="106">
        <f>[25]Junho!$C$27</f>
        <v>22.3</v>
      </c>
      <c r="Y29" s="106">
        <f>[25]Junho!$C$28</f>
        <v>13.4</v>
      </c>
      <c r="Z29" s="106">
        <f>[25]Junho!$C$29</f>
        <v>19.8</v>
      </c>
      <c r="AA29" s="106">
        <f>[25]Junho!$C$30</f>
        <v>24.3</v>
      </c>
      <c r="AB29" s="106">
        <f>[25]Junho!$C$31</f>
        <v>19.7</v>
      </c>
      <c r="AC29" s="106">
        <f>[25]Junho!$C$32</f>
        <v>30.3</v>
      </c>
      <c r="AD29" s="106">
        <f>[25]Junho!$C$33</f>
        <v>24.6</v>
      </c>
      <c r="AE29" s="106">
        <f>[25]Junho!$C$34</f>
        <v>13.7</v>
      </c>
      <c r="AF29" s="109">
        <f t="shared" si="1"/>
        <v>30.3</v>
      </c>
      <c r="AG29" s="110">
        <f t="shared" si="2"/>
        <v>22.935000000000002</v>
      </c>
      <c r="AI29" t="s">
        <v>35</v>
      </c>
    </row>
    <row r="30" spans="1:38" x14ac:dyDescent="0.2">
      <c r="A30" s="47" t="s">
        <v>9</v>
      </c>
      <c r="B30" s="106">
        <f>[26]Junho!$C$5</f>
        <v>24.6</v>
      </c>
      <c r="C30" s="106">
        <f>[26]Junho!$C$6</f>
        <v>27.6</v>
      </c>
      <c r="D30" s="106">
        <f>[26]Junho!$C$7</f>
        <v>28.6</v>
      </c>
      <c r="E30" s="106">
        <f>[26]Junho!$C$8</f>
        <v>30.7</v>
      </c>
      <c r="F30" s="106">
        <f>[26]Junho!$C$9</f>
        <v>29.6</v>
      </c>
      <c r="G30" s="106">
        <f>[26]Junho!$C$10</f>
        <v>29.1</v>
      </c>
      <c r="H30" s="106">
        <f>[26]Junho!$C$11</f>
        <v>29</v>
      </c>
      <c r="I30" s="106">
        <f>[26]Junho!$C$12</f>
        <v>25.3</v>
      </c>
      <c r="J30" s="106">
        <f>[26]Junho!$C$13</f>
        <v>23</v>
      </c>
      <c r="K30" s="106">
        <f>[26]Junho!$C$14</f>
        <v>21.3</v>
      </c>
      <c r="L30" s="106">
        <f>[26]Junho!$C$15</f>
        <v>22.5</v>
      </c>
      <c r="M30" s="106">
        <f>[26]Junho!$C$16</f>
        <v>21.1</v>
      </c>
      <c r="N30" s="106">
        <f>[26]Junho!$C$17</f>
        <v>21.8</v>
      </c>
      <c r="O30" s="106">
        <f>[26]Junho!$C$18</f>
        <v>26.7</v>
      </c>
      <c r="P30" s="106">
        <f>[26]Junho!$C$19</f>
        <v>24.3</v>
      </c>
      <c r="Q30" s="106">
        <f>[26]Junho!$C$20</f>
        <v>29.5</v>
      </c>
      <c r="R30" s="106">
        <f>[26]Junho!$C$21</f>
        <v>29.2</v>
      </c>
      <c r="S30" s="106">
        <f>[26]Junho!$C$22</f>
        <v>28.5</v>
      </c>
      <c r="T30" s="106">
        <f>[26]Junho!$C$23</f>
        <v>29.5</v>
      </c>
      <c r="U30" s="106">
        <f>[26]Junho!$C$24</f>
        <v>25.4</v>
      </c>
      <c r="V30" s="106">
        <f>[26]Junho!$C$25</f>
        <v>21.1</v>
      </c>
      <c r="W30" s="106">
        <f>[26]Junho!$C$26</f>
        <v>28.6</v>
      </c>
      <c r="X30" s="106">
        <f>[26]Junho!$C$27</f>
        <v>23.9</v>
      </c>
      <c r="Y30" s="106">
        <f>[26]Junho!$C$28</f>
        <v>14.8</v>
      </c>
      <c r="Z30" s="106">
        <f>[26]Junho!$C$29</f>
        <v>22.9</v>
      </c>
      <c r="AA30" s="106">
        <f>[26]Junho!$C$30</f>
        <v>26.3</v>
      </c>
      <c r="AB30" s="106">
        <f>[26]Junho!$C$31</f>
        <v>23.6</v>
      </c>
      <c r="AC30" s="106">
        <f>[26]Junho!$C$32</f>
        <v>30.9</v>
      </c>
      <c r="AD30" s="106">
        <f>[26]Junho!$C$33</f>
        <v>26.1</v>
      </c>
      <c r="AE30" s="106">
        <f>[26]Junho!$C$34</f>
        <v>16.8</v>
      </c>
      <c r="AF30" s="109">
        <f t="shared" si="1"/>
        <v>30.9</v>
      </c>
      <c r="AG30" s="110">
        <f t="shared" si="2"/>
        <v>25.41</v>
      </c>
      <c r="AK30" t="s">
        <v>35</v>
      </c>
    </row>
    <row r="31" spans="1:38" hidden="1" x14ac:dyDescent="0.2">
      <c r="A31" s="47" t="s">
        <v>32</v>
      </c>
      <c r="B31" s="106" t="str">
        <f>[27]Junho!$C$5</f>
        <v>*</v>
      </c>
      <c r="C31" s="106" t="str">
        <f>[27]Junho!$C$6</f>
        <v>*</v>
      </c>
      <c r="D31" s="106" t="str">
        <f>[27]Junho!$C$7</f>
        <v>*</v>
      </c>
      <c r="E31" s="106" t="str">
        <f>[27]Junho!$C$8</f>
        <v>*</v>
      </c>
      <c r="F31" s="106" t="str">
        <f>[27]Junho!$C$9</f>
        <v>*</v>
      </c>
      <c r="G31" s="106" t="str">
        <f>[27]Junho!$C$10</f>
        <v>*</v>
      </c>
      <c r="H31" s="106" t="str">
        <f>[27]Junho!$C$11</f>
        <v>*</v>
      </c>
      <c r="I31" s="106" t="str">
        <f>[27]Junho!$C$12</f>
        <v>*</v>
      </c>
      <c r="J31" s="106" t="str">
        <f>[27]Junho!$C$13</f>
        <v>*</v>
      </c>
      <c r="K31" s="106" t="str">
        <f>[27]Junho!$C$14</f>
        <v>*</v>
      </c>
      <c r="L31" s="106" t="str">
        <f>[27]Junho!$C$15</f>
        <v>*</v>
      </c>
      <c r="M31" s="106" t="str">
        <f>[27]Junho!$C$16</f>
        <v>*</v>
      </c>
      <c r="N31" s="106" t="str">
        <f>[27]Junho!$C$17</f>
        <v>*</v>
      </c>
      <c r="O31" s="106" t="str">
        <f>[27]Junho!$C$18</f>
        <v>*</v>
      </c>
      <c r="P31" s="106" t="str">
        <f>[27]Junho!$C$19</f>
        <v>*</v>
      </c>
      <c r="Q31" s="106" t="str">
        <f>[27]Junho!$C$20</f>
        <v>*</v>
      </c>
      <c r="R31" s="106" t="str">
        <f>[27]Junho!$C$21</f>
        <v>*</v>
      </c>
      <c r="S31" s="106" t="str">
        <f>[27]Junho!$C$22</f>
        <v>*</v>
      </c>
      <c r="T31" s="106" t="str">
        <f>[27]Junho!$C$23</f>
        <v>*</v>
      </c>
      <c r="U31" s="106" t="str">
        <f>[27]Junho!$C$24</f>
        <v>*</v>
      </c>
      <c r="V31" s="106" t="str">
        <f>[27]Junho!$C$25</f>
        <v>*</v>
      </c>
      <c r="W31" s="106" t="str">
        <f>[27]Junho!$C$26</f>
        <v>*</v>
      </c>
      <c r="X31" s="106" t="str">
        <f>[27]Junho!$C$27</f>
        <v>*</v>
      </c>
      <c r="Y31" s="106" t="str">
        <f>[27]Junho!$C$28</f>
        <v>*</v>
      </c>
      <c r="Z31" s="106" t="str">
        <f>[27]Junho!$C$29</f>
        <v>*</v>
      </c>
      <c r="AA31" s="106" t="str">
        <f>[27]Junho!$C$30</f>
        <v>*</v>
      </c>
      <c r="AB31" s="106" t="str">
        <f>[27]Junho!$C$31</f>
        <v>*</v>
      </c>
      <c r="AC31" s="106" t="str">
        <f>[27]Junho!$C$32</f>
        <v>*</v>
      </c>
      <c r="AD31" s="106" t="str">
        <f>[27]Junho!$C$33</f>
        <v>*</v>
      </c>
      <c r="AE31" s="106" t="str">
        <f>[27]Junho!$C$34</f>
        <v>*</v>
      </c>
      <c r="AF31" s="109" t="s">
        <v>154</v>
      </c>
      <c r="AG31" s="110" t="s">
        <v>154</v>
      </c>
      <c r="AK31" t="s">
        <v>35</v>
      </c>
      <c r="AL31" t="s">
        <v>35</v>
      </c>
    </row>
    <row r="32" spans="1:38" hidden="1" x14ac:dyDescent="0.2">
      <c r="A32" s="47" t="s">
        <v>10</v>
      </c>
      <c r="B32" s="106" t="str">
        <f>[28]Junho!$C$5</f>
        <v>*</v>
      </c>
      <c r="C32" s="106" t="str">
        <f>[28]Junho!$C$6</f>
        <v>*</v>
      </c>
      <c r="D32" s="106" t="str">
        <f>[28]Junho!$C$7</f>
        <v>*</v>
      </c>
      <c r="E32" s="106" t="str">
        <f>[28]Junho!$C$8</f>
        <v>*</v>
      </c>
      <c r="F32" s="106" t="str">
        <f>[28]Junho!$C$9</f>
        <v>*</v>
      </c>
      <c r="G32" s="106" t="str">
        <f>[28]Junho!$C$10</f>
        <v>*</v>
      </c>
      <c r="H32" s="106" t="str">
        <f>[28]Junho!$C$11</f>
        <v>*</v>
      </c>
      <c r="I32" s="106" t="str">
        <f>[28]Junho!$C$12</f>
        <v>*</v>
      </c>
      <c r="J32" s="106" t="str">
        <f>[28]Junho!$C$13</f>
        <v>*</v>
      </c>
      <c r="K32" s="106" t="str">
        <f>[28]Junho!$C$14</f>
        <v>*</v>
      </c>
      <c r="L32" s="106" t="str">
        <f>[28]Junho!$C$15</f>
        <v>*</v>
      </c>
      <c r="M32" s="106" t="str">
        <f>[28]Junho!$C$16</f>
        <v>*</v>
      </c>
      <c r="N32" s="106" t="str">
        <f>[28]Junho!$C$17</f>
        <v>*</v>
      </c>
      <c r="O32" s="106" t="str">
        <f>[28]Junho!$C$18</f>
        <v>*</v>
      </c>
      <c r="P32" s="106" t="str">
        <f>[28]Junho!$C$19</f>
        <v>*</v>
      </c>
      <c r="Q32" s="106" t="str">
        <f>[28]Junho!$C$20</f>
        <v>*</v>
      </c>
      <c r="R32" s="106" t="str">
        <f>[28]Junho!$C$21</f>
        <v>*</v>
      </c>
      <c r="S32" s="106" t="str">
        <f>[28]Junho!$C$22</f>
        <v>*</v>
      </c>
      <c r="T32" s="106" t="str">
        <f>[28]Junho!$C$23</f>
        <v>*</v>
      </c>
      <c r="U32" s="106" t="str">
        <f>[28]Junho!$C$24</f>
        <v>*</v>
      </c>
      <c r="V32" s="106" t="str">
        <f>[28]Junho!$C$25</f>
        <v>*</v>
      </c>
      <c r="W32" s="106" t="str">
        <f>[28]Junho!$C$26</f>
        <v>*</v>
      </c>
      <c r="X32" s="106" t="str">
        <f>[28]Junho!$C$27</f>
        <v>*</v>
      </c>
      <c r="Y32" s="106" t="str">
        <f>[28]Junho!$C$28</f>
        <v>*</v>
      </c>
      <c r="Z32" s="106" t="str">
        <f>[28]Junho!$C$29</f>
        <v>*</v>
      </c>
      <c r="AA32" s="106" t="str">
        <f>[28]Junho!$C$30</f>
        <v>*</v>
      </c>
      <c r="AB32" s="106" t="str">
        <f>[28]Junho!$C$31</f>
        <v>*</v>
      </c>
      <c r="AC32" s="106" t="str">
        <f>[28]Junho!$C$32</f>
        <v>*</v>
      </c>
      <c r="AD32" s="106" t="str">
        <f>[28]Junho!$C$33</f>
        <v>*</v>
      </c>
      <c r="AE32" s="106" t="str">
        <f>[28]Junho!$C$34</f>
        <v>*</v>
      </c>
      <c r="AF32" s="109" t="s">
        <v>154</v>
      </c>
      <c r="AG32" s="110" t="s">
        <v>154</v>
      </c>
      <c r="AK32" t="s">
        <v>35</v>
      </c>
      <c r="AL32" t="s">
        <v>35</v>
      </c>
    </row>
    <row r="33" spans="1:38" x14ac:dyDescent="0.2">
      <c r="A33" s="47" t="s">
        <v>143</v>
      </c>
      <c r="B33" s="106">
        <f>[29]Junho!$C$5</f>
        <v>20.100000000000001</v>
      </c>
      <c r="C33" s="106">
        <f>[29]Junho!$C$6</f>
        <v>23.3</v>
      </c>
      <c r="D33" s="106">
        <f>[29]Junho!$C$7</f>
        <v>27.2</v>
      </c>
      <c r="E33" s="106">
        <f>[29]Junho!$C$8</f>
        <v>28.5</v>
      </c>
      <c r="F33" s="106">
        <f>[29]Junho!$C$9</f>
        <v>28.3</v>
      </c>
      <c r="G33" s="106">
        <f>[29]Junho!$C$10</f>
        <v>27.3</v>
      </c>
      <c r="H33" s="106">
        <f>[29]Junho!$C$11</f>
        <v>27.7</v>
      </c>
      <c r="I33" s="106">
        <f>[29]Junho!$C$12</f>
        <v>23.3</v>
      </c>
      <c r="J33" s="106">
        <f>[29]Junho!$C$13</f>
        <v>21.6</v>
      </c>
      <c r="K33" s="106">
        <f>[29]Junho!$C$14</f>
        <v>21.9</v>
      </c>
      <c r="L33" s="106">
        <f>[29]Junho!$C$15</f>
        <v>22.1</v>
      </c>
      <c r="M33" s="106">
        <f>[29]Junho!$C$16</f>
        <v>19.7</v>
      </c>
      <c r="N33" s="106">
        <f>[29]Junho!$C$17</f>
        <v>21.6</v>
      </c>
      <c r="O33" s="106">
        <f>[29]Junho!$C$18</f>
        <v>25.6</v>
      </c>
      <c r="P33" s="106">
        <f>[29]Junho!$C$19</f>
        <v>22.4</v>
      </c>
      <c r="Q33" s="106">
        <f>[29]Junho!$C$20</f>
        <v>28.8</v>
      </c>
      <c r="R33" s="106">
        <f>[29]Junho!$C$21</f>
        <v>28.3</v>
      </c>
      <c r="S33" s="106">
        <f>[29]Junho!$C$22</f>
        <v>28.4</v>
      </c>
      <c r="T33" s="106">
        <f>[29]Junho!$C$23</f>
        <v>27.3</v>
      </c>
      <c r="U33" s="106">
        <f>[29]Junho!$C$24</f>
        <v>20.7</v>
      </c>
      <c r="V33" s="106">
        <f>[29]Junho!$C$25</f>
        <v>19.5</v>
      </c>
      <c r="W33" s="106">
        <f>[29]Junho!$C$26</f>
        <v>27.1</v>
      </c>
      <c r="X33" s="106">
        <f>[29]Junho!$C$27</f>
        <v>22.8</v>
      </c>
      <c r="Y33" s="106">
        <f>[29]Junho!$C$28</f>
        <v>14.2</v>
      </c>
      <c r="Z33" s="106">
        <f>[29]Junho!$C$29</f>
        <v>21.9</v>
      </c>
      <c r="AA33" s="106">
        <f>[29]Junho!$C$30</f>
        <v>26.7</v>
      </c>
      <c r="AB33" s="106">
        <f>[29]Junho!$C$31</f>
        <v>19.7</v>
      </c>
      <c r="AC33" s="106">
        <f>[29]Junho!$C$32</f>
        <v>30.7</v>
      </c>
      <c r="AD33" s="106">
        <f>[29]Junho!$C$33</f>
        <v>23</v>
      </c>
      <c r="AE33" s="106">
        <f>[29]Junho!$C$34</f>
        <v>13.2</v>
      </c>
      <c r="AF33" s="109">
        <f t="shared" si="1"/>
        <v>30.7</v>
      </c>
      <c r="AG33" s="110">
        <f t="shared" si="2"/>
        <v>23.763333333333339</v>
      </c>
      <c r="AH33" s="12" t="s">
        <v>35</v>
      </c>
      <c r="AK33" t="s">
        <v>35</v>
      </c>
    </row>
    <row r="34" spans="1:38" x14ac:dyDescent="0.2">
      <c r="A34" s="47" t="s">
        <v>11</v>
      </c>
      <c r="B34" s="106">
        <f>[30]Junho!$C$5</f>
        <v>23.2</v>
      </c>
      <c r="C34" s="106">
        <f>[30]Junho!$C$6</f>
        <v>26.8</v>
      </c>
      <c r="D34" s="106">
        <f>[30]Junho!$C$7</f>
        <v>30.1</v>
      </c>
      <c r="E34" s="106">
        <f>[30]Junho!$C$8</f>
        <v>31.4</v>
      </c>
      <c r="F34" s="106">
        <f>[30]Junho!$C$9</f>
        <v>31.7</v>
      </c>
      <c r="G34" s="106">
        <f>[30]Junho!$C$10</f>
        <v>29.6</v>
      </c>
      <c r="H34" s="106">
        <f>[30]Junho!$C$11</f>
        <v>30.6</v>
      </c>
      <c r="I34" s="106">
        <f>[30]Junho!$C$12</f>
        <v>23.6</v>
      </c>
      <c r="J34" s="106">
        <f>[30]Junho!$C$13</f>
        <v>22.9</v>
      </c>
      <c r="K34" s="106">
        <f>[30]Junho!$C$14</f>
        <v>22.7</v>
      </c>
      <c r="L34" s="106">
        <f>[30]Junho!$C$15</f>
        <v>23.2</v>
      </c>
      <c r="M34" s="106">
        <f>[30]Junho!$C$16</f>
        <v>21.7</v>
      </c>
      <c r="N34" s="106">
        <f>[30]Junho!$C$17</f>
        <v>21.7</v>
      </c>
      <c r="O34" s="106">
        <f>[30]Junho!$C$18</f>
        <v>29.6</v>
      </c>
      <c r="P34" s="106">
        <f>[30]Junho!$C$19</f>
        <v>24.6</v>
      </c>
      <c r="Q34" s="106">
        <f>[30]Junho!$C$20</f>
        <v>31.1</v>
      </c>
      <c r="R34" s="106">
        <f>[30]Junho!$C$21</f>
        <v>30.8</v>
      </c>
      <c r="S34" s="106">
        <f>[30]Junho!$C$22</f>
        <v>30.8</v>
      </c>
      <c r="T34" s="106">
        <f>[30]Junho!$C$23</f>
        <v>29.6</v>
      </c>
      <c r="U34" s="106">
        <f>[30]Junho!$C$24</f>
        <v>23.8</v>
      </c>
      <c r="V34" s="106">
        <f>[30]Junho!$C$25</f>
        <v>21.1</v>
      </c>
      <c r="W34" s="106">
        <f>[30]Junho!$C$26</f>
        <v>28.6</v>
      </c>
      <c r="X34" s="106">
        <f>[30]Junho!$C$27</f>
        <v>22.1</v>
      </c>
      <c r="Y34" s="106">
        <f>[30]Junho!$C$28</f>
        <v>15.1</v>
      </c>
      <c r="Z34" s="106">
        <f>[30]Junho!$C$29</f>
        <v>26.1</v>
      </c>
      <c r="AA34" s="106">
        <f>[30]Junho!$C$30</f>
        <v>26.6</v>
      </c>
      <c r="AB34" s="106">
        <f>[30]Junho!$C$31</f>
        <v>22.8</v>
      </c>
      <c r="AC34" s="106">
        <f>[30]Junho!$C$32</f>
        <v>32.5</v>
      </c>
      <c r="AD34" s="106">
        <f>[30]Junho!$C$33</f>
        <v>26.2</v>
      </c>
      <c r="AE34" s="106">
        <f>[30]Junho!$C$34</f>
        <v>15.5</v>
      </c>
      <c r="AF34" s="109">
        <f t="shared" si="1"/>
        <v>32.5</v>
      </c>
      <c r="AG34" s="110">
        <f t="shared" si="2"/>
        <v>25.870000000000005</v>
      </c>
      <c r="AL34" t="s">
        <v>35</v>
      </c>
    </row>
    <row r="35" spans="1:38" s="5" customFormat="1" x14ac:dyDescent="0.2">
      <c r="A35" s="47" t="s">
        <v>12</v>
      </c>
      <c r="B35" s="106">
        <f>[31]Junho!$C$5</f>
        <v>23.6</v>
      </c>
      <c r="C35" s="106">
        <f>[31]Junho!$C$6</f>
        <v>26.7</v>
      </c>
      <c r="D35" s="106">
        <f>[31]Junho!$C$7</f>
        <v>30</v>
      </c>
      <c r="E35" s="106">
        <f>[31]Junho!$C$8</f>
        <v>31.2</v>
      </c>
      <c r="F35" s="106">
        <f>[31]Junho!$C$9</f>
        <v>31.4</v>
      </c>
      <c r="G35" s="106">
        <f>[31]Junho!$C$10</f>
        <v>30</v>
      </c>
      <c r="H35" s="106">
        <f>[31]Junho!$C$11</f>
        <v>29.9</v>
      </c>
      <c r="I35" s="106">
        <f>[31]Junho!$C$12</f>
        <v>23.7</v>
      </c>
      <c r="J35" s="106">
        <f>[31]Junho!$C$13</f>
        <v>22.8</v>
      </c>
      <c r="K35" s="106">
        <f>[31]Junho!$C$14</f>
        <v>23.1</v>
      </c>
      <c r="L35" s="106">
        <f>[31]Junho!$C$15</f>
        <v>24</v>
      </c>
      <c r="M35" s="106">
        <f>[31]Junho!$C$16</f>
        <v>24.7</v>
      </c>
      <c r="N35" s="106">
        <f>[31]Junho!$C$17</f>
        <v>25.9</v>
      </c>
      <c r="O35" s="106">
        <f>[31]Junho!$C$18</f>
        <v>28.5</v>
      </c>
      <c r="P35" s="106">
        <f>[31]Junho!$C$19</f>
        <v>27.8</v>
      </c>
      <c r="Q35" s="106">
        <f>[31]Junho!$C$20</f>
        <v>31.4</v>
      </c>
      <c r="R35" s="106">
        <f>[31]Junho!$C$21</f>
        <v>31.4</v>
      </c>
      <c r="S35" s="106">
        <f>[31]Junho!$C$22</f>
        <v>31</v>
      </c>
      <c r="T35" s="106">
        <f>[31]Junho!$C$23</f>
        <v>25.6</v>
      </c>
      <c r="U35" s="106">
        <f>[31]Junho!$C$24</f>
        <v>23.3</v>
      </c>
      <c r="V35" s="106">
        <f>[31]Junho!$C$25</f>
        <v>22.7</v>
      </c>
      <c r="W35" s="106">
        <f>[31]Junho!$C$26</f>
        <v>28.7</v>
      </c>
      <c r="X35" s="106">
        <f>[31]Junho!$C$27</f>
        <v>24.4</v>
      </c>
      <c r="Y35" s="106">
        <f>[31]Junho!$C$28</f>
        <v>18.2</v>
      </c>
      <c r="Z35" s="106">
        <f>[31]Junho!$C$29</f>
        <v>24.7</v>
      </c>
      <c r="AA35" s="106">
        <f>[31]Junho!$C$30</f>
        <v>24</v>
      </c>
      <c r="AB35" s="106">
        <f>[31]Junho!$C$31</f>
        <v>28.2</v>
      </c>
      <c r="AC35" s="106">
        <f>[31]Junho!$C$32</f>
        <v>32.200000000000003</v>
      </c>
      <c r="AD35" s="106">
        <f>[31]Junho!$C$33</f>
        <v>27.9</v>
      </c>
      <c r="AE35" s="106">
        <f>[31]Junho!$C$34</f>
        <v>17.8</v>
      </c>
      <c r="AF35" s="109">
        <f t="shared" si="1"/>
        <v>32.200000000000003</v>
      </c>
      <c r="AG35" s="110">
        <f t="shared" si="2"/>
        <v>26.493333333333336</v>
      </c>
      <c r="AK35" s="5" t="s">
        <v>35</v>
      </c>
      <c r="AL35" s="5" t="s">
        <v>35</v>
      </c>
    </row>
    <row r="36" spans="1:38" s="5" customFormat="1" x14ac:dyDescent="0.2">
      <c r="A36" s="47" t="s">
        <v>213</v>
      </c>
      <c r="B36" s="106" t="str">
        <f>[32]Junho!$C$5</f>
        <v>*</v>
      </c>
      <c r="C36" s="106" t="str">
        <f>[32]Junho!$C$6</f>
        <v>*</v>
      </c>
      <c r="D36" s="106" t="str">
        <f>[32]Junho!$C$7</f>
        <v>*</v>
      </c>
      <c r="E36" s="106" t="str">
        <f>[32]Junho!$C$8</f>
        <v>*</v>
      </c>
      <c r="F36" s="106" t="str">
        <f>[32]Junho!$C$9</f>
        <v>*</v>
      </c>
      <c r="G36" s="106" t="str">
        <f>[32]Junho!$C$10</f>
        <v>*</v>
      </c>
      <c r="H36" s="106" t="str">
        <f>[32]Junho!$C$11</f>
        <v>*</v>
      </c>
      <c r="I36" s="106" t="str">
        <f>[32]Junho!$C$12</f>
        <v>*</v>
      </c>
      <c r="J36" s="106" t="str">
        <f>[32]Junho!$C$13</f>
        <v>*</v>
      </c>
      <c r="K36" s="106" t="str">
        <f>[32]Junho!$C$14</f>
        <v>*</v>
      </c>
      <c r="L36" s="106" t="str">
        <f>[32]Junho!$C$15</f>
        <v>*</v>
      </c>
      <c r="M36" s="106" t="str">
        <f>[32]Junho!$C$16</f>
        <v>*</v>
      </c>
      <c r="N36" s="106" t="str">
        <f>[32]Junho!$C$17</f>
        <v>*</v>
      </c>
      <c r="O36" s="106" t="str">
        <f>[32]Junho!$C$18</f>
        <v>*</v>
      </c>
      <c r="P36" s="106" t="str">
        <f>[32]Junho!$C$19</f>
        <v>*</v>
      </c>
      <c r="Q36" s="106" t="str">
        <f>[32]Junho!$C$20</f>
        <v>*</v>
      </c>
      <c r="R36" s="106" t="str">
        <f>[32]Junho!$C$21</f>
        <v>*</v>
      </c>
      <c r="S36" s="106" t="str">
        <f>[32]Junho!$C$22</f>
        <v>*</v>
      </c>
      <c r="T36" s="106" t="str">
        <f>[32]Junho!$C$23</f>
        <v>*</v>
      </c>
      <c r="U36" s="106" t="str">
        <f>[32]Junho!$C$24</f>
        <v>*</v>
      </c>
      <c r="V36" s="106" t="str">
        <f>[32]Junho!$C$25</f>
        <v>*</v>
      </c>
      <c r="W36" s="106" t="str">
        <f>[32]Junho!$C$26</f>
        <v>*</v>
      </c>
      <c r="X36" s="106">
        <f>[32]Junho!$C$27</f>
        <v>20.9</v>
      </c>
      <c r="Y36" s="106">
        <f>[32]Junho!$C$28</f>
        <v>18.2</v>
      </c>
      <c r="Z36" s="106">
        <f>[32]Junho!$C$29</f>
        <v>25.5</v>
      </c>
      <c r="AA36" s="106">
        <f>[32]Junho!$C$30</f>
        <v>25.3</v>
      </c>
      <c r="AB36" s="106">
        <f>[32]Junho!$C$31</f>
        <v>28.6</v>
      </c>
      <c r="AC36" s="106">
        <f>[32]Junho!$C$32</f>
        <v>32.799999999999997</v>
      </c>
      <c r="AD36" s="106">
        <f>[32]Junho!$C$33</f>
        <v>25.2</v>
      </c>
      <c r="AE36" s="106">
        <f>[32]Junho!$C$34</f>
        <v>16.399999999999999</v>
      </c>
      <c r="AF36" s="109">
        <f t="shared" si="1"/>
        <v>32.799999999999997</v>
      </c>
      <c r="AG36" s="110">
        <f t="shared" si="2"/>
        <v>24.112500000000001</v>
      </c>
    </row>
    <row r="37" spans="1:38" x14ac:dyDescent="0.2">
      <c r="A37" s="47" t="s">
        <v>13</v>
      </c>
      <c r="B37" s="106">
        <f>[33]Junho!$C$5</f>
        <v>26.4</v>
      </c>
      <c r="C37" s="106">
        <f>[33]Junho!$C$6</f>
        <v>25.1</v>
      </c>
      <c r="D37" s="106">
        <f>[33]Junho!$C$7</f>
        <v>31.8</v>
      </c>
      <c r="E37" s="106">
        <f>[33]Junho!$C$8</f>
        <v>32.9</v>
      </c>
      <c r="F37" s="106">
        <f>[33]Junho!$C$9</f>
        <v>32.5</v>
      </c>
      <c r="G37" s="106">
        <f>[33]Junho!$C$10</f>
        <v>30.1</v>
      </c>
      <c r="H37" s="106">
        <f>[33]Junho!$C$11</f>
        <v>31.6</v>
      </c>
      <c r="I37" s="106">
        <f>[33]Junho!$C$12</f>
        <v>26.3</v>
      </c>
      <c r="J37" s="106">
        <f>[33]Junho!$C$13</f>
        <v>23.5</v>
      </c>
      <c r="K37" s="106">
        <f>[33]Junho!$C$14</f>
        <v>24.9</v>
      </c>
      <c r="L37" s="106">
        <f>[33]Junho!$C$15</f>
        <v>25.8</v>
      </c>
      <c r="M37" s="106">
        <f>[33]Junho!$C$16</f>
        <v>27.2</v>
      </c>
      <c r="N37" s="106">
        <f>[33]Junho!$C$17</f>
        <v>30.1</v>
      </c>
      <c r="O37" s="106">
        <f>[33]Junho!$C$18</f>
        <v>31.8</v>
      </c>
      <c r="P37" s="106">
        <f>[33]Junho!$C$19</f>
        <v>28.1</v>
      </c>
      <c r="Q37" s="106">
        <f>[33]Junho!$C$20</f>
        <v>32.299999999999997</v>
      </c>
      <c r="R37" s="106">
        <f>[33]Junho!$C$21</f>
        <v>32.5</v>
      </c>
      <c r="S37" s="106">
        <f>[33]Junho!$C$22</f>
        <v>32.5</v>
      </c>
      <c r="T37" s="106">
        <f>[33]Junho!$C$23</f>
        <v>24.1</v>
      </c>
      <c r="U37" s="106">
        <f>[33]Junho!$C$24</f>
        <v>22.1</v>
      </c>
      <c r="V37" s="106">
        <f>[33]Junho!$C$25</f>
        <v>26.6</v>
      </c>
      <c r="W37" s="106">
        <f>[33]Junho!$C$26</f>
        <v>31.2</v>
      </c>
      <c r="X37" s="106">
        <f>[33]Junho!$C$27</f>
        <v>25.9</v>
      </c>
      <c r="Y37" s="106">
        <f>[33]Junho!$C$28</f>
        <v>19.8</v>
      </c>
      <c r="Z37" s="106">
        <f>[33]Junho!$C$29</f>
        <v>26.7</v>
      </c>
      <c r="AA37" s="106">
        <f>[33]Junho!$C$30</f>
        <v>29.8</v>
      </c>
      <c r="AB37" s="106">
        <f>[33]Junho!$C$31</f>
        <v>30.3</v>
      </c>
      <c r="AC37" s="106">
        <f>[33]Junho!$C$32</f>
        <v>33.4</v>
      </c>
      <c r="AD37" s="106">
        <f>[33]Junho!$C$33</f>
        <v>28.3</v>
      </c>
      <c r="AE37" s="106">
        <f>[33]Junho!$C$34</f>
        <v>18.100000000000001</v>
      </c>
      <c r="AF37" s="109">
        <f t="shared" ref="AF37:AF53" si="3">MAX(B37:AE37)</f>
        <v>33.4</v>
      </c>
      <c r="AG37" s="110">
        <f t="shared" ref="AG37:AG53" si="4">AVERAGE(B37:AE37)</f>
        <v>28.056666666666668</v>
      </c>
    </row>
    <row r="38" spans="1:38" x14ac:dyDescent="0.2">
      <c r="A38" s="47" t="s">
        <v>144</v>
      </c>
      <c r="B38" s="106">
        <f>[34]Junho!$C$5</f>
        <v>25.1</v>
      </c>
      <c r="C38" s="106">
        <f>[34]Junho!$C$6</f>
        <v>28.4</v>
      </c>
      <c r="D38" s="106">
        <f>[34]Junho!$C$7</f>
        <v>29.9</v>
      </c>
      <c r="E38" s="106">
        <f>[34]Junho!$C$8</f>
        <v>31.6</v>
      </c>
      <c r="F38" s="106">
        <f>[34]Junho!$C$9</f>
        <v>32</v>
      </c>
      <c r="G38" s="106">
        <f>[34]Junho!$C$10</f>
        <v>30.9</v>
      </c>
      <c r="H38" s="106">
        <f>[34]Junho!$C$11</f>
        <v>30.8</v>
      </c>
      <c r="I38" s="106">
        <f>[34]Junho!$C$12</f>
        <v>23.4</v>
      </c>
      <c r="J38" s="106">
        <f>[34]Junho!$C$13</f>
        <v>22.8</v>
      </c>
      <c r="K38" s="106">
        <f>[34]Junho!$C$14</f>
        <v>22.3</v>
      </c>
      <c r="L38" s="106">
        <f>[34]Junho!$C$15</f>
        <v>23.6</v>
      </c>
      <c r="M38" s="106">
        <f>[34]Junho!$C$16</f>
        <v>22</v>
      </c>
      <c r="N38" s="106">
        <f>[34]Junho!$C$17</f>
        <v>23.8</v>
      </c>
      <c r="O38" s="106">
        <f>[34]Junho!$C$18</f>
        <v>29.7</v>
      </c>
      <c r="P38" s="106">
        <f>[34]Junho!$C$19</f>
        <v>25.8</v>
      </c>
      <c r="Q38" s="106">
        <f>[34]Junho!$C$20</f>
        <v>30.3</v>
      </c>
      <c r="R38" s="106">
        <f>[34]Junho!$C$21</f>
        <v>30.2</v>
      </c>
      <c r="S38" s="106">
        <f>[34]Junho!$C$22</f>
        <v>30.1</v>
      </c>
      <c r="T38" s="106">
        <f>[34]Junho!$C$23</f>
        <v>31</v>
      </c>
      <c r="U38" s="106">
        <f>[34]Junho!$C$24</f>
        <v>23.8</v>
      </c>
      <c r="V38" s="106">
        <f>[34]Junho!$C$25</f>
        <v>24.5</v>
      </c>
      <c r="W38" s="106">
        <f>[34]Junho!$C$26</f>
        <v>29.3</v>
      </c>
      <c r="X38" s="106">
        <f>[34]Junho!$C$27</f>
        <v>22.6</v>
      </c>
      <c r="Y38" s="106">
        <f>[34]Junho!$C$28</f>
        <v>15.3</v>
      </c>
      <c r="Z38" s="106">
        <f>[34]Junho!$C$29</f>
        <v>24.5</v>
      </c>
      <c r="AA38" s="106">
        <f>[34]Junho!$C$30</f>
        <v>28.6</v>
      </c>
      <c r="AB38" s="106">
        <f>[34]Junho!$C$31</f>
        <v>24.6</v>
      </c>
      <c r="AC38" s="106">
        <f>[34]Junho!$C$32</f>
        <v>31.6</v>
      </c>
      <c r="AD38" s="106">
        <f>[34]Junho!$C$33</f>
        <v>29.6</v>
      </c>
      <c r="AE38" s="106">
        <f>[34]Junho!$C$34</f>
        <v>18.899999999999999</v>
      </c>
      <c r="AF38" s="109">
        <f t="shared" si="3"/>
        <v>32</v>
      </c>
      <c r="AG38" s="110">
        <f t="shared" si="4"/>
        <v>26.566666666666666</v>
      </c>
    </row>
    <row r="39" spans="1:38" x14ac:dyDescent="0.2">
      <c r="A39" s="47" t="s">
        <v>117</v>
      </c>
      <c r="B39" s="106">
        <f>[35]Junho!$C$5</f>
        <v>26.4</v>
      </c>
      <c r="C39" s="106">
        <f>[35]Junho!$C$6</f>
        <v>29.1</v>
      </c>
      <c r="D39" s="106">
        <f>[35]Junho!$C$7</f>
        <v>28.6</v>
      </c>
      <c r="E39" s="106">
        <f>[35]Junho!$C$8</f>
        <v>31.9</v>
      </c>
      <c r="F39" s="106">
        <f>[35]Junho!$C$9</f>
        <v>31.5</v>
      </c>
      <c r="G39" s="106">
        <f>[35]Junho!$C$10</f>
        <v>30.5</v>
      </c>
      <c r="H39" s="106">
        <f>[35]Junho!$C$11</f>
        <v>30</v>
      </c>
      <c r="I39" s="106">
        <f>[35]Junho!$C$12</f>
        <v>24.4</v>
      </c>
      <c r="J39" s="106">
        <f>[35]Junho!$C$13</f>
        <v>22.8</v>
      </c>
      <c r="K39" s="106">
        <f>[35]Junho!$C$14</f>
        <v>20.7</v>
      </c>
      <c r="L39" s="106">
        <f>[35]Junho!$C$15</f>
        <v>22.6</v>
      </c>
      <c r="M39" s="106">
        <f>[35]Junho!$C$16</f>
        <v>21.2</v>
      </c>
      <c r="N39" s="106">
        <f>[35]Junho!$C$17</f>
        <v>22.4</v>
      </c>
      <c r="O39" s="106">
        <f>[35]Junho!$C$18</f>
        <v>27.5</v>
      </c>
      <c r="P39" s="106">
        <f>[35]Junho!$C$19</f>
        <v>26</v>
      </c>
      <c r="Q39" s="106">
        <f>[35]Junho!$C$20</f>
        <v>30</v>
      </c>
      <c r="R39" s="106">
        <f>[35]Junho!$C$21</f>
        <v>30</v>
      </c>
      <c r="S39" s="106">
        <f>[35]Junho!$C$22</f>
        <v>29.2</v>
      </c>
      <c r="T39" s="106">
        <f>[35]Junho!$C$23</f>
        <v>30.9</v>
      </c>
      <c r="U39" s="106">
        <f>[35]Junho!$C$24</f>
        <v>25.3</v>
      </c>
      <c r="V39" s="106">
        <f>[35]Junho!$C$25</f>
        <v>23.3</v>
      </c>
      <c r="W39" s="106">
        <f>[35]Junho!$C$26</f>
        <v>29.6</v>
      </c>
      <c r="X39" s="106">
        <f>[35]Junho!$C$27</f>
        <v>24.1</v>
      </c>
      <c r="Y39" s="106">
        <f>[35]Junho!$C$28</f>
        <v>14.8</v>
      </c>
      <c r="Z39" s="106">
        <f>[35]Junho!$C$29</f>
        <v>23.3</v>
      </c>
      <c r="AA39" s="106">
        <f>[35]Junho!$C$30</f>
        <v>29.2</v>
      </c>
      <c r="AB39" s="106">
        <f>[35]Junho!$C$31</f>
        <v>23.6</v>
      </c>
      <c r="AC39" s="106">
        <f>[35]Junho!$C$32</f>
        <v>32.299999999999997</v>
      </c>
      <c r="AD39" s="106">
        <f>[35]Junho!$C$33</f>
        <v>28.4</v>
      </c>
      <c r="AE39" s="106">
        <f>[35]Junho!$C$34</f>
        <v>18.7</v>
      </c>
      <c r="AF39" s="109">
        <f t="shared" si="3"/>
        <v>32.299999999999997</v>
      </c>
      <c r="AG39" s="110">
        <f t="shared" si="4"/>
        <v>26.276666666666664</v>
      </c>
      <c r="AK39" t="s">
        <v>35</v>
      </c>
    </row>
    <row r="40" spans="1:38" x14ac:dyDescent="0.2">
      <c r="A40" s="47" t="s">
        <v>211</v>
      </c>
      <c r="B40" s="106" t="str">
        <f>[36]Junho!$C$5</f>
        <v>*</v>
      </c>
      <c r="C40" s="106" t="str">
        <f>[36]Junho!$C$6</f>
        <v>*</v>
      </c>
      <c r="D40" s="106" t="str">
        <f>[36]Junho!$C$7</f>
        <v>*</v>
      </c>
      <c r="E40" s="106" t="str">
        <f>[36]Junho!$C$8</f>
        <v>*</v>
      </c>
      <c r="F40" s="106" t="str">
        <f>[36]Junho!$C$9</f>
        <v>*</v>
      </c>
      <c r="G40" s="106" t="str">
        <f>[36]Junho!$C$10</f>
        <v>*</v>
      </c>
      <c r="H40" s="106" t="str">
        <f>[36]Junho!$C$11</f>
        <v>*</v>
      </c>
      <c r="I40" s="106" t="str">
        <f>[36]Junho!$C$12</f>
        <v>*</v>
      </c>
      <c r="J40" s="106" t="str">
        <f>[36]Junho!$C$13</f>
        <v>*</v>
      </c>
      <c r="K40" s="106" t="str">
        <f>[36]Junho!$C$14</f>
        <v>*</v>
      </c>
      <c r="L40" s="106" t="str">
        <f>[36]Junho!$C$15</f>
        <v>*</v>
      </c>
      <c r="M40" s="106" t="str">
        <f>[36]Junho!$C$16</f>
        <v>*</v>
      </c>
      <c r="N40" s="106" t="str">
        <f>[36]Junho!$C$17</f>
        <v>*</v>
      </c>
      <c r="O40" s="106" t="str">
        <f>[36]Junho!$C$18</f>
        <v>*</v>
      </c>
      <c r="P40" s="106" t="str">
        <f>[36]Junho!$C$19</f>
        <v>*</v>
      </c>
      <c r="Q40" s="106" t="str">
        <f>[36]Junho!$C$20</f>
        <v>*</v>
      </c>
      <c r="R40" s="106" t="str">
        <f>[36]Junho!$C$21</f>
        <v>*</v>
      </c>
      <c r="S40" s="106">
        <f>[36]Junho!$C$22</f>
        <v>30</v>
      </c>
      <c r="T40" s="106">
        <f>[36]Junho!$C$23</f>
        <v>30.6</v>
      </c>
      <c r="U40" s="106">
        <f>[36]Junho!$C$24</f>
        <v>29.8</v>
      </c>
      <c r="V40" s="106">
        <f>[36]Junho!$C$25</f>
        <v>28.2</v>
      </c>
      <c r="W40" s="106">
        <f>[36]Junho!$C$26</f>
        <v>29</v>
      </c>
      <c r="X40" s="106">
        <f>[36]Junho!$C$27</f>
        <v>22.8</v>
      </c>
      <c r="Y40" s="106">
        <f>[36]Junho!$C$28</f>
        <v>17.5</v>
      </c>
      <c r="Z40" s="106">
        <f>[36]Junho!$C$29</f>
        <v>27.3</v>
      </c>
      <c r="AA40" s="106">
        <f>[36]Junho!$C$30</f>
        <v>30.5</v>
      </c>
      <c r="AB40" s="106">
        <f>[36]Junho!$C$31</f>
        <v>29.3</v>
      </c>
      <c r="AC40" s="106">
        <f>[36]Junho!$C$32</f>
        <v>30.6</v>
      </c>
      <c r="AD40" s="106">
        <f>[36]Junho!$C$33</f>
        <v>30.3</v>
      </c>
      <c r="AE40" s="106">
        <f>[36]Junho!$C$34</f>
        <v>19.899999999999999</v>
      </c>
      <c r="AF40" s="109">
        <f t="shared" si="3"/>
        <v>30.6</v>
      </c>
      <c r="AG40" s="110">
        <f t="shared" si="4"/>
        <v>27.369230769230775</v>
      </c>
    </row>
    <row r="41" spans="1:38" x14ac:dyDescent="0.2">
      <c r="A41" s="47" t="s">
        <v>14</v>
      </c>
      <c r="B41" s="106">
        <f>[37]Junho!$C$5</f>
        <v>29.4</v>
      </c>
      <c r="C41" s="106">
        <f>[37]Junho!$C$6</f>
        <v>32.1</v>
      </c>
      <c r="D41" s="106">
        <f>[37]Junho!$C$7</f>
        <v>30.8</v>
      </c>
      <c r="E41" s="106">
        <f>[37]Junho!$C$8</f>
        <v>32.6</v>
      </c>
      <c r="F41" s="106">
        <f>[37]Junho!$C$9</f>
        <v>32.799999999999997</v>
      </c>
      <c r="G41" s="106">
        <f>[37]Junho!$C$10</f>
        <v>32.6</v>
      </c>
      <c r="H41" s="106">
        <f>[37]Junho!$C$11</f>
        <v>33.299999999999997</v>
      </c>
      <c r="I41" s="106">
        <f>[37]Junho!$C$12</f>
        <v>32.9</v>
      </c>
      <c r="J41" s="106">
        <f>[37]Junho!$C$13</f>
        <v>26.2</v>
      </c>
      <c r="K41" s="106">
        <f>[37]Junho!$C$14</f>
        <v>25.4</v>
      </c>
      <c r="L41" s="106">
        <f>[37]Junho!$C$15</f>
        <v>24.5</v>
      </c>
      <c r="M41" s="106">
        <f>[37]Junho!$C$16</f>
        <v>23.7</v>
      </c>
      <c r="N41" s="106">
        <f>[37]Junho!$C$17</f>
        <v>28.1</v>
      </c>
      <c r="O41" s="106">
        <f>[37]Junho!$C$18</f>
        <v>30.5</v>
      </c>
      <c r="P41" s="106">
        <f>[37]Junho!$C$19</f>
        <v>23.1</v>
      </c>
      <c r="Q41" s="106">
        <f>[37]Junho!$C$20</f>
        <v>30.1</v>
      </c>
      <c r="R41" s="106">
        <f>[37]Junho!$C$21</f>
        <v>29.4</v>
      </c>
      <c r="S41" s="106">
        <f>[37]Junho!$C$22</f>
        <v>31</v>
      </c>
      <c r="T41" s="106">
        <f>[37]Junho!$C$23</f>
        <v>32.4</v>
      </c>
      <c r="U41" s="106">
        <f>[37]Junho!$C$24</f>
        <v>32.200000000000003</v>
      </c>
      <c r="V41" s="106">
        <f>[37]Junho!$C$25</f>
        <v>29.6</v>
      </c>
      <c r="W41" s="106">
        <f>[37]Junho!$C$26</f>
        <v>31.6</v>
      </c>
      <c r="X41" s="106">
        <f>[37]Junho!$C$27</f>
        <v>28.8</v>
      </c>
      <c r="Y41" s="106">
        <f>[37]Junho!$C$28</f>
        <v>19</v>
      </c>
      <c r="Z41" s="106">
        <f>[37]Junho!$C$29</f>
        <v>26.2</v>
      </c>
      <c r="AA41" s="106">
        <f>[37]Junho!$C$30</f>
        <v>32.6</v>
      </c>
      <c r="AB41" s="106">
        <f>[37]Junho!$C$31</f>
        <v>31.1</v>
      </c>
      <c r="AC41" s="106">
        <f>[37]Junho!$C$32</f>
        <v>31.6</v>
      </c>
      <c r="AD41" s="106">
        <f>[37]Junho!$C$33</f>
        <v>33</v>
      </c>
      <c r="AE41" s="106">
        <f>[37]Junho!$C$34</f>
        <v>22.6</v>
      </c>
      <c r="AF41" s="109">
        <f t="shared" si="3"/>
        <v>33.299999999999997</v>
      </c>
      <c r="AG41" s="110">
        <f t="shared" si="4"/>
        <v>29.306666666666672</v>
      </c>
      <c r="AI41" t="s">
        <v>35</v>
      </c>
      <c r="AK41" t="s">
        <v>35</v>
      </c>
    </row>
    <row r="42" spans="1:38" x14ac:dyDescent="0.2">
      <c r="A42" s="47" t="s">
        <v>145</v>
      </c>
      <c r="B42" s="106">
        <f>[38]Junho!$C$5</f>
        <v>30.7</v>
      </c>
      <c r="C42" s="106">
        <f>[38]Junho!$C$6</f>
        <v>30.6</v>
      </c>
      <c r="D42" s="106">
        <f>[38]Junho!$C$7</f>
        <v>33.4</v>
      </c>
      <c r="E42" s="106">
        <f>[38]Junho!$C$8</f>
        <v>34.299999999999997</v>
      </c>
      <c r="F42" s="106">
        <f>[38]Junho!$C$9</f>
        <v>33.700000000000003</v>
      </c>
      <c r="G42" s="106">
        <f>[38]Junho!$C$10</f>
        <v>33.200000000000003</v>
      </c>
      <c r="H42" s="106">
        <f>[38]Junho!$C$11</f>
        <v>33.700000000000003</v>
      </c>
      <c r="I42" s="106">
        <f>[38]Junho!$C$12</f>
        <v>33.5</v>
      </c>
      <c r="J42" s="106">
        <f>[38]Junho!$C$13</f>
        <v>27.6</v>
      </c>
      <c r="K42" s="106">
        <f>[38]Junho!$C$14</f>
        <v>26.9</v>
      </c>
      <c r="L42" s="106">
        <f>[38]Junho!$C$15</f>
        <v>22.9</v>
      </c>
      <c r="M42" s="106">
        <f>[38]Junho!$C$16</f>
        <v>27.3</v>
      </c>
      <c r="N42" s="106">
        <f>[38]Junho!$C$17</f>
        <v>31.1</v>
      </c>
      <c r="O42" s="106">
        <f>[38]Junho!$C$18</f>
        <v>33.700000000000003</v>
      </c>
      <c r="P42" s="106">
        <f>[38]Junho!$C$19</f>
        <v>32.299999999999997</v>
      </c>
      <c r="Q42" s="106">
        <f>[38]Junho!$C$20</f>
        <v>33.5</v>
      </c>
      <c r="R42" s="106">
        <f>[38]Junho!$C$21</f>
        <v>33</v>
      </c>
      <c r="S42" s="106">
        <f>[38]Junho!$C$22</f>
        <v>33.299999999999997</v>
      </c>
      <c r="T42" s="106">
        <f>[38]Junho!$C$23</f>
        <v>33.4</v>
      </c>
      <c r="U42" s="106">
        <f>[38]Junho!$C$24</f>
        <v>27.1</v>
      </c>
      <c r="V42" s="106">
        <f>[38]Junho!$C$25</f>
        <v>26.8</v>
      </c>
      <c r="W42" s="106">
        <f>[38]Junho!$C$26</f>
        <v>32.4</v>
      </c>
      <c r="X42" s="106">
        <f>[38]Junho!$C$27</f>
        <v>23.7</v>
      </c>
      <c r="Y42" s="106">
        <f>[38]Junho!$C$28</f>
        <v>21.6</v>
      </c>
      <c r="Z42" s="106">
        <f>[38]Junho!$C$29</f>
        <v>29.8</v>
      </c>
      <c r="AA42" s="106">
        <f>[38]Junho!$C$30</f>
        <v>32.4</v>
      </c>
      <c r="AB42" s="106">
        <f>[38]Junho!$C$31</f>
        <v>32.799999999999997</v>
      </c>
      <c r="AC42" s="106">
        <f>[38]Junho!$C$32</f>
        <v>34.1</v>
      </c>
      <c r="AD42" s="106">
        <f>[38]Junho!$C$33</f>
        <v>33.1</v>
      </c>
      <c r="AE42" s="106">
        <f>[38]Junho!$C$34</f>
        <v>24.6</v>
      </c>
      <c r="AF42" s="109">
        <f t="shared" si="3"/>
        <v>34.299999999999997</v>
      </c>
      <c r="AG42" s="110">
        <f t="shared" si="4"/>
        <v>30.549999999999997</v>
      </c>
    </row>
    <row r="43" spans="1:38" x14ac:dyDescent="0.2">
      <c r="A43" s="47" t="s">
        <v>15</v>
      </c>
      <c r="B43" s="106">
        <f>[39]Junho!$C$5</f>
        <v>19.100000000000001</v>
      </c>
      <c r="C43" s="106">
        <f>[39]Junho!$C$6</f>
        <v>21.2</v>
      </c>
      <c r="D43" s="106">
        <f>[39]Junho!$C$7</f>
        <v>26</v>
      </c>
      <c r="E43" s="106">
        <f>[39]Junho!$C$8</f>
        <v>28.3</v>
      </c>
      <c r="F43" s="106">
        <f>[39]Junho!$C$9</f>
        <v>27.3</v>
      </c>
      <c r="G43" s="106">
        <f>[39]Junho!$C$10</f>
        <v>24.9</v>
      </c>
      <c r="H43" s="106">
        <f>[39]Junho!$C$11</f>
        <v>28</v>
      </c>
      <c r="I43" s="106">
        <f>[39]Junho!$C$12</f>
        <v>22</v>
      </c>
      <c r="J43" s="106">
        <f>[39]Junho!$C$13</f>
        <v>18.8</v>
      </c>
      <c r="K43" s="106">
        <f>[39]Junho!$C$14</f>
        <v>20.100000000000001</v>
      </c>
      <c r="L43" s="106">
        <f>[39]Junho!$C$15</f>
        <v>21.4</v>
      </c>
      <c r="M43" s="106">
        <f>[39]Junho!$C$16</f>
        <v>18.899999999999999</v>
      </c>
      <c r="N43" s="106">
        <f>[39]Junho!$C$17</f>
        <v>19.7</v>
      </c>
      <c r="O43" s="106">
        <f>[39]Junho!$C$18</f>
        <v>25.6</v>
      </c>
      <c r="P43" s="106">
        <f>[39]Junho!$C$19</f>
        <v>21.5</v>
      </c>
      <c r="Q43" s="106">
        <f>[39]Junho!$C$20</f>
        <v>27.6</v>
      </c>
      <c r="R43" s="106">
        <f>[39]Junho!$C$21</f>
        <v>27.9</v>
      </c>
      <c r="S43" s="106">
        <f>[39]Junho!$C$22</f>
        <v>28.3</v>
      </c>
      <c r="T43" s="106">
        <f>[39]Junho!$C$23</f>
        <v>23</v>
      </c>
      <c r="U43" s="106">
        <f>[39]Junho!$C$24</f>
        <v>17.3</v>
      </c>
      <c r="V43" s="106">
        <f>[39]Junho!$C$25</f>
        <v>19.8</v>
      </c>
      <c r="W43" s="106">
        <f>[39]Junho!$C$26</f>
        <v>25.8</v>
      </c>
      <c r="X43" s="106">
        <f>[39]Junho!$C$27</f>
        <v>22.8</v>
      </c>
      <c r="Y43" s="106">
        <f>[39]Junho!$C$28</f>
        <v>13.8</v>
      </c>
      <c r="Z43" s="106">
        <f>[39]Junho!$C$29</f>
        <v>20.399999999999999</v>
      </c>
      <c r="AA43" s="106">
        <f>[39]Junho!$C$30</f>
        <v>22.9</v>
      </c>
      <c r="AB43" s="106">
        <f>[39]Junho!$C$31</f>
        <v>20.2</v>
      </c>
      <c r="AC43" s="106">
        <f>[39]Junho!$C$32</f>
        <v>28.8</v>
      </c>
      <c r="AD43" s="106">
        <f>[39]Junho!$C$33</f>
        <v>23.8</v>
      </c>
      <c r="AE43" s="106">
        <f>[39]Junho!$C$34</f>
        <v>11.2</v>
      </c>
      <c r="AF43" s="109">
        <f t="shared" si="3"/>
        <v>28.8</v>
      </c>
      <c r="AG43" s="110">
        <f t="shared" si="4"/>
        <v>22.546666666666663</v>
      </c>
      <c r="AH43" s="12" t="s">
        <v>35</v>
      </c>
      <c r="AK43" t="s">
        <v>35</v>
      </c>
    </row>
    <row r="44" spans="1:38" x14ac:dyDescent="0.2">
      <c r="A44" s="47" t="s">
        <v>16</v>
      </c>
      <c r="B44" s="106">
        <f>[40]Junho!$C$5</f>
        <v>22.7</v>
      </c>
      <c r="C44" s="106">
        <f>[40]Junho!$C$6</f>
        <v>24.8</v>
      </c>
      <c r="D44" s="106">
        <f>[40]Junho!$C$7</f>
        <v>29.1</v>
      </c>
      <c r="E44" s="106">
        <f>[40]Junho!$C$8</f>
        <v>31.4</v>
      </c>
      <c r="F44" s="106">
        <f>[40]Junho!$C$9</f>
        <v>30.2</v>
      </c>
      <c r="G44" s="106">
        <f>[40]Junho!$C$10</f>
        <v>26.2</v>
      </c>
      <c r="H44" s="106">
        <f>[40]Junho!$C$11</f>
        <v>26.8</v>
      </c>
      <c r="I44" s="106">
        <f>[40]Junho!$C$12</f>
        <v>22.8</v>
      </c>
      <c r="J44" s="106">
        <f>[40]Junho!$C$13</f>
        <v>20.2</v>
      </c>
      <c r="K44" s="106">
        <f>[40]Junho!$C$14</f>
        <v>22.6</v>
      </c>
      <c r="L44" s="106">
        <f>[40]Junho!$C$15</f>
        <v>24.9</v>
      </c>
      <c r="M44" s="106">
        <f>[40]Junho!$C$16</f>
        <v>26</v>
      </c>
      <c r="N44" s="106">
        <f>[40]Junho!$C$17</f>
        <v>29.3</v>
      </c>
      <c r="O44" s="106">
        <f>[40]Junho!$C$18</f>
        <v>28.1</v>
      </c>
      <c r="P44" s="106">
        <f>[40]Junho!$C$19</f>
        <v>22.4</v>
      </c>
      <c r="Q44" s="106">
        <f>[40]Junho!$C$20</f>
        <v>31.6</v>
      </c>
      <c r="R44" s="106">
        <f>[40]Junho!$C$21</f>
        <v>32.1</v>
      </c>
      <c r="S44" s="106">
        <f>[40]Junho!$C$22</f>
        <v>31.5</v>
      </c>
      <c r="T44" s="106">
        <f>[40]Junho!$C$23</f>
        <v>23.1</v>
      </c>
      <c r="U44" s="106">
        <f>[40]Junho!$C$24</f>
        <v>19.3</v>
      </c>
      <c r="V44" s="106">
        <f>[40]Junho!$C$25</f>
        <v>20.8</v>
      </c>
      <c r="W44" s="106">
        <f>[40]Junho!$C$26</f>
        <v>29.7</v>
      </c>
      <c r="X44" s="106">
        <f>[40]Junho!$C$27</f>
        <v>25.8</v>
      </c>
      <c r="Y44" s="106">
        <f>[40]Junho!$C$28</f>
        <v>18</v>
      </c>
      <c r="Z44" s="106">
        <f>[40]Junho!$C$29</f>
        <v>26.4</v>
      </c>
      <c r="AA44" s="106">
        <f>[40]Junho!$C$30</f>
        <v>24</v>
      </c>
      <c r="AB44" s="106">
        <f>[40]Junho!$C$31</f>
        <v>21.7</v>
      </c>
      <c r="AC44" s="106">
        <f>[40]Junho!$C$32</f>
        <v>31.6</v>
      </c>
      <c r="AD44" s="106">
        <f>[40]Junho!$C$33</f>
        <v>26.3</v>
      </c>
      <c r="AE44" s="106">
        <f>[40]Junho!$C$34</f>
        <v>14.8</v>
      </c>
      <c r="AF44" s="109">
        <f t="shared" si="3"/>
        <v>32.1</v>
      </c>
      <c r="AG44" s="110">
        <f t="shared" si="4"/>
        <v>25.473333333333333</v>
      </c>
      <c r="AJ44" t="s">
        <v>35</v>
      </c>
      <c r="AK44" t="s">
        <v>35</v>
      </c>
      <c r="AL44" t="s">
        <v>35</v>
      </c>
    </row>
    <row r="45" spans="1:38" x14ac:dyDescent="0.2">
      <c r="A45" s="47" t="s">
        <v>209</v>
      </c>
      <c r="B45" s="106">
        <f>[41]Junho!$C$5</f>
        <v>24.5</v>
      </c>
      <c r="C45" s="106">
        <f>[41]Junho!$C$6</f>
        <v>25.5</v>
      </c>
      <c r="D45" s="106">
        <f>[41]Junho!$C$7</f>
        <v>30</v>
      </c>
      <c r="E45" s="106">
        <f>[41]Junho!$C$8</f>
        <v>31.4</v>
      </c>
      <c r="F45" s="106">
        <f>[41]Junho!$C$9</f>
        <v>30.6</v>
      </c>
      <c r="G45" s="106">
        <f>[41]Junho!$C$10</f>
        <v>28.2</v>
      </c>
      <c r="H45" s="106">
        <f>[41]Junho!$C$11</f>
        <v>30.6</v>
      </c>
      <c r="I45" s="106">
        <f>[41]Junho!$C$12</f>
        <v>25.2</v>
      </c>
      <c r="J45" s="106">
        <f>[41]Junho!$C$13</f>
        <v>22</v>
      </c>
      <c r="K45" s="106">
        <f>[41]Junho!$C$14</f>
        <v>24.6</v>
      </c>
      <c r="L45" s="106">
        <f>[41]Junho!$C$15</f>
        <v>26.1</v>
      </c>
      <c r="M45" s="106">
        <f>[41]Junho!$C$16</f>
        <v>26</v>
      </c>
      <c r="N45" s="106">
        <f>[41]Junho!$C$17</f>
        <v>28.3</v>
      </c>
      <c r="O45" s="106">
        <f>[41]Junho!$C$18</f>
        <v>29</v>
      </c>
      <c r="P45" s="106">
        <f>[41]Junho!$C$19</f>
        <v>26</v>
      </c>
      <c r="Q45" s="106">
        <f>[41]Junho!$C$20</f>
        <v>31.8</v>
      </c>
      <c r="R45" s="106">
        <f>[41]Junho!$C$21</f>
        <v>31.9</v>
      </c>
      <c r="S45" s="106">
        <f>[41]Junho!$C$22</f>
        <v>31.7</v>
      </c>
      <c r="T45" s="106">
        <f>[41]Junho!$C$23</f>
        <v>27.7</v>
      </c>
      <c r="U45" s="106">
        <f>[41]Junho!$C$24</f>
        <v>20</v>
      </c>
      <c r="V45" s="106">
        <f>[41]Junho!$C$25</f>
        <v>24</v>
      </c>
      <c r="W45" s="106">
        <f>[41]Junho!$C$26</f>
        <v>29.3</v>
      </c>
      <c r="X45" s="106">
        <f>[41]Junho!$C$27</f>
        <v>26.7</v>
      </c>
      <c r="Y45" s="106">
        <f>[41]Junho!$C$28</f>
        <v>19.100000000000001</v>
      </c>
      <c r="Z45" s="106">
        <f>[41]Junho!$C$29</f>
        <v>26.3</v>
      </c>
      <c r="AA45" s="106">
        <f>[41]Junho!$C$30</f>
        <v>25.7</v>
      </c>
      <c r="AB45" s="106">
        <f>[41]Junho!$C$31</f>
        <v>25.5</v>
      </c>
      <c r="AC45" s="106">
        <f>[41]Junho!$C$32</f>
        <v>31.9</v>
      </c>
      <c r="AD45" s="106">
        <f>[41]Junho!$C$33</f>
        <v>28.1</v>
      </c>
      <c r="AE45" s="106">
        <f>[41]Junho!$C$34</f>
        <v>15.1</v>
      </c>
      <c r="AF45" s="109">
        <f t="shared" si="3"/>
        <v>31.9</v>
      </c>
      <c r="AG45" s="110">
        <f t="shared" si="4"/>
        <v>26.76</v>
      </c>
    </row>
    <row r="46" spans="1:38" x14ac:dyDescent="0.2">
      <c r="A46" s="47" t="s">
        <v>146</v>
      </c>
      <c r="B46" s="106">
        <f>[42]Junho!$C$5</f>
        <v>27</v>
      </c>
      <c r="C46" s="106">
        <f>[42]Junho!$C$6</f>
        <v>27.8</v>
      </c>
      <c r="D46" s="106">
        <f>[42]Junho!$C$7</f>
        <v>30.2</v>
      </c>
      <c r="E46" s="106">
        <f>[42]Junho!$C$8</f>
        <v>32.5</v>
      </c>
      <c r="F46" s="106">
        <f>[42]Junho!$C$9</f>
        <v>32.700000000000003</v>
      </c>
      <c r="G46" s="106">
        <f>[42]Junho!$C$10</f>
        <v>31.6</v>
      </c>
      <c r="H46" s="106">
        <f>[42]Junho!$C$11</f>
        <v>30.1</v>
      </c>
      <c r="I46" s="106">
        <f>[42]Junho!$C$12</f>
        <v>25.5</v>
      </c>
      <c r="J46" s="106">
        <f>[42]Junho!$C$13</f>
        <v>23.9</v>
      </c>
      <c r="K46" s="106">
        <f>[42]Junho!$C$14</f>
        <v>23.7</v>
      </c>
      <c r="L46" s="106">
        <f>[42]Junho!$C$15</f>
        <v>23.4</v>
      </c>
      <c r="M46" s="106">
        <f>[42]Junho!$C$16</f>
        <v>21.9</v>
      </c>
      <c r="N46" s="106">
        <f>[42]Junho!$C$17</f>
        <v>23.7</v>
      </c>
      <c r="O46" s="106">
        <f>[42]Junho!$C$18</f>
        <v>29.8</v>
      </c>
      <c r="P46" s="106">
        <f>[42]Junho!$C$19</f>
        <v>25.2</v>
      </c>
      <c r="Q46" s="106">
        <f>[42]Junho!$C$20</f>
        <v>30.3</v>
      </c>
      <c r="R46" s="106">
        <f>[42]Junho!$C$21</f>
        <v>29.9</v>
      </c>
      <c r="S46" s="106">
        <f>[42]Junho!$C$22</f>
        <v>30.5</v>
      </c>
      <c r="T46" s="106">
        <f>[42]Junho!$C$23</f>
        <v>31</v>
      </c>
      <c r="U46" s="106">
        <f>[42]Junho!$C$24</f>
        <v>23.7</v>
      </c>
      <c r="V46" s="106">
        <f>[42]Junho!$C$25</f>
        <v>26.2</v>
      </c>
      <c r="W46" s="106">
        <f>[42]Junho!$C$26</f>
        <v>29</v>
      </c>
      <c r="X46" s="106">
        <f>[42]Junho!$C$27</f>
        <v>23.2</v>
      </c>
      <c r="Y46" s="106">
        <f>[42]Junho!$C$28</f>
        <v>15.9</v>
      </c>
      <c r="Z46" s="106">
        <f>[42]Junho!$C$29</f>
        <v>24.2</v>
      </c>
      <c r="AA46" s="106">
        <f>[42]Junho!$C$30</f>
        <v>30.9</v>
      </c>
      <c r="AB46" s="106">
        <f>[42]Junho!$C$31</f>
        <v>29.2</v>
      </c>
      <c r="AC46" s="106">
        <f>[42]Junho!$C$32</f>
        <v>31.5</v>
      </c>
      <c r="AD46" s="106">
        <f>[42]Junho!$C$33</f>
        <v>31.2</v>
      </c>
      <c r="AE46" s="106">
        <f>[42]Junho!$C$34</f>
        <v>24.2</v>
      </c>
      <c r="AF46" s="109">
        <f t="shared" si="3"/>
        <v>32.700000000000003</v>
      </c>
      <c r="AG46" s="110">
        <f t="shared" si="4"/>
        <v>27.330000000000002</v>
      </c>
      <c r="AI46" t="s">
        <v>35</v>
      </c>
      <c r="AK46" t="s">
        <v>35</v>
      </c>
    </row>
    <row r="47" spans="1:38" x14ac:dyDescent="0.2">
      <c r="A47" s="47" t="s">
        <v>17</v>
      </c>
      <c r="B47" s="106">
        <f>[43]Junho!$C$5</f>
        <v>23.4</v>
      </c>
      <c r="C47" s="106">
        <f>[43]Junho!$C$6</f>
        <v>27</v>
      </c>
      <c r="D47" s="106">
        <f>[43]Junho!$C$7</f>
        <v>29.7</v>
      </c>
      <c r="E47" s="106">
        <f>[43]Junho!$C$8</f>
        <v>31.3</v>
      </c>
      <c r="F47" s="106">
        <f>[43]Junho!$C$9</f>
        <v>31.2</v>
      </c>
      <c r="G47" s="106">
        <f>[43]Junho!$C$10</f>
        <v>29.7</v>
      </c>
      <c r="H47" s="106">
        <f>[43]Junho!$C$11</f>
        <v>30.2</v>
      </c>
      <c r="I47" s="106">
        <f>[43]Junho!$C$12</f>
        <v>22.6</v>
      </c>
      <c r="J47" s="106">
        <f>[43]Junho!$C$13</f>
        <v>22.8</v>
      </c>
      <c r="K47" s="106">
        <f>[43]Junho!$C$14</f>
        <v>22</v>
      </c>
      <c r="L47" s="106">
        <f>[43]Junho!$C$15</f>
        <v>23</v>
      </c>
      <c r="M47" s="106">
        <f>[43]Junho!$C$16</f>
        <v>21.4</v>
      </c>
      <c r="N47" s="106">
        <f>[43]Junho!$C$17</f>
        <v>22.5</v>
      </c>
      <c r="O47" s="106">
        <f>[43]Junho!$C$18</f>
        <v>29.5</v>
      </c>
      <c r="P47" s="106">
        <f>[43]Junho!$C$19</f>
        <v>24.6</v>
      </c>
      <c r="Q47" s="106">
        <f>[43]Junho!$C$20</f>
        <v>30.7</v>
      </c>
      <c r="R47" s="106">
        <f>[43]Junho!$C$21</f>
        <v>30.3</v>
      </c>
      <c r="S47" s="106">
        <f>[43]Junho!$C$22</f>
        <v>30.2</v>
      </c>
      <c r="T47" s="106">
        <f>[43]Junho!$C$23</f>
        <v>30</v>
      </c>
      <c r="U47" s="106">
        <f>[43]Junho!$C$24</f>
        <v>23.5</v>
      </c>
      <c r="V47" s="106">
        <f>[43]Junho!$C$25</f>
        <v>21.2</v>
      </c>
      <c r="W47" s="106">
        <f>[43]Junho!$C$26</f>
        <v>29.3</v>
      </c>
      <c r="X47" s="106">
        <f>[43]Junho!$C$27</f>
        <v>23.5</v>
      </c>
      <c r="Y47" s="106">
        <f>[43]Junho!$C$28</f>
        <v>14.9</v>
      </c>
      <c r="Z47" s="106">
        <f>[43]Junho!$C$29</f>
        <v>24</v>
      </c>
      <c r="AA47" s="106">
        <f>[43]Junho!$C$30</f>
        <v>28.3</v>
      </c>
      <c r="AB47" s="106">
        <f>[43]Junho!$C$31</f>
        <v>22.4</v>
      </c>
      <c r="AC47" s="106">
        <f>[43]Junho!$C$32</f>
        <v>32.299999999999997</v>
      </c>
      <c r="AD47" s="106">
        <f>[43]Junho!$C$33</f>
        <v>27.2</v>
      </c>
      <c r="AE47" s="106">
        <f>[43]Junho!$C$34</f>
        <v>17.100000000000001</v>
      </c>
      <c r="AF47" s="109">
        <f t="shared" si="3"/>
        <v>32.299999999999997</v>
      </c>
      <c r="AG47" s="110">
        <f t="shared" si="4"/>
        <v>25.859999999999996</v>
      </c>
      <c r="AL47" t="s">
        <v>35</v>
      </c>
    </row>
    <row r="48" spans="1:38" x14ac:dyDescent="0.2">
      <c r="A48" s="47" t="s">
        <v>130</v>
      </c>
      <c r="B48" s="106">
        <f>[44]Junho!$C$5</f>
        <v>26</v>
      </c>
      <c r="C48" s="106">
        <f>[44]Junho!$C$6</f>
        <v>28.7</v>
      </c>
      <c r="D48" s="106">
        <f>[44]Junho!$C$7</f>
        <v>29.1</v>
      </c>
      <c r="E48" s="106">
        <f>[44]Junho!$C$8</f>
        <v>31.2</v>
      </c>
      <c r="F48" s="106">
        <f>[44]Junho!$C$9</f>
        <v>31.5</v>
      </c>
      <c r="G48" s="106">
        <f>[44]Junho!$C$10</f>
        <v>30.4</v>
      </c>
      <c r="H48" s="106">
        <f>[44]Junho!$C$11</f>
        <v>30.2</v>
      </c>
      <c r="I48" s="106">
        <f>[44]Junho!$C$12</f>
        <v>24.9</v>
      </c>
      <c r="J48" s="106">
        <f>[44]Junho!$C$13</f>
        <v>23.4</v>
      </c>
      <c r="K48" s="106">
        <f>[44]Junho!$C$14</f>
        <v>23.2</v>
      </c>
      <c r="L48" s="106">
        <f>[44]Junho!$C$15</f>
        <v>22.6</v>
      </c>
      <c r="M48" s="106">
        <f>[44]Junho!$C$16</f>
        <v>21</v>
      </c>
      <c r="N48" s="106">
        <f>[44]Junho!$C$17</f>
        <v>24.3</v>
      </c>
      <c r="O48" s="106">
        <f>[44]Junho!$C$18</f>
        <v>27.9</v>
      </c>
      <c r="P48" s="106">
        <f>[44]Junho!$C$19</f>
        <v>25.2</v>
      </c>
      <c r="Q48" s="106">
        <f>[44]Junho!$C$20</f>
        <v>29.6</v>
      </c>
      <c r="R48" s="106">
        <f>[44]Junho!$C$21</f>
        <v>29.2</v>
      </c>
      <c r="S48" s="106">
        <f>[44]Junho!$C$22</f>
        <v>28.9</v>
      </c>
      <c r="T48" s="106">
        <f>[44]Junho!$C$23</f>
        <v>30.6</v>
      </c>
      <c r="U48" s="106">
        <f>[44]Junho!$C$24</f>
        <v>23.1</v>
      </c>
      <c r="V48" s="106">
        <f>[44]Junho!$C$25</f>
        <v>27</v>
      </c>
      <c r="W48" s="106">
        <f>[44]Junho!$C$26</f>
        <v>29.1</v>
      </c>
      <c r="X48" s="106">
        <f>[44]Junho!$C$27</f>
        <v>23.2</v>
      </c>
      <c r="Y48" s="106">
        <f>[44]Junho!$C$28</f>
        <v>15.4</v>
      </c>
      <c r="Z48" s="106">
        <f>[44]Junho!$C$29</f>
        <v>23</v>
      </c>
      <c r="AA48" s="106">
        <f>[44]Junho!$C$30</f>
        <v>31.2</v>
      </c>
      <c r="AB48" s="106">
        <f>[44]Junho!$C$31</f>
        <v>28</v>
      </c>
      <c r="AC48" s="106">
        <f>[44]Junho!$C$32</f>
        <v>31.1</v>
      </c>
      <c r="AD48" s="106">
        <f>[44]Junho!$C$33</f>
        <v>30.7</v>
      </c>
      <c r="AE48" s="106">
        <f>[44]Junho!$C$34</f>
        <v>21.8</v>
      </c>
      <c r="AF48" s="109">
        <f t="shared" si="3"/>
        <v>31.5</v>
      </c>
      <c r="AG48" s="110">
        <f t="shared" si="4"/>
        <v>26.716666666666672</v>
      </c>
      <c r="AI48" s="12" t="s">
        <v>35</v>
      </c>
      <c r="AK48" t="s">
        <v>35</v>
      </c>
    </row>
    <row r="49" spans="1:38" x14ac:dyDescent="0.2">
      <c r="A49" s="47" t="s">
        <v>18</v>
      </c>
      <c r="B49" s="106">
        <f>[45]Junho!$C$5</f>
        <v>25.5</v>
      </c>
      <c r="C49" s="106">
        <f>[45]Junho!$C$6</f>
        <v>27</v>
      </c>
      <c r="D49" s="106">
        <f>[45]Junho!$C$7</f>
        <v>28.7</v>
      </c>
      <c r="E49" s="106">
        <f>[45]Junho!$C$8</f>
        <v>28.1</v>
      </c>
      <c r="F49" s="106">
        <f>[45]Junho!$C$9</f>
        <v>29</v>
      </c>
      <c r="G49" s="106">
        <f>[45]Junho!$C$10</f>
        <v>28.4</v>
      </c>
      <c r="H49" s="106">
        <f>[45]Junho!$C$11</f>
        <v>28.4</v>
      </c>
      <c r="I49" s="106">
        <f>[45]Junho!$C$12</f>
        <v>23.5</v>
      </c>
      <c r="J49" s="106">
        <f>[45]Junho!$C$13</f>
        <v>22.2</v>
      </c>
      <c r="K49" s="106">
        <f>[45]Junho!$C$14</f>
        <v>22.8</v>
      </c>
      <c r="L49" s="106">
        <f>[45]Junho!$C$15</f>
        <v>22.3</v>
      </c>
      <c r="M49" s="106">
        <f>[45]Junho!$C$16</f>
        <v>21.7</v>
      </c>
      <c r="N49" s="106">
        <f>[45]Junho!$C$17</f>
        <v>26.2</v>
      </c>
      <c r="O49" s="106">
        <f>[45]Junho!$C$18</f>
        <v>28.2</v>
      </c>
      <c r="P49" s="106">
        <f>[45]Junho!$C$19</f>
        <v>24.8</v>
      </c>
      <c r="Q49" s="106">
        <f>[45]Junho!$C$20</f>
        <v>27.1</v>
      </c>
      <c r="R49" s="106">
        <f>[45]Junho!$C$21</f>
        <v>27.2</v>
      </c>
      <c r="S49" s="106">
        <f>[45]Junho!$C$22</f>
        <v>28</v>
      </c>
      <c r="T49" s="106">
        <f>[45]Junho!$C$23</f>
        <v>28.3</v>
      </c>
      <c r="U49" s="106">
        <f>[45]Junho!$C$24</f>
        <v>25.5</v>
      </c>
      <c r="V49" s="106">
        <f>[45]Junho!$C$25</f>
        <v>26.2</v>
      </c>
      <c r="W49" s="106">
        <f>[45]Junho!$C$26</f>
        <v>26.7</v>
      </c>
      <c r="X49" s="106">
        <f>[45]Junho!$C$27</f>
        <v>22.4</v>
      </c>
      <c r="Y49" s="106">
        <f>[45]Junho!$C$28</f>
        <v>17.899999999999999</v>
      </c>
      <c r="Z49" s="106">
        <f>[45]Junho!$C$29</f>
        <v>23.6</v>
      </c>
      <c r="AA49" s="106">
        <f>[45]Junho!$C$30</f>
        <v>28</v>
      </c>
      <c r="AB49" s="106">
        <f>[45]Junho!$C$31</f>
        <v>27.7</v>
      </c>
      <c r="AC49" s="106">
        <f>[45]Junho!$C$32</f>
        <v>28.5</v>
      </c>
      <c r="AD49" s="106">
        <f>[45]Junho!$C$33</f>
        <v>28.6</v>
      </c>
      <c r="AE49" s="106">
        <f>[45]Junho!$C$34</f>
        <v>21.9</v>
      </c>
      <c r="AF49" s="109">
        <f t="shared" si="3"/>
        <v>29</v>
      </c>
      <c r="AG49" s="110">
        <f t="shared" si="4"/>
        <v>25.81333333333334</v>
      </c>
      <c r="AI49" s="12" t="s">
        <v>35</v>
      </c>
      <c r="AK49" t="s">
        <v>35</v>
      </c>
    </row>
    <row r="50" spans="1:38" x14ac:dyDescent="0.2">
      <c r="A50" s="47" t="s">
        <v>19</v>
      </c>
      <c r="B50" s="106">
        <f>[46]Junho!$C$5</f>
        <v>22.8</v>
      </c>
      <c r="C50" s="106">
        <f>[46]Junho!$C$6</f>
        <v>23.5</v>
      </c>
      <c r="D50" s="106">
        <f>[46]Junho!$C$7</f>
        <v>25.7</v>
      </c>
      <c r="E50" s="106">
        <f>[46]Junho!$C$8</f>
        <v>28.6</v>
      </c>
      <c r="F50" s="106">
        <f>[46]Junho!$C$9</f>
        <v>26.5</v>
      </c>
      <c r="G50" s="106">
        <f>[46]Junho!$C$10</f>
        <v>24.1</v>
      </c>
      <c r="H50" s="106">
        <f>[46]Junho!$C$11</f>
        <v>25.7</v>
      </c>
      <c r="I50" s="106">
        <f>[46]Junho!$C$12</f>
        <v>20.100000000000001</v>
      </c>
      <c r="J50" s="106">
        <f>[46]Junho!$C$13</f>
        <v>17.899999999999999</v>
      </c>
      <c r="K50" s="106">
        <f>[46]Junho!$C$14</f>
        <v>20.2</v>
      </c>
      <c r="L50" s="106">
        <f>[46]Junho!$C$15</f>
        <v>22.7</v>
      </c>
      <c r="M50" s="106">
        <f>[46]Junho!$C$16</f>
        <v>20.8</v>
      </c>
      <c r="N50" s="106">
        <f>[46]Junho!$C$17</f>
        <v>20.8</v>
      </c>
      <c r="O50" s="106">
        <f>[46]Junho!$C$18</f>
        <v>18.3</v>
      </c>
      <c r="P50" s="106">
        <f>[46]Junho!$C$19</f>
        <v>21.2</v>
      </c>
      <c r="Q50" s="106">
        <f>[46]Junho!$C$20</f>
        <v>27.6</v>
      </c>
      <c r="R50" s="106">
        <f>[46]Junho!$C$21</f>
        <v>28.1</v>
      </c>
      <c r="S50" s="106">
        <f>[46]Junho!$C$22</f>
        <v>28.3</v>
      </c>
      <c r="T50" s="106">
        <f>[46]Junho!$C$23</f>
        <v>21.6</v>
      </c>
      <c r="U50" s="106">
        <f>[46]Junho!$C$24</f>
        <v>15.1</v>
      </c>
      <c r="V50" s="106">
        <f>[46]Junho!$C$25</f>
        <v>17.5</v>
      </c>
      <c r="W50" s="106">
        <f>[46]Junho!$C$26</f>
        <v>24.8</v>
      </c>
      <c r="X50" s="106">
        <f>[46]Junho!$C$27</f>
        <v>21</v>
      </c>
      <c r="Y50" s="106">
        <f>[46]Junho!$C$28</f>
        <v>14.1</v>
      </c>
      <c r="Z50" s="106">
        <f>[46]Junho!$C$29</f>
        <v>19.399999999999999</v>
      </c>
      <c r="AA50" s="106">
        <f>[46]Junho!$C$30</f>
        <v>17.7</v>
      </c>
      <c r="AB50" s="106">
        <f>[46]Junho!$C$31</f>
        <v>18.2</v>
      </c>
      <c r="AC50" s="106">
        <f>[46]Junho!$C$32</f>
        <v>28.7</v>
      </c>
      <c r="AD50" s="106">
        <f>[46]Junho!$C$33</f>
        <v>20.8</v>
      </c>
      <c r="AE50" s="106">
        <f>[46]Junho!$C$34</f>
        <v>12.1</v>
      </c>
      <c r="AF50" s="109">
        <f t="shared" si="3"/>
        <v>28.7</v>
      </c>
      <c r="AG50" s="110">
        <f t="shared" si="4"/>
        <v>21.796666666666674</v>
      </c>
      <c r="AH50" s="12" t="s">
        <v>35</v>
      </c>
      <c r="AI50" s="12" t="s">
        <v>35</v>
      </c>
      <c r="AK50" t="s">
        <v>35</v>
      </c>
      <c r="AL50" t="s">
        <v>35</v>
      </c>
    </row>
    <row r="51" spans="1:38" x14ac:dyDescent="0.2">
      <c r="A51" s="47" t="s">
        <v>23</v>
      </c>
      <c r="B51" s="106">
        <f>[47]Junho!$C$5</f>
        <v>24.3</v>
      </c>
      <c r="C51" s="106">
        <f>[47]Junho!$C$6</f>
        <v>28.7</v>
      </c>
      <c r="D51" s="106">
        <f>[47]Junho!$C$7</f>
        <v>29.1</v>
      </c>
      <c r="E51" s="106">
        <f>[47]Junho!$C$8</f>
        <v>30.7</v>
      </c>
      <c r="F51" s="106">
        <f>[47]Junho!$C$9</f>
        <v>30</v>
      </c>
      <c r="G51" s="106">
        <f>[47]Junho!$C$10</f>
        <v>29.5</v>
      </c>
      <c r="H51" s="106">
        <f>[47]Junho!$C$11</f>
        <v>29.4</v>
      </c>
      <c r="I51" s="106">
        <f>[47]Junho!$C$12</f>
        <v>23</v>
      </c>
      <c r="J51" s="106">
        <f>[47]Junho!$C$13</f>
        <v>23</v>
      </c>
      <c r="K51" s="106">
        <f>[47]Junho!$C$14</f>
        <v>22.5</v>
      </c>
      <c r="L51" s="106">
        <f>[47]Junho!$C$15</f>
        <v>23.6</v>
      </c>
      <c r="M51" s="106">
        <f>[47]Junho!$C$16</f>
        <v>22.1</v>
      </c>
      <c r="N51" s="106">
        <f>[47]Junho!$C$17</f>
        <v>25.6</v>
      </c>
      <c r="O51" s="106">
        <f>[47]Junho!$C$18</f>
        <v>29.4</v>
      </c>
      <c r="P51" s="106">
        <f>[47]Junho!$C$19</f>
        <v>26.3</v>
      </c>
      <c r="Q51" s="106">
        <f>[47]Junho!$C$20</f>
        <v>30</v>
      </c>
      <c r="R51" s="106">
        <f>[47]Junho!$C$21</f>
        <v>29.2</v>
      </c>
      <c r="S51" s="106">
        <f>[47]Junho!$C$22</f>
        <v>30</v>
      </c>
      <c r="T51" s="106">
        <f>[47]Junho!$C$23</f>
        <v>28.7</v>
      </c>
      <c r="U51" s="106">
        <f>[47]Junho!$C$24</f>
        <v>24.3</v>
      </c>
      <c r="V51" s="106">
        <f>[47]Junho!$C$25</f>
        <v>24</v>
      </c>
      <c r="W51" s="106">
        <f>[47]Junho!$C$26</f>
        <v>28.4</v>
      </c>
      <c r="X51" s="106">
        <f>[47]Junho!$C$27</f>
        <v>24.6</v>
      </c>
      <c r="Y51" s="106">
        <f>[47]Junho!$C$28</f>
        <v>15.2</v>
      </c>
      <c r="Z51" s="106">
        <f>[47]Junho!$C$29</f>
        <v>25.7</v>
      </c>
      <c r="AA51" s="106">
        <f>[47]Junho!$C$30</f>
        <v>27.4</v>
      </c>
      <c r="AB51" s="106">
        <f>[47]Junho!$C$31</f>
        <v>27.5</v>
      </c>
      <c r="AC51" s="106">
        <f>[47]Junho!$C$32</f>
        <v>31.3</v>
      </c>
      <c r="AD51" s="106">
        <f>[47]Junho!$C$33</f>
        <v>29.1</v>
      </c>
      <c r="AE51" s="106">
        <f>[47]Junho!$C$34</f>
        <v>19.600000000000001</v>
      </c>
      <c r="AF51" s="109">
        <f t="shared" si="3"/>
        <v>31.3</v>
      </c>
      <c r="AG51" s="110">
        <f t="shared" si="4"/>
        <v>26.406666666666673</v>
      </c>
      <c r="AI51" s="12" t="s">
        <v>35</v>
      </c>
      <c r="AJ51" t="s">
        <v>35</v>
      </c>
      <c r="AK51" t="s">
        <v>35</v>
      </c>
    </row>
    <row r="52" spans="1:38" x14ac:dyDescent="0.2">
      <c r="A52" s="47" t="s">
        <v>34</v>
      </c>
      <c r="B52" s="106">
        <f>[48]Junho!$C$5</f>
        <v>28.9</v>
      </c>
      <c r="C52" s="106">
        <f>[48]Junho!$C$6</f>
        <v>30.6</v>
      </c>
      <c r="D52" s="106">
        <f>[48]Junho!$C$7</f>
        <v>30.8</v>
      </c>
      <c r="E52" s="106">
        <f>[48]Junho!$C$8</f>
        <v>31.1</v>
      </c>
      <c r="F52" s="106">
        <f>[48]Junho!$C$9</f>
        <v>31.1</v>
      </c>
      <c r="G52" s="106">
        <f>[48]Junho!$C$10</f>
        <v>30.5</v>
      </c>
      <c r="H52" s="106">
        <f>[48]Junho!$C$11</f>
        <v>31.4</v>
      </c>
      <c r="I52" s="106">
        <f>[48]Junho!$C$12</f>
        <v>30.8</v>
      </c>
      <c r="J52" s="106">
        <f>[48]Junho!$C$13</f>
        <v>24.8</v>
      </c>
      <c r="K52" s="106">
        <f>[48]Junho!$C$14</f>
        <v>25.7</v>
      </c>
      <c r="L52" s="106">
        <f>[48]Junho!$C$15</f>
        <v>21.7</v>
      </c>
      <c r="M52" s="106">
        <f>[48]Junho!$C$16</f>
        <v>26.6</v>
      </c>
      <c r="N52" s="106">
        <f>[48]Junho!$C$17</f>
        <v>30.6</v>
      </c>
      <c r="O52" s="106">
        <f>[48]Junho!$C$18</f>
        <v>31.1</v>
      </c>
      <c r="P52" s="106">
        <f>[48]Junho!$C$19</f>
        <v>29.3</v>
      </c>
      <c r="Q52" s="106">
        <f>[48]Junho!$C$20</f>
        <v>30.3</v>
      </c>
      <c r="R52" s="106">
        <f>[48]Junho!$C$21</f>
        <v>30.3</v>
      </c>
      <c r="S52" s="106">
        <f>[48]Junho!$C$22</f>
        <v>30.6</v>
      </c>
      <c r="T52" s="106">
        <f>[48]Junho!$C$23</f>
        <v>31.2</v>
      </c>
      <c r="U52" s="106">
        <f>[48]Junho!$C$24</f>
        <v>23.1</v>
      </c>
      <c r="V52" s="106">
        <f>[48]Junho!$C$25</f>
        <v>26.8</v>
      </c>
      <c r="W52" s="106">
        <f>[48]Junho!$C$26</f>
        <v>30.8</v>
      </c>
      <c r="X52" s="106">
        <f>[48]Junho!$C$27</f>
        <v>23.8</v>
      </c>
      <c r="Y52" s="106">
        <f>[48]Junho!$C$28</f>
        <v>19.399999999999999</v>
      </c>
      <c r="Z52" s="106">
        <f>[48]Junho!$C$29</f>
        <v>27.8</v>
      </c>
      <c r="AA52" s="106">
        <f>[48]Junho!$C$30</f>
        <v>29.8</v>
      </c>
      <c r="AB52" s="106">
        <f>[48]Junho!$C$31</f>
        <v>30.6</v>
      </c>
      <c r="AC52" s="106">
        <f>[48]Junho!$C$32</f>
        <v>31.5</v>
      </c>
      <c r="AD52" s="106">
        <f>[48]Junho!$C$33</f>
        <v>30.9</v>
      </c>
      <c r="AE52" s="106">
        <f>[48]Junho!$C$34</f>
        <v>22.1</v>
      </c>
      <c r="AF52" s="109">
        <f t="shared" si="3"/>
        <v>31.5</v>
      </c>
      <c r="AG52" s="110">
        <f t="shared" si="4"/>
        <v>28.466666666666661</v>
      </c>
      <c r="AH52" s="12" t="s">
        <v>35</v>
      </c>
      <c r="AI52" s="12" t="s">
        <v>35</v>
      </c>
      <c r="AJ52" t="s">
        <v>35</v>
      </c>
      <c r="AL52" t="s">
        <v>35</v>
      </c>
    </row>
    <row r="53" spans="1:38" x14ac:dyDescent="0.2">
      <c r="A53" s="47" t="s">
        <v>20</v>
      </c>
      <c r="B53" s="106">
        <f>[49]Junho!$C$5</f>
        <v>29.2</v>
      </c>
      <c r="C53" s="106">
        <f>[49]Junho!$C$6</f>
        <v>30.4</v>
      </c>
      <c r="D53" s="106">
        <f>[49]Junho!$C$7</f>
        <v>29.5</v>
      </c>
      <c r="E53" s="106">
        <f>[49]Junho!$C$8</f>
        <v>30.6</v>
      </c>
      <c r="F53" s="106">
        <f>[49]Junho!$C$9</f>
        <v>32.200000000000003</v>
      </c>
      <c r="G53" s="106">
        <f>[49]Junho!$C$10</f>
        <v>31.3</v>
      </c>
      <c r="H53" s="106">
        <f>[49]Junho!$C$11</f>
        <v>30.7</v>
      </c>
      <c r="I53" s="106">
        <f>[49]Junho!$C$12</f>
        <v>31.3</v>
      </c>
      <c r="J53" s="106">
        <f>[49]Junho!$C$13</f>
        <v>25.2</v>
      </c>
      <c r="K53" s="106">
        <f>[49]Junho!$C$14</f>
        <v>24</v>
      </c>
      <c r="L53" s="106">
        <f>[49]Junho!$C$15</f>
        <v>24.4</v>
      </c>
      <c r="M53" s="106">
        <f>[49]Junho!$C$16</f>
        <v>23.5</v>
      </c>
      <c r="N53" s="106">
        <f>[49]Junho!$C$17</f>
        <v>26.7</v>
      </c>
      <c r="O53" s="106">
        <f>[49]Junho!$C$18</f>
        <v>28.3</v>
      </c>
      <c r="P53" s="106">
        <f>[49]Junho!$C$19</f>
        <v>22.7</v>
      </c>
      <c r="Q53" s="106">
        <f>[49]Junho!$C$20</f>
        <v>29.6</v>
      </c>
      <c r="R53" s="106">
        <f>[49]Junho!$C$21</f>
        <v>28.8</v>
      </c>
      <c r="S53" s="106">
        <f>[49]Junho!$C$22</f>
        <v>29.6</v>
      </c>
      <c r="T53" s="106">
        <f>[49]Junho!$C$23</f>
        <v>31.2</v>
      </c>
      <c r="U53" s="106">
        <f>[49]Junho!$C$24</f>
        <v>29.8</v>
      </c>
      <c r="V53" s="106">
        <f>[49]Junho!$C$25</f>
        <v>28.8</v>
      </c>
      <c r="W53" s="106">
        <f>[49]Junho!$C$26</f>
        <v>29.4</v>
      </c>
      <c r="X53" s="106">
        <f>[49]Junho!$C$27</f>
        <v>23</v>
      </c>
      <c r="Y53" s="106">
        <f>[49]Junho!$C$28</f>
        <v>16.899999999999999</v>
      </c>
      <c r="Z53" s="106">
        <f>[49]Junho!$C$29</f>
        <v>24.2</v>
      </c>
      <c r="AA53" s="106">
        <f>[49]Junho!$C$30</f>
        <v>32.1</v>
      </c>
      <c r="AB53" s="106">
        <f>[49]Junho!$C$31</f>
        <v>29.5</v>
      </c>
      <c r="AC53" s="106">
        <f>[49]Junho!$C$32</f>
        <v>30.6</v>
      </c>
      <c r="AD53" s="106">
        <f>[49]Junho!$C$33</f>
        <v>31.7</v>
      </c>
      <c r="AE53" s="106">
        <f>[49]Junho!$C$34</f>
        <v>24.4</v>
      </c>
      <c r="AF53" s="109">
        <f t="shared" si="3"/>
        <v>32.200000000000003</v>
      </c>
      <c r="AG53" s="110">
        <f t="shared" si="4"/>
        <v>27.986666666666668</v>
      </c>
      <c r="AK53" t="s">
        <v>35</v>
      </c>
      <c r="AL53" t="s">
        <v>35</v>
      </c>
    </row>
    <row r="54" spans="1:38" s="5" customFormat="1" ht="17.100000000000001" customHeight="1" x14ac:dyDescent="0.2">
      <c r="A54" s="48" t="s">
        <v>24</v>
      </c>
      <c r="B54" s="107">
        <f t="shared" ref="B54:AF54" si="5">MAX(B5:B53)</f>
        <v>30.7</v>
      </c>
      <c r="C54" s="107">
        <f t="shared" si="5"/>
        <v>32.700000000000003</v>
      </c>
      <c r="D54" s="107">
        <f t="shared" si="5"/>
        <v>33.4</v>
      </c>
      <c r="E54" s="107">
        <f t="shared" si="5"/>
        <v>34.299999999999997</v>
      </c>
      <c r="F54" s="107">
        <f t="shared" si="5"/>
        <v>33.700000000000003</v>
      </c>
      <c r="G54" s="107">
        <f t="shared" si="5"/>
        <v>33.200000000000003</v>
      </c>
      <c r="H54" s="107">
        <f t="shared" si="5"/>
        <v>33.700000000000003</v>
      </c>
      <c r="I54" s="107">
        <f t="shared" si="5"/>
        <v>33.5</v>
      </c>
      <c r="J54" s="107">
        <f t="shared" si="5"/>
        <v>27.6</v>
      </c>
      <c r="K54" s="107">
        <f t="shared" si="5"/>
        <v>26.9</v>
      </c>
      <c r="L54" s="107">
        <f t="shared" si="5"/>
        <v>26.6</v>
      </c>
      <c r="M54" s="107">
        <f t="shared" si="5"/>
        <v>27.3</v>
      </c>
      <c r="N54" s="107">
        <f t="shared" si="5"/>
        <v>31.1</v>
      </c>
      <c r="O54" s="107">
        <f t="shared" si="5"/>
        <v>33.700000000000003</v>
      </c>
      <c r="P54" s="107">
        <f t="shared" si="5"/>
        <v>32.299999999999997</v>
      </c>
      <c r="Q54" s="107">
        <f t="shared" si="5"/>
        <v>33.5</v>
      </c>
      <c r="R54" s="107">
        <f t="shared" si="5"/>
        <v>33</v>
      </c>
      <c r="S54" s="107">
        <f t="shared" si="5"/>
        <v>33.299999999999997</v>
      </c>
      <c r="T54" s="107">
        <f t="shared" si="5"/>
        <v>33.4</v>
      </c>
      <c r="U54" s="107">
        <f t="shared" si="5"/>
        <v>32.200000000000003</v>
      </c>
      <c r="V54" s="107">
        <f t="shared" si="5"/>
        <v>29.6</v>
      </c>
      <c r="W54" s="107">
        <f t="shared" si="5"/>
        <v>32.4</v>
      </c>
      <c r="X54" s="107">
        <f t="shared" si="5"/>
        <v>28.8</v>
      </c>
      <c r="Y54" s="107">
        <f t="shared" si="5"/>
        <v>21.6</v>
      </c>
      <c r="Z54" s="107">
        <f t="shared" si="5"/>
        <v>29.8</v>
      </c>
      <c r="AA54" s="107">
        <f t="shared" si="5"/>
        <v>32.6</v>
      </c>
      <c r="AB54" s="107">
        <f t="shared" si="5"/>
        <v>32.799999999999997</v>
      </c>
      <c r="AC54" s="107">
        <f t="shared" si="5"/>
        <v>34.1</v>
      </c>
      <c r="AD54" s="107">
        <f t="shared" si="5"/>
        <v>33.1</v>
      </c>
      <c r="AE54" s="107">
        <f t="shared" si="5"/>
        <v>25.8</v>
      </c>
      <c r="AF54" s="111">
        <f t="shared" si="5"/>
        <v>34.299999999999997</v>
      </c>
      <c r="AG54" s="110">
        <f>AVERAGE(AG5:AG53)</f>
        <v>26.249510775711773</v>
      </c>
      <c r="AK54" s="5" t="s">
        <v>35</v>
      </c>
    </row>
    <row r="55" spans="1:38" x14ac:dyDescent="0.2">
      <c r="A55" s="101" t="s">
        <v>179</v>
      </c>
      <c r="B55" s="38"/>
      <c r="C55" s="38"/>
      <c r="D55" s="38"/>
      <c r="E55" s="38"/>
      <c r="F55" s="38"/>
      <c r="G55" s="38"/>
      <c r="H55" s="93"/>
      <c r="I55" s="93"/>
      <c r="J55" s="93"/>
      <c r="K55" s="93"/>
      <c r="L55" s="93"/>
      <c r="M55" s="93"/>
      <c r="N55" s="93"/>
      <c r="O55" s="93"/>
      <c r="P55" s="93"/>
      <c r="Q55" s="93"/>
      <c r="R55" s="93"/>
      <c r="S55" s="93"/>
      <c r="T55" s="93"/>
      <c r="U55" s="93"/>
      <c r="V55" s="93"/>
      <c r="W55" s="93"/>
      <c r="X55" s="93"/>
      <c r="Y55" s="93"/>
      <c r="Z55" s="93"/>
      <c r="AA55" s="93"/>
      <c r="AB55" s="93"/>
      <c r="AC55" s="93"/>
      <c r="AD55" s="44"/>
      <c r="AE55" s="44"/>
      <c r="AF55" s="42"/>
      <c r="AG55" s="43"/>
      <c r="AJ55" t="s">
        <v>35</v>
      </c>
      <c r="AK55" t="s">
        <v>35</v>
      </c>
    </row>
    <row r="56" spans="1:38" x14ac:dyDescent="0.2">
      <c r="A56" s="101" t="s">
        <v>180</v>
      </c>
      <c r="B56" s="39"/>
      <c r="C56" s="39"/>
      <c r="D56" s="39"/>
      <c r="E56" s="39"/>
      <c r="F56" s="39"/>
      <c r="G56" s="39"/>
      <c r="H56" s="39"/>
      <c r="I56" s="39"/>
      <c r="J56" s="93"/>
      <c r="K56" s="93"/>
      <c r="L56" s="93"/>
      <c r="M56" s="93"/>
      <c r="N56" s="93"/>
      <c r="O56" s="93"/>
      <c r="P56" s="93"/>
      <c r="Q56" s="93"/>
      <c r="R56" s="93"/>
      <c r="S56" s="93"/>
      <c r="T56" s="95"/>
      <c r="U56" s="95"/>
      <c r="V56" s="95"/>
      <c r="W56" s="95"/>
      <c r="X56" s="95"/>
      <c r="Y56" s="93"/>
      <c r="Z56" s="93"/>
      <c r="AA56" s="93"/>
      <c r="AB56" s="93"/>
      <c r="AC56" s="93"/>
      <c r="AD56" s="93"/>
      <c r="AE56" s="93"/>
      <c r="AF56" s="42"/>
      <c r="AG56" s="41"/>
      <c r="AL56" t="s">
        <v>35</v>
      </c>
    </row>
    <row r="57" spans="1:38" x14ac:dyDescent="0.2">
      <c r="A57" s="40"/>
      <c r="B57" s="93"/>
      <c r="C57" s="93"/>
      <c r="D57" s="93"/>
      <c r="E57" s="93"/>
      <c r="F57" s="93"/>
      <c r="G57" s="93"/>
      <c r="H57" s="93"/>
      <c r="I57" s="93"/>
      <c r="J57" s="94"/>
      <c r="K57" s="94"/>
      <c r="L57" s="94"/>
      <c r="M57" s="94"/>
      <c r="N57" s="94"/>
      <c r="O57" s="94"/>
      <c r="P57" s="94"/>
      <c r="Q57" s="93"/>
      <c r="R57" s="93"/>
      <c r="S57" s="93"/>
      <c r="T57" s="96"/>
      <c r="U57" s="96"/>
      <c r="V57" s="96"/>
      <c r="W57" s="96"/>
      <c r="X57" s="96"/>
      <c r="Y57" s="93"/>
      <c r="Z57" s="93"/>
      <c r="AA57" s="93"/>
      <c r="AB57" s="93"/>
      <c r="AC57" s="93"/>
      <c r="AD57" s="44"/>
      <c r="AE57" s="44"/>
      <c r="AF57" s="42"/>
      <c r="AG57" s="41"/>
    </row>
    <row r="58" spans="1:38" x14ac:dyDescent="0.2">
      <c r="A58" s="135" t="s">
        <v>201</v>
      </c>
      <c r="B58" s="136"/>
      <c r="C58" s="136"/>
      <c r="D58" s="136"/>
      <c r="E58" s="136"/>
      <c r="F58" s="38"/>
      <c r="G58" s="38"/>
      <c r="H58" s="38"/>
      <c r="I58" s="38"/>
      <c r="J58" s="38"/>
      <c r="K58" s="93"/>
      <c r="L58" s="93"/>
      <c r="M58" s="93"/>
      <c r="N58" s="93"/>
      <c r="O58" s="93"/>
      <c r="P58" s="93"/>
      <c r="Q58" s="93"/>
      <c r="R58" s="93"/>
      <c r="S58" s="93"/>
      <c r="T58" s="93"/>
      <c r="U58" s="93"/>
      <c r="V58" s="93"/>
      <c r="W58" s="93"/>
      <c r="X58" s="93"/>
      <c r="Y58" s="93"/>
      <c r="Z58" s="93"/>
      <c r="AA58" s="93"/>
      <c r="AB58" s="93"/>
      <c r="AC58" s="93"/>
      <c r="AD58" s="44"/>
      <c r="AE58" s="44"/>
      <c r="AF58" s="42"/>
      <c r="AG58" s="72"/>
    </row>
    <row r="59" spans="1:38" x14ac:dyDescent="0.2">
      <c r="A59" s="40"/>
      <c r="B59" s="93"/>
      <c r="C59" s="93"/>
      <c r="D59" s="93"/>
      <c r="E59" s="93"/>
      <c r="F59" s="93"/>
      <c r="G59" s="93"/>
      <c r="H59" s="93"/>
      <c r="I59" s="93"/>
      <c r="J59" s="93"/>
      <c r="K59" s="93"/>
      <c r="L59" s="93"/>
      <c r="M59" s="93"/>
      <c r="N59" s="93"/>
      <c r="O59" s="93"/>
      <c r="P59" s="93"/>
      <c r="Q59" s="93"/>
      <c r="R59" s="93"/>
      <c r="S59" s="93"/>
      <c r="T59" s="93"/>
      <c r="U59" s="93"/>
      <c r="V59" s="93"/>
      <c r="W59" s="93"/>
      <c r="X59" s="93"/>
      <c r="Y59" s="93"/>
      <c r="Z59" s="93"/>
      <c r="AA59" s="93"/>
      <c r="AB59" s="93"/>
      <c r="AC59" s="93"/>
      <c r="AD59" s="93"/>
      <c r="AE59" s="93"/>
      <c r="AF59" s="42"/>
      <c r="AG59" s="43"/>
      <c r="AI59" s="12" t="s">
        <v>35</v>
      </c>
    </row>
    <row r="60" spans="1:38" x14ac:dyDescent="0.2">
      <c r="A60" s="40"/>
      <c r="B60" s="93"/>
      <c r="C60" s="93"/>
      <c r="D60" s="93"/>
      <c r="E60" s="93"/>
      <c r="F60" s="93"/>
      <c r="G60" s="93"/>
      <c r="H60" s="93"/>
      <c r="I60" s="93"/>
      <c r="J60" s="93"/>
      <c r="K60" s="93"/>
      <c r="L60" s="93"/>
      <c r="M60" s="93"/>
      <c r="N60" s="93"/>
      <c r="O60" s="93"/>
      <c r="P60" s="93"/>
      <c r="Q60" s="93"/>
      <c r="R60" s="93"/>
      <c r="S60" s="93"/>
      <c r="T60" s="93"/>
      <c r="U60" s="93"/>
      <c r="V60" s="93"/>
      <c r="W60" s="93"/>
      <c r="X60" s="93"/>
      <c r="Y60" s="93"/>
      <c r="Z60" s="93"/>
      <c r="AA60" s="93"/>
      <c r="AB60" s="93"/>
      <c r="AC60" s="93"/>
      <c r="AD60" s="93"/>
      <c r="AE60" s="93"/>
      <c r="AF60" s="42"/>
      <c r="AG60" s="43"/>
    </row>
    <row r="61" spans="1:38" ht="13.5" thickBot="1" x14ac:dyDescent="0.25">
      <c r="A61" s="50"/>
      <c r="B61" s="51"/>
      <c r="C61" s="51"/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1"/>
      <c r="S61" s="51"/>
      <c r="T61" s="51"/>
      <c r="U61" s="51"/>
      <c r="V61" s="51"/>
      <c r="W61" s="51"/>
      <c r="X61" s="51"/>
      <c r="Y61" s="51"/>
      <c r="Z61" s="51"/>
      <c r="AA61" s="51"/>
      <c r="AB61" s="51"/>
      <c r="AC61" s="51"/>
      <c r="AD61" s="51"/>
      <c r="AE61" s="51"/>
      <c r="AF61" s="52"/>
      <c r="AG61" s="73"/>
    </row>
    <row r="62" spans="1:38" x14ac:dyDescent="0.2">
      <c r="AG62" s="1"/>
    </row>
    <row r="63" spans="1:38" x14ac:dyDescent="0.2">
      <c r="Z63" s="2" t="s">
        <v>35</v>
      </c>
      <c r="AG63" s="1"/>
      <c r="AI63" t="s">
        <v>35</v>
      </c>
    </row>
    <row r="65" spans="12:38" x14ac:dyDescent="0.2">
      <c r="AL65" s="12" t="s">
        <v>35</v>
      </c>
    </row>
    <row r="66" spans="12:38" x14ac:dyDescent="0.2">
      <c r="X66" s="2" t="s">
        <v>35</v>
      </c>
      <c r="Z66" s="2" t="s">
        <v>35</v>
      </c>
    </row>
    <row r="67" spans="12:38" x14ac:dyDescent="0.2">
      <c r="L67" s="2" t="s">
        <v>35</v>
      </c>
      <c r="S67" s="2" t="s">
        <v>35</v>
      </c>
    </row>
    <row r="68" spans="12:38" x14ac:dyDescent="0.2">
      <c r="V68" s="2" t="s">
        <v>35</v>
      </c>
      <c r="AH68" t="s">
        <v>35</v>
      </c>
    </row>
    <row r="70" spans="12:38" x14ac:dyDescent="0.2">
      <c r="S70" s="2" t="s">
        <v>35</v>
      </c>
    </row>
    <row r="71" spans="12:38" x14ac:dyDescent="0.2">
      <c r="U71" s="2" t="s">
        <v>35</v>
      </c>
      <c r="AF71" s="7" t="s">
        <v>35</v>
      </c>
    </row>
    <row r="73" spans="12:38" x14ac:dyDescent="0.2">
      <c r="AJ73" s="12" t="s">
        <v>35</v>
      </c>
    </row>
  </sheetData>
  <mergeCells count="34">
    <mergeCell ref="T3:T4"/>
    <mergeCell ref="E3:E4"/>
    <mergeCell ref="A58:E58"/>
    <mergeCell ref="B2:AG2"/>
    <mergeCell ref="D3:D4"/>
    <mergeCell ref="F3:F4"/>
    <mergeCell ref="S3:S4"/>
    <mergeCell ref="L3:L4"/>
    <mergeCell ref="I3:I4"/>
    <mergeCell ref="O3:O4"/>
    <mergeCell ref="V3:V4"/>
    <mergeCell ref="AE3:AE4"/>
    <mergeCell ref="G3:G4"/>
    <mergeCell ref="U3:U4"/>
    <mergeCell ref="N3:N4"/>
    <mergeCell ref="K3:K4"/>
    <mergeCell ref="J3:J4"/>
    <mergeCell ref="A2:A4"/>
    <mergeCell ref="A1:AG1"/>
    <mergeCell ref="AA3:AA4"/>
    <mergeCell ref="AB3:AB4"/>
    <mergeCell ref="AC3:AC4"/>
    <mergeCell ref="AD3:AD4"/>
    <mergeCell ref="W3:W4"/>
    <mergeCell ref="X3:X4"/>
    <mergeCell ref="Y3:Y4"/>
    <mergeCell ref="P3:P4"/>
    <mergeCell ref="Q3:Q4"/>
    <mergeCell ref="R3:R4"/>
    <mergeCell ref="Z3:Z4"/>
    <mergeCell ref="H3:H4"/>
    <mergeCell ref="B3:B4"/>
    <mergeCell ref="M3:M4"/>
    <mergeCell ref="C3:C4"/>
  </mergeCells>
  <phoneticPr fontId="1" type="noConversion"/>
  <pageMargins left="0.39370078740157483" right="0.39370078740157483" top="1.1811023622047245" bottom="0.98425196850393704" header="0.51181102362204722" footer="0.51181102362204722"/>
  <pageSetup paperSize="9" scale="70" orientation="landscape" r:id="rId1"/>
  <headerFooter alignWithMargins="0">
    <oddHeader>&amp;L&amp;"Arial Narrow,Normal"&amp;12Centro de Monitoramento de Tempo, do Clima e dos Recursos Hídricos de Mato Grosso do Sul (Cemtec-MS)
Agência de Desenvolvimento Agrário e Extensão Rural (Agraer)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77"/>
  <sheetViews>
    <sheetView topLeftCell="A10" zoomScale="90" zoomScaleNormal="90" workbookViewId="0">
      <selection activeCell="A20" sqref="A20"/>
    </sheetView>
  </sheetViews>
  <sheetFormatPr defaultRowHeight="12.75" x14ac:dyDescent="0.2"/>
  <cols>
    <col min="1" max="1" width="43" style="2" bestFit="1" customWidth="1"/>
    <col min="2" max="2" width="5.140625" style="2" customWidth="1"/>
    <col min="3" max="3" width="5" style="2" customWidth="1"/>
    <col min="4" max="4" width="5.140625" style="2" customWidth="1"/>
    <col min="5" max="9" width="5" style="2" customWidth="1"/>
    <col min="10" max="10" width="5.140625" style="2" customWidth="1"/>
    <col min="11" max="11" width="5" style="2" customWidth="1"/>
    <col min="12" max="12" width="5.28515625" style="2" customWidth="1"/>
    <col min="13" max="15" width="5.140625" style="2" customWidth="1"/>
    <col min="16" max="16" width="5.42578125" style="2" customWidth="1"/>
    <col min="17" max="17" width="5.28515625" style="2" customWidth="1"/>
    <col min="18" max="18" width="5.140625" style="2" customWidth="1"/>
    <col min="19" max="19" width="5" style="2" customWidth="1"/>
    <col min="20" max="20" width="5.42578125" style="2" customWidth="1"/>
    <col min="21" max="21" width="5.140625" style="2" customWidth="1"/>
    <col min="22" max="22" width="5.28515625" style="2" customWidth="1"/>
    <col min="23" max="23" width="5.140625" style="2" customWidth="1"/>
    <col min="24" max="24" width="5.28515625" style="2" customWidth="1"/>
    <col min="25" max="26" width="5" style="2" customWidth="1"/>
    <col min="27" max="29" width="5.140625" style="2" customWidth="1"/>
    <col min="30" max="31" width="5" style="2" customWidth="1"/>
    <col min="32" max="32" width="7" style="7" bestFit="1" customWidth="1"/>
    <col min="33" max="33" width="7.28515625" style="1" bestFit="1" customWidth="1"/>
  </cols>
  <sheetData>
    <row r="1" spans="1:35" ht="20.100000000000001" customHeight="1" x14ac:dyDescent="0.2">
      <c r="A1" s="128" t="s">
        <v>165</v>
      </c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29"/>
      <c r="M1" s="129"/>
      <c r="N1" s="129"/>
      <c r="O1" s="129"/>
      <c r="P1" s="129"/>
      <c r="Q1" s="129"/>
      <c r="R1" s="129"/>
      <c r="S1" s="129"/>
      <c r="T1" s="129"/>
      <c r="U1" s="129"/>
      <c r="V1" s="129"/>
      <c r="W1" s="129"/>
      <c r="X1" s="129"/>
      <c r="Y1" s="129"/>
      <c r="Z1" s="129"/>
      <c r="AA1" s="129"/>
      <c r="AB1" s="129"/>
      <c r="AC1" s="129"/>
      <c r="AD1" s="129"/>
      <c r="AE1" s="129"/>
      <c r="AF1" s="129"/>
      <c r="AG1" s="130"/>
    </row>
    <row r="2" spans="1:35" s="4" customFormat="1" ht="20.100000000000001" customHeight="1" x14ac:dyDescent="0.2">
      <c r="A2" s="131" t="s">
        <v>21</v>
      </c>
      <c r="B2" s="126" t="s">
        <v>208</v>
      </c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26"/>
      <c r="O2" s="126"/>
      <c r="P2" s="126"/>
      <c r="Q2" s="126"/>
      <c r="R2" s="126"/>
      <c r="S2" s="126"/>
      <c r="T2" s="126"/>
      <c r="U2" s="126"/>
      <c r="V2" s="126"/>
      <c r="W2" s="126"/>
      <c r="X2" s="126"/>
      <c r="Y2" s="126"/>
      <c r="Z2" s="126"/>
      <c r="AA2" s="126"/>
      <c r="AB2" s="126"/>
      <c r="AC2" s="126"/>
      <c r="AD2" s="126"/>
      <c r="AE2" s="126"/>
      <c r="AF2" s="126"/>
      <c r="AG2" s="127"/>
    </row>
    <row r="3" spans="1:35" s="5" customFormat="1" ht="20.100000000000001" customHeight="1" x14ac:dyDescent="0.2">
      <c r="A3" s="131"/>
      <c r="B3" s="125">
        <v>1</v>
      </c>
      <c r="C3" s="125">
        <f>SUM(B3+1)</f>
        <v>2</v>
      </c>
      <c r="D3" s="125">
        <f t="shared" ref="D3:AD3" si="0">SUM(C3+1)</f>
        <v>3</v>
      </c>
      <c r="E3" s="125">
        <f t="shared" si="0"/>
        <v>4</v>
      </c>
      <c r="F3" s="125">
        <f t="shared" si="0"/>
        <v>5</v>
      </c>
      <c r="G3" s="125">
        <f t="shared" si="0"/>
        <v>6</v>
      </c>
      <c r="H3" s="125">
        <f t="shared" si="0"/>
        <v>7</v>
      </c>
      <c r="I3" s="125">
        <f t="shared" si="0"/>
        <v>8</v>
      </c>
      <c r="J3" s="125">
        <f t="shared" si="0"/>
        <v>9</v>
      </c>
      <c r="K3" s="125">
        <f t="shared" si="0"/>
        <v>10</v>
      </c>
      <c r="L3" s="125">
        <f t="shared" si="0"/>
        <v>11</v>
      </c>
      <c r="M3" s="125">
        <f t="shared" si="0"/>
        <v>12</v>
      </c>
      <c r="N3" s="125">
        <f t="shared" si="0"/>
        <v>13</v>
      </c>
      <c r="O3" s="125">
        <f t="shared" si="0"/>
        <v>14</v>
      </c>
      <c r="P3" s="125">
        <f t="shared" si="0"/>
        <v>15</v>
      </c>
      <c r="Q3" s="125">
        <f t="shared" si="0"/>
        <v>16</v>
      </c>
      <c r="R3" s="125">
        <f t="shared" si="0"/>
        <v>17</v>
      </c>
      <c r="S3" s="125">
        <f t="shared" si="0"/>
        <v>18</v>
      </c>
      <c r="T3" s="125">
        <f t="shared" si="0"/>
        <v>19</v>
      </c>
      <c r="U3" s="125">
        <f t="shared" si="0"/>
        <v>20</v>
      </c>
      <c r="V3" s="125">
        <f t="shared" si="0"/>
        <v>21</v>
      </c>
      <c r="W3" s="125">
        <f t="shared" si="0"/>
        <v>22</v>
      </c>
      <c r="X3" s="125">
        <f t="shared" si="0"/>
        <v>23</v>
      </c>
      <c r="Y3" s="125">
        <f t="shared" si="0"/>
        <v>24</v>
      </c>
      <c r="Z3" s="125">
        <f t="shared" si="0"/>
        <v>25</v>
      </c>
      <c r="AA3" s="125">
        <f t="shared" si="0"/>
        <v>26</v>
      </c>
      <c r="AB3" s="125">
        <f t="shared" si="0"/>
        <v>27</v>
      </c>
      <c r="AC3" s="125">
        <f t="shared" si="0"/>
        <v>28</v>
      </c>
      <c r="AD3" s="125">
        <f t="shared" si="0"/>
        <v>29</v>
      </c>
      <c r="AE3" s="125">
        <v>30</v>
      </c>
      <c r="AF3" s="97" t="s">
        <v>28</v>
      </c>
      <c r="AG3" s="98" t="s">
        <v>26</v>
      </c>
    </row>
    <row r="4" spans="1:35" s="5" customFormat="1" ht="20.100000000000001" customHeight="1" x14ac:dyDescent="0.2">
      <c r="A4" s="131"/>
      <c r="B4" s="125"/>
      <c r="C4" s="125"/>
      <c r="D4" s="125"/>
      <c r="E4" s="125"/>
      <c r="F4" s="125"/>
      <c r="G4" s="125"/>
      <c r="H4" s="125"/>
      <c r="I4" s="125"/>
      <c r="J4" s="125"/>
      <c r="K4" s="125"/>
      <c r="L4" s="125"/>
      <c r="M4" s="125"/>
      <c r="N4" s="125"/>
      <c r="O4" s="125"/>
      <c r="P4" s="125"/>
      <c r="Q4" s="125"/>
      <c r="R4" s="125"/>
      <c r="S4" s="125"/>
      <c r="T4" s="125"/>
      <c r="U4" s="125"/>
      <c r="V4" s="125"/>
      <c r="W4" s="125"/>
      <c r="X4" s="125"/>
      <c r="Y4" s="125"/>
      <c r="Z4" s="125"/>
      <c r="AA4" s="125"/>
      <c r="AB4" s="125"/>
      <c r="AC4" s="125"/>
      <c r="AD4" s="125"/>
      <c r="AE4" s="125"/>
      <c r="AF4" s="97" t="s">
        <v>25</v>
      </c>
      <c r="AG4" s="98" t="s">
        <v>25</v>
      </c>
    </row>
    <row r="5" spans="1:35" s="5" customFormat="1" x14ac:dyDescent="0.2">
      <c r="A5" s="47" t="s">
        <v>30</v>
      </c>
      <c r="B5" s="104">
        <f>[1]Junho!$D$5</f>
        <v>10.199999999999999</v>
      </c>
      <c r="C5" s="104">
        <f>[1]Junho!$D$6</f>
        <v>10.8</v>
      </c>
      <c r="D5" s="104">
        <f>[1]Junho!$D$7</f>
        <v>16.5</v>
      </c>
      <c r="E5" s="104">
        <f>[1]Junho!$D$8</f>
        <v>16.8</v>
      </c>
      <c r="F5" s="104">
        <f>[1]Junho!$D$9</f>
        <v>18.600000000000001</v>
      </c>
      <c r="G5" s="104">
        <f>[1]Junho!$D$10</f>
        <v>17.3</v>
      </c>
      <c r="H5" s="104">
        <f>[1]Junho!$D$11</f>
        <v>17.100000000000001</v>
      </c>
      <c r="I5" s="104">
        <f>[1]Junho!$D$12</f>
        <v>16.5</v>
      </c>
      <c r="J5" s="104">
        <f>[1]Junho!$D$13</f>
        <v>19.5</v>
      </c>
      <c r="K5" s="104">
        <f>[1]Junho!$D$14</f>
        <v>10.7</v>
      </c>
      <c r="L5" s="104">
        <f>[1]Junho!$D$15</f>
        <v>8.3000000000000007</v>
      </c>
      <c r="M5" s="104">
        <f>[1]Junho!$D$16</f>
        <v>8.4</v>
      </c>
      <c r="N5" s="104">
        <f>[1]Junho!$D$17</f>
        <v>9.1999999999999993</v>
      </c>
      <c r="O5" s="104">
        <f>[1]Junho!$D$18</f>
        <v>14.2</v>
      </c>
      <c r="P5" s="104">
        <f>[1]Junho!$D$19</f>
        <v>16.8</v>
      </c>
      <c r="Q5" s="104">
        <f>[1]Junho!$D$20</f>
        <v>16.5</v>
      </c>
      <c r="R5" s="104">
        <f>[1]Junho!$D$21</f>
        <v>15.5</v>
      </c>
      <c r="S5" s="104">
        <f>[1]Junho!$D$22</f>
        <v>12.2</v>
      </c>
      <c r="T5" s="104">
        <f>[1]Junho!$D$23</f>
        <v>13.2</v>
      </c>
      <c r="U5" s="104">
        <f>[1]Junho!$D$24</f>
        <v>15</v>
      </c>
      <c r="V5" s="104">
        <f>[1]Junho!$D$25</f>
        <v>16.8</v>
      </c>
      <c r="W5" s="104">
        <f>[1]Junho!$D$26</f>
        <v>16.5</v>
      </c>
      <c r="X5" s="104">
        <f>[1]Junho!$D$27</f>
        <v>15.9</v>
      </c>
      <c r="Y5" s="104">
        <f>[1]Junho!$D$28</f>
        <v>6.5</v>
      </c>
      <c r="Z5" s="104">
        <f>[1]Junho!$D$29</f>
        <v>2.5</v>
      </c>
      <c r="AA5" s="104">
        <f>[1]Junho!$D$30</f>
        <v>12.8</v>
      </c>
      <c r="AB5" s="104">
        <f>[1]Junho!$D$31</f>
        <v>18.3</v>
      </c>
      <c r="AC5" s="104">
        <f>[1]Junho!$D$32</f>
        <v>16.600000000000001</v>
      </c>
      <c r="AD5" s="104">
        <f>[1]Junho!$D$33</f>
        <v>15.6</v>
      </c>
      <c r="AE5" s="104">
        <f>[1]Junho!$D$34</f>
        <v>16</v>
      </c>
      <c r="AF5" s="111">
        <f t="shared" ref="AF5:AF36" si="1">MIN(B5:AE5)</f>
        <v>2.5</v>
      </c>
      <c r="AG5" s="110">
        <f t="shared" ref="AG5:AG36" si="2">AVERAGE(B5:AE5)</f>
        <v>14.026666666666669</v>
      </c>
    </row>
    <row r="6" spans="1:35" x14ac:dyDescent="0.2">
      <c r="A6" s="47" t="s">
        <v>0</v>
      </c>
      <c r="B6" s="106">
        <f>[2]Junho!$D$5</f>
        <v>11.8</v>
      </c>
      <c r="C6" s="106">
        <f>[2]Junho!$D$6</f>
        <v>13.9</v>
      </c>
      <c r="D6" s="106">
        <f>[2]Junho!$D$7</f>
        <v>12.7</v>
      </c>
      <c r="E6" s="106">
        <f>[2]Junho!$D$8</f>
        <v>15.6</v>
      </c>
      <c r="F6" s="106">
        <f>[2]Junho!$D$9</f>
        <v>17.399999999999999</v>
      </c>
      <c r="G6" s="106">
        <f>[2]Junho!$D$10</f>
        <v>16.5</v>
      </c>
      <c r="H6" s="106">
        <f>[2]Junho!$D$11</f>
        <v>17.399999999999999</v>
      </c>
      <c r="I6" s="106">
        <f>[2]Junho!$D$12</f>
        <v>17.600000000000001</v>
      </c>
      <c r="J6" s="106">
        <f>[2]Junho!$D$13</f>
        <v>10.5</v>
      </c>
      <c r="K6" s="106">
        <f>[2]Junho!$D$14</f>
        <v>5.4</v>
      </c>
      <c r="L6" s="106">
        <f>[2]Junho!$D$15</f>
        <v>5.2</v>
      </c>
      <c r="M6" s="106">
        <f>[2]Junho!$D$16</f>
        <v>5.7</v>
      </c>
      <c r="N6" s="106">
        <f>[2]Junho!$D$17</f>
        <v>9</v>
      </c>
      <c r="O6" s="106">
        <f>[2]Junho!$D$18</f>
        <v>14</v>
      </c>
      <c r="P6" s="106">
        <f>[2]Junho!$D$19</f>
        <v>13.5</v>
      </c>
      <c r="Q6" s="106">
        <f>[2]Junho!$D$20</f>
        <v>15</v>
      </c>
      <c r="R6" s="106">
        <f>[2]Junho!$D$21</f>
        <v>17</v>
      </c>
      <c r="S6" s="106">
        <f>[2]Junho!$D$22</f>
        <v>15.4</v>
      </c>
      <c r="T6" s="106">
        <f>[2]Junho!$D$23</f>
        <v>15.1</v>
      </c>
      <c r="U6" s="106">
        <f>[2]Junho!$D$24</f>
        <v>13.5</v>
      </c>
      <c r="V6" s="106">
        <f>[2]Junho!$D$25</f>
        <v>14</v>
      </c>
      <c r="W6" s="106">
        <f>[2]Junho!$D$26</f>
        <v>16.100000000000001</v>
      </c>
      <c r="X6" s="106">
        <f>[2]Junho!$D$27</f>
        <v>7.7</v>
      </c>
      <c r="Y6" s="106">
        <f>[2]Junho!$D$28</f>
        <v>-0.4</v>
      </c>
      <c r="Z6" s="106">
        <f>[2]Junho!$D$29</f>
        <v>-0.7</v>
      </c>
      <c r="AA6" s="106">
        <f>[2]Junho!$D$30</f>
        <v>12.3</v>
      </c>
      <c r="AB6" s="106">
        <f>[2]Junho!$D$31</f>
        <v>13.6</v>
      </c>
      <c r="AC6" s="106">
        <f>[2]Junho!$D$32</f>
        <v>15.6</v>
      </c>
      <c r="AD6" s="106">
        <f>[2]Junho!$D$33</f>
        <v>12.8</v>
      </c>
      <c r="AE6" s="106">
        <f>[2]Junho!$D$34</f>
        <v>9.1999999999999993</v>
      </c>
      <c r="AF6" s="111">
        <f t="shared" si="1"/>
        <v>-0.7</v>
      </c>
      <c r="AG6" s="110">
        <f t="shared" si="2"/>
        <v>12.080000000000004</v>
      </c>
    </row>
    <row r="7" spans="1:35" x14ac:dyDescent="0.2">
      <c r="A7" s="47" t="s">
        <v>81</v>
      </c>
      <c r="B7" s="106">
        <f>[3]Junho!$D$5</f>
        <v>13.7</v>
      </c>
      <c r="C7" s="106">
        <f>[3]Junho!$D$6</f>
        <v>13.6</v>
      </c>
      <c r="D7" s="106">
        <f>[3]Junho!$D$7</f>
        <v>17</v>
      </c>
      <c r="E7" s="106">
        <f>[3]Junho!$D$8</f>
        <v>18.3</v>
      </c>
      <c r="F7" s="106">
        <f>[3]Junho!$D$9</f>
        <v>19.399999999999999</v>
      </c>
      <c r="G7" s="106">
        <f>[3]Junho!$D$10</f>
        <v>17.899999999999999</v>
      </c>
      <c r="H7" s="106">
        <f>[3]Junho!$D$11</f>
        <v>17.100000000000001</v>
      </c>
      <c r="I7" s="106">
        <f>[3]Junho!$D$12</f>
        <v>18.600000000000001</v>
      </c>
      <c r="J7" s="106">
        <f>[3]Junho!$D$13</f>
        <v>14.8</v>
      </c>
      <c r="K7" s="106">
        <f>[3]Junho!$D$14</f>
        <v>9.1</v>
      </c>
      <c r="L7" s="106">
        <f>[3]Junho!$D$15</f>
        <v>10.6</v>
      </c>
      <c r="M7" s="106">
        <f>[3]Junho!$D$16</f>
        <v>10.3</v>
      </c>
      <c r="N7" s="106">
        <f>[3]Junho!$D$17</f>
        <v>11.5</v>
      </c>
      <c r="O7" s="106">
        <f>[3]Junho!$D$18</f>
        <v>15.9</v>
      </c>
      <c r="P7" s="106">
        <f>[3]Junho!$D$19</f>
        <v>15.2</v>
      </c>
      <c r="Q7" s="106">
        <f>[3]Junho!$D$20</f>
        <v>18.100000000000001</v>
      </c>
      <c r="R7" s="106">
        <f>[3]Junho!$D$21</f>
        <v>18</v>
      </c>
      <c r="S7" s="106">
        <f>[3]Junho!$D$22</f>
        <v>16.899999999999999</v>
      </c>
      <c r="T7" s="106">
        <f>[3]Junho!$D$23</f>
        <v>16</v>
      </c>
      <c r="U7" s="106">
        <f>[3]Junho!$D$24</f>
        <v>17.5</v>
      </c>
      <c r="V7" s="106">
        <f>[3]Junho!$D$25</f>
        <v>15.2</v>
      </c>
      <c r="W7" s="106">
        <f>[3]Junho!$D$26</f>
        <v>17.600000000000001</v>
      </c>
      <c r="X7" s="106">
        <f>[3]Junho!$D$27</f>
        <v>13.7</v>
      </c>
      <c r="Y7" s="106">
        <f>[3]Junho!$D$28</f>
        <v>3.8</v>
      </c>
      <c r="Z7" s="106">
        <f>[3]Junho!$D$29</f>
        <v>3.9</v>
      </c>
      <c r="AA7" s="106">
        <f>[3]Junho!$D$30</f>
        <v>15.4</v>
      </c>
      <c r="AB7" s="106">
        <f>[3]Junho!$D$31</f>
        <v>16.600000000000001</v>
      </c>
      <c r="AC7" s="106">
        <f>[3]Junho!$D$32</f>
        <v>17.5</v>
      </c>
      <c r="AD7" s="106">
        <f>[3]Junho!$D$33</f>
        <v>16.899999999999999</v>
      </c>
      <c r="AE7" s="106">
        <f>[3]Junho!$D$34</f>
        <v>12.5</v>
      </c>
      <c r="AF7" s="111">
        <f t="shared" si="1"/>
        <v>3.8</v>
      </c>
      <c r="AG7" s="110">
        <f t="shared" si="2"/>
        <v>14.753333333333332</v>
      </c>
    </row>
    <row r="8" spans="1:35" x14ac:dyDescent="0.2">
      <c r="A8" s="47" t="s">
        <v>1</v>
      </c>
      <c r="B8" s="106">
        <f>[4]Junho!$D$5</f>
        <v>17.2</v>
      </c>
      <c r="C8" s="106">
        <f>[4]Junho!$D$6</f>
        <v>16.7</v>
      </c>
      <c r="D8" s="106">
        <f>[4]Junho!$D$7</f>
        <v>16.899999999999999</v>
      </c>
      <c r="E8" s="106">
        <f>[4]Junho!$D$8</f>
        <v>19.3</v>
      </c>
      <c r="F8" s="106">
        <f>[4]Junho!$D$9</f>
        <v>19.2</v>
      </c>
      <c r="G8" s="106">
        <f>[4]Junho!$D$10</f>
        <v>20.100000000000001</v>
      </c>
      <c r="H8" s="106">
        <f>[4]Junho!$D$11</f>
        <v>18.3</v>
      </c>
      <c r="I8" s="106">
        <f>[4]Junho!$D$12</f>
        <v>20.399999999999999</v>
      </c>
      <c r="J8" s="106">
        <f>[4]Junho!$D$13</f>
        <v>17.100000000000001</v>
      </c>
      <c r="K8" s="106">
        <f>[4]Junho!$D$14</f>
        <v>11.4</v>
      </c>
      <c r="L8" s="106">
        <f>[4]Junho!$D$15</f>
        <v>14.1</v>
      </c>
      <c r="M8" s="106">
        <f>[4]Junho!$D$16</f>
        <v>13.5</v>
      </c>
      <c r="N8" s="106">
        <f>[4]Junho!$D$17</f>
        <v>17</v>
      </c>
      <c r="O8" s="106">
        <f>[4]Junho!$D$18</f>
        <v>19.7</v>
      </c>
      <c r="P8" s="106">
        <f>[4]Junho!$D$19</f>
        <v>18.600000000000001</v>
      </c>
      <c r="Q8" s="106">
        <f>[4]Junho!$D$20</f>
        <v>20</v>
      </c>
      <c r="R8" s="106">
        <f>[4]Junho!$D$21</f>
        <v>18.899999999999999</v>
      </c>
      <c r="S8" s="106">
        <f>[4]Junho!$D$22</f>
        <v>17.600000000000001</v>
      </c>
      <c r="T8" s="106">
        <f>[4]Junho!$D$23</f>
        <v>16.899999999999999</v>
      </c>
      <c r="U8" s="106">
        <f>[4]Junho!$D$24</f>
        <v>16.8</v>
      </c>
      <c r="V8" s="106">
        <f>[4]Junho!$D$25</f>
        <v>15.7</v>
      </c>
      <c r="W8" s="106">
        <f>[4]Junho!$D$26</f>
        <v>18.5</v>
      </c>
      <c r="X8" s="106">
        <f>[4]Junho!$D$27</f>
        <v>15.6</v>
      </c>
      <c r="Y8" s="106">
        <f>[4]Junho!$D$28</f>
        <v>5.5</v>
      </c>
      <c r="Z8" s="106">
        <f>[4]Junho!$D$29</f>
        <v>7.5</v>
      </c>
      <c r="AA8" s="106">
        <f>[4]Junho!$D$30</f>
        <v>16.600000000000001</v>
      </c>
      <c r="AB8" s="106">
        <f>[4]Junho!$D$31</f>
        <v>17.600000000000001</v>
      </c>
      <c r="AC8" s="106">
        <f>[4]Junho!$D$32</f>
        <v>19.399999999999999</v>
      </c>
      <c r="AD8" s="106">
        <f>[4]Junho!$D$33</f>
        <v>16.600000000000001</v>
      </c>
      <c r="AE8" s="106">
        <f>[4]Junho!$D$34</f>
        <v>13</v>
      </c>
      <c r="AF8" s="111">
        <f t="shared" si="1"/>
        <v>5.5</v>
      </c>
      <c r="AG8" s="110">
        <f t="shared" si="2"/>
        <v>16.523333333333333</v>
      </c>
    </row>
    <row r="9" spans="1:35" x14ac:dyDescent="0.2">
      <c r="A9" s="47" t="s">
        <v>138</v>
      </c>
      <c r="B9" s="106">
        <f>[5]Junho!$D$5</f>
        <v>12.3</v>
      </c>
      <c r="C9" s="106">
        <f>[5]Junho!$D$6</f>
        <v>15.2</v>
      </c>
      <c r="D9" s="106">
        <f>[5]Junho!$D$7</f>
        <v>15.4</v>
      </c>
      <c r="E9" s="106">
        <f>[5]Junho!$D$8</f>
        <v>16.2</v>
      </c>
      <c r="F9" s="106">
        <f>[5]Junho!$D$9</f>
        <v>20.399999999999999</v>
      </c>
      <c r="G9" s="106">
        <f>[5]Junho!$D$10</f>
        <v>19.5</v>
      </c>
      <c r="H9" s="106">
        <f>[5]Junho!$D$11</f>
        <v>17.100000000000001</v>
      </c>
      <c r="I9" s="106">
        <f>[5]Junho!$D$12</f>
        <v>16.399999999999999</v>
      </c>
      <c r="J9" s="106">
        <f>[5]Junho!$D$13</f>
        <v>11.7</v>
      </c>
      <c r="K9" s="106">
        <f>[5]Junho!$D$14</f>
        <v>7.9</v>
      </c>
      <c r="L9" s="106">
        <f>[5]Junho!$D$15</f>
        <v>8.1999999999999993</v>
      </c>
      <c r="M9" s="106">
        <f>[5]Junho!$D$16</f>
        <v>9.1</v>
      </c>
      <c r="N9" s="106">
        <f>[5]Junho!$D$17</f>
        <v>10.7</v>
      </c>
      <c r="O9" s="106">
        <f>[5]Junho!$D$18</f>
        <v>14.8</v>
      </c>
      <c r="P9" s="106">
        <f>[5]Junho!$D$19</f>
        <v>13.9</v>
      </c>
      <c r="Q9" s="106">
        <f>[5]Junho!$D$20</f>
        <v>15.8</v>
      </c>
      <c r="R9" s="106">
        <f>[5]Junho!$D$21</f>
        <v>18.7</v>
      </c>
      <c r="S9" s="106">
        <f>[5]Junho!$D$22</f>
        <v>16.899999999999999</v>
      </c>
      <c r="T9" s="106">
        <f>[5]Junho!$D$23</f>
        <v>15.5</v>
      </c>
      <c r="U9" s="106">
        <f>[5]Junho!$D$24</f>
        <v>11.9</v>
      </c>
      <c r="V9" s="106">
        <f>[5]Junho!$D$25</f>
        <v>13.2</v>
      </c>
      <c r="W9" s="106">
        <f>[5]Junho!$D$26</f>
        <v>16</v>
      </c>
      <c r="X9" s="106">
        <f>[5]Junho!$D$27</f>
        <v>8.3000000000000007</v>
      </c>
      <c r="Y9" s="106">
        <f>[5]Junho!$D$28</f>
        <v>0.2</v>
      </c>
      <c r="Z9" s="106">
        <f>[5]Junho!$D$29</f>
        <v>3</v>
      </c>
      <c r="AA9" s="106">
        <f>[5]Junho!$D$30</f>
        <v>13.4</v>
      </c>
      <c r="AB9" s="106">
        <f>[5]Junho!$D$31</f>
        <v>12.7</v>
      </c>
      <c r="AC9" s="106">
        <f>[5]Junho!$D$32</f>
        <v>16.2</v>
      </c>
      <c r="AD9" s="106">
        <f>[5]Junho!$D$33</f>
        <v>11</v>
      </c>
      <c r="AE9" s="106">
        <f>[5]Junho!$D$34</f>
        <v>7.5</v>
      </c>
      <c r="AF9" s="111">
        <f t="shared" si="1"/>
        <v>0.2</v>
      </c>
      <c r="AG9" s="110">
        <f t="shared" si="2"/>
        <v>12.969999999999997</v>
      </c>
    </row>
    <row r="10" spans="1:35" x14ac:dyDescent="0.2">
      <c r="A10" s="47" t="s">
        <v>87</v>
      </c>
      <c r="B10" s="106">
        <f>[6]Junho!$D$5</f>
        <v>14.6</v>
      </c>
      <c r="C10" s="106">
        <f>[6]Junho!$D$6</f>
        <v>13.2</v>
      </c>
      <c r="D10" s="106">
        <f>[6]Junho!$D$7</f>
        <v>15.1</v>
      </c>
      <c r="E10" s="106">
        <f>[6]Junho!$D$8</f>
        <v>17</v>
      </c>
      <c r="F10" s="106">
        <f>[6]Junho!$D$9</f>
        <v>19</v>
      </c>
      <c r="G10" s="106">
        <f>[6]Junho!$D$10</f>
        <v>17.8</v>
      </c>
      <c r="H10" s="106">
        <f>[6]Junho!$D$11</f>
        <v>16</v>
      </c>
      <c r="I10" s="106">
        <f>[6]Junho!$D$12</f>
        <v>17</v>
      </c>
      <c r="J10" s="106">
        <f>[6]Junho!$D$13</f>
        <v>17.3</v>
      </c>
      <c r="K10" s="106">
        <f>[6]Junho!$D$14</f>
        <v>9.9</v>
      </c>
      <c r="L10" s="106">
        <f>[6]Junho!$D$15</f>
        <v>10.9</v>
      </c>
      <c r="M10" s="106">
        <f>[6]Junho!$D$16</f>
        <v>9.1999999999999993</v>
      </c>
      <c r="N10" s="106">
        <f>[6]Junho!$D$17</f>
        <v>10.5</v>
      </c>
      <c r="O10" s="106">
        <f>[6]Junho!$D$18</f>
        <v>14.7</v>
      </c>
      <c r="P10" s="106">
        <f>[6]Junho!$D$19</f>
        <v>18.2</v>
      </c>
      <c r="Q10" s="106">
        <f>[6]Junho!$D$20</f>
        <v>16.8</v>
      </c>
      <c r="R10" s="106">
        <f>[6]Junho!$D$21</f>
        <v>15.1</v>
      </c>
      <c r="S10" s="106">
        <f>[6]Junho!$D$22</f>
        <v>12.7</v>
      </c>
      <c r="T10" s="106">
        <f>[6]Junho!$D$23</f>
        <v>14.6</v>
      </c>
      <c r="U10" s="106">
        <f>[6]Junho!$D$24</f>
        <v>15.4</v>
      </c>
      <c r="V10" s="106">
        <f>[6]Junho!$D$25</f>
        <v>13.7</v>
      </c>
      <c r="W10" s="106">
        <f>[6]Junho!$D$26</f>
        <v>16.7</v>
      </c>
      <c r="X10" s="106">
        <f>[6]Junho!$D$27</f>
        <v>12.6</v>
      </c>
      <c r="Y10" s="106">
        <f>[6]Junho!$D$28</f>
        <v>4.5</v>
      </c>
      <c r="Z10" s="106">
        <f>[6]Junho!$D$29</f>
        <v>4.5999999999999996</v>
      </c>
      <c r="AA10" s="106">
        <f>[6]Junho!$D$30</f>
        <v>15.1</v>
      </c>
      <c r="AB10" s="106">
        <f>[6]Junho!$D$31</f>
        <v>16.399999999999999</v>
      </c>
      <c r="AC10" s="106">
        <f>[6]Junho!$D$32</f>
        <v>17.7</v>
      </c>
      <c r="AD10" s="106">
        <f>[6]Junho!$D$33</f>
        <v>16.5</v>
      </c>
      <c r="AE10" s="106">
        <f>[6]Junho!$D$34</f>
        <v>12.8</v>
      </c>
      <c r="AF10" s="111">
        <f t="shared" si="1"/>
        <v>4.5</v>
      </c>
      <c r="AG10" s="110">
        <f t="shared" si="2"/>
        <v>14.186666666666667</v>
      </c>
    </row>
    <row r="11" spans="1:35" x14ac:dyDescent="0.2">
      <c r="A11" s="47" t="s">
        <v>47</v>
      </c>
      <c r="B11" s="106">
        <f>[7]Junho!$D$5</f>
        <v>16</v>
      </c>
      <c r="C11" s="106">
        <f>[7]Junho!$D$6</f>
        <v>15.9</v>
      </c>
      <c r="D11" s="106">
        <f>[7]Junho!$D$7</f>
        <v>17.7</v>
      </c>
      <c r="E11" s="106">
        <f>[7]Junho!$D$8</f>
        <v>18.3</v>
      </c>
      <c r="F11" s="106">
        <f>[7]Junho!$D$9</f>
        <v>19.899999999999999</v>
      </c>
      <c r="G11" s="106">
        <f>[7]Junho!$D$10</f>
        <v>17.899999999999999</v>
      </c>
      <c r="H11" s="106">
        <f>[7]Junho!$D$11</f>
        <v>19.600000000000001</v>
      </c>
      <c r="I11" s="106">
        <f>[7]Junho!$D$12</f>
        <v>18.899999999999999</v>
      </c>
      <c r="J11" s="106">
        <f>[7]Junho!$D$13</f>
        <v>16.3</v>
      </c>
      <c r="K11" s="106">
        <f>[7]Junho!$D$14</f>
        <v>9.8000000000000007</v>
      </c>
      <c r="L11" s="106">
        <f>[7]Junho!$D$15</f>
        <v>12.9</v>
      </c>
      <c r="M11" s="106">
        <f>[7]Junho!$D$16</f>
        <v>11.2</v>
      </c>
      <c r="N11" s="106">
        <f>[7]Junho!$D$17</f>
        <v>11.8</v>
      </c>
      <c r="O11" s="106">
        <f>[7]Junho!$D$18</f>
        <v>15.2</v>
      </c>
      <c r="P11" s="106">
        <f>[7]Junho!$D$19</f>
        <v>16.5</v>
      </c>
      <c r="Q11" s="106">
        <f>[7]Junho!$D$20</f>
        <v>17.600000000000001</v>
      </c>
      <c r="R11" s="106">
        <f>[7]Junho!$D$21</f>
        <v>18</v>
      </c>
      <c r="S11" s="106">
        <f>[7]Junho!$D$22</f>
        <v>17.3</v>
      </c>
      <c r="T11" s="106">
        <f>[7]Junho!$D$23</f>
        <v>17.2</v>
      </c>
      <c r="U11" s="106">
        <f>[7]Junho!$D$24</f>
        <v>16.8</v>
      </c>
      <c r="V11" s="106">
        <f>[7]Junho!$D$25</f>
        <v>15.8</v>
      </c>
      <c r="W11" s="106">
        <f>[7]Junho!$D$26</f>
        <v>18.8</v>
      </c>
      <c r="X11" s="106">
        <f>[7]Junho!$D$27</f>
        <v>14.5</v>
      </c>
      <c r="Y11" s="106">
        <f>[7]Junho!$D$28</f>
        <v>5.0999999999999996</v>
      </c>
      <c r="Z11" s="106">
        <f>[7]Junho!$D$29</f>
        <v>5.8</v>
      </c>
      <c r="AA11" s="106">
        <f>[7]Junho!$D$30</f>
        <v>15.8</v>
      </c>
      <c r="AB11" s="106">
        <f>[7]Junho!$D$31</f>
        <v>18.7</v>
      </c>
      <c r="AC11" s="106">
        <f>[7]Junho!$D$32</f>
        <v>19</v>
      </c>
      <c r="AD11" s="106">
        <f>[7]Junho!$D$33</f>
        <v>19</v>
      </c>
      <c r="AE11" s="106">
        <f>[7]Junho!$D$34</f>
        <v>13.2</v>
      </c>
      <c r="AF11" s="111">
        <f t="shared" si="1"/>
        <v>5.0999999999999996</v>
      </c>
      <c r="AG11" s="110">
        <f t="shared" si="2"/>
        <v>15.683333333333335</v>
      </c>
    </row>
    <row r="12" spans="1:35" x14ac:dyDescent="0.2">
      <c r="A12" s="47" t="s">
        <v>90</v>
      </c>
      <c r="B12" s="106">
        <f>[8]Junho!$D$5</f>
        <v>14.2</v>
      </c>
      <c r="C12" s="106">
        <f>[8]Junho!$D$6</f>
        <v>16.3</v>
      </c>
      <c r="D12" s="106">
        <f>[8]Junho!$D$7</f>
        <v>14.8</v>
      </c>
      <c r="E12" s="106">
        <f>[8]Junho!$D$8</f>
        <v>19.399999999999999</v>
      </c>
      <c r="F12" s="106">
        <f>[8]Junho!$D$9</f>
        <v>19.600000000000001</v>
      </c>
      <c r="G12" s="106">
        <f>[8]Junho!$D$10</f>
        <v>18.8</v>
      </c>
      <c r="H12" s="106">
        <f>[8]Junho!$D$11</f>
        <v>17</v>
      </c>
      <c r="I12" s="106">
        <f>[8]Junho!$D$12</f>
        <v>19</v>
      </c>
      <c r="J12" s="106">
        <f>[8]Junho!$D$13</f>
        <v>13</v>
      </c>
      <c r="K12" s="106">
        <f>[8]Junho!$D$14</f>
        <v>8.1</v>
      </c>
      <c r="L12" s="106">
        <f>[8]Junho!$D$15</f>
        <v>11.4</v>
      </c>
      <c r="M12" s="106">
        <f>[8]Junho!$D$16</f>
        <v>9.1</v>
      </c>
      <c r="N12" s="106">
        <f>[8]Junho!$D$17</f>
        <v>11.5</v>
      </c>
      <c r="O12" s="106">
        <f>[8]Junho!$D$18</f>
        <v>14.9</v>
      </c>
      <c r="P12" s="106">
        <f>[8]Junho!$D$19</f>
        <v>15.7</v>
      </c>
      <c r="Q12" s="106">
        <f>[8]Junho!$D$20</f>
        <v>17.600000000000001</v>
      </c>
      <c r="R12" s="106">
        <f>[8]Junho!$D$21</f>
        <v>18.100000000000001</v>
      </c>
      <c r="S12" s="106">
        <f>[8]Junho!$D$22</f>
        <v>16.100000000000001</v>
      </c>
      <c r="T12" s="106">
        <f>[8]Junho!$D$23</f>
        <v>17.600000000000001</v>
      </c>
      <c r="U12" s="106">
        <f>[8]Junho!$D$24</f>
        <v>13.5</v>
      </c>
      <c r="V12" s="106">
        <f>[8]Junho!$D$25</f>
        <v>14.1</v>
      </c>
      <c r="W12" s="106">
        <f>[8]Junho!$D$26</f>
        <v>17.899999999999999</v>
      </c>
      <c r="X12" s="106">
        <f>[8]Junho!$D$27</f>
        <v>13.1</v>
      </c>
      <c r="Y12" s="106">
        <f>[8]Junho!$D$28</f>
        <v>2.2000000000000002</v>
      </c>
      <c r="Z12" s="106">
        <f>[8]Junho!$D$29</f>
        <v>3.6</v>
      </c>
      <c r="AA12" s="106">
        <f>[8]Junho!$D$30</f>
        <v>17.100000000000001</v>
      </c>
      <c r="AB12" s="106">
        <f>[8]Junho!$D$31</f>
        <v>15.2</v>
      </c>
      <c r="AC12" s="106">
        <f>[8]Junho!$D$32</f>
        <v>16</v>
      </c>
      <c r="AD12" s="106">
        <f>[8]Junho!$D$33</f>
        <v>13</v>
      </c>
      <c r="AE12" s="106">
        <f>[8]Junho!$D$34</f>
        <v>10.4</v>
      </c>
      <c r="AF12" s="111">
        <f t="shared" si="1"/>
        <v>2.2000000000000002</v>
      </c>
      <c r="AG12" s="110">
        <f t="shared" si="2"/>
        <v>14.276666666666667</v>
      </c>
    </row>
    <row r="13" spans="1:35" x14ac:dyDescent="0.2">
      <c r="A13" s="47" t="s">
        <v>95</v>
      </c>
      <c r="B13" s="106">
        <f>[9]Junho!$D$5</f>
        <v>11.6</v>
      </c>
      <c r="C13" s="106">
        <f>[9]Junho!$D$6</f>
        <v>14.4</v>
      </c>
      <c r="D13" s="106">
        <f>[9]Junho!$D$7</f>
        <v>15.9</v>
      </c>
      <c r="E13" s="106">
        <f>[9]Junho!$D$8</f>
        <v>19</v>
      </c>
      <c r="F13" s="106">
        <f>[9]Junho!$D$9</f>
        <v>19.3</v>
      </c>
      <c r="G13" s="106">
        <f>[9]Junho!$D$10</f>
        <v>18</v>
      </c>
      <c r="H13" s="106">
        <f>[9]Junho!$D$11</f>
        <v>16.600000000000001</v>
      </c>
      <c r="I13" s="106">
        <f>[9]Junho!$D$12</f>
        <v>17.8</v>
      </c>
      <c r="J13" s="106">
        <f>[9]Junho!$D$13</f>
        <v>11.4</v>
      </c>
      <c r="K13" s="106">
        <f>[9]Junho!$D$14</f>
        <v>6.8</v>
      </c>
      <c r="L13" s="106">
        <f>[9]Junho!$D$15</f>
        <v>8.1</v>
      </c>
      <c r="M13" s="106">
        <f>[9]Junho!$D$16</f>
        <v>10.9</v>
      </c>
      <c r="N13" s="106">
        <f>[9]Junho!$D$17</f>
        <v>12.1</v>
      </c>
      <c r="O13" s="106">
        <f>[9]Junho!$D$18</f>
        <v>15.3</v>
      </c>
      <c r="P13" s="106">
        <f>[9]Junho!$D$19</f>
        <v>14.2</v>
      </c>
      <c r="Q13" s="106">
        <f>[9]Junho!$D$20</f>
        <v>17.2</v>
      </c>
      <c r="R13" s="106">
        <f>[9]Junho!$D$21</f>
        <v>18.600000000000001</v>
      </c>
      <c r="S13" s="106">
        <f>[9]Junho!$D$22</f>
        <v>17.100000000000001</v>
      </c>
      <c r="T13" s="106">
        <f>[9]Junho!$D$23</f>
        <v>16</v>
      </c>
      <c r="U13" s="106">
        <f>[9]Junho!$D$24</f>
        <v>14.5</v>
      </c>
      <c r="V13" s="106">
        <f>[9]Junho!$D$25</f>
        <v>13.9</v>
      </c>
      <c r="W13" s="106">
        <f>[9]Junho!$D$26</f>
        <v>16.899999999999999</v>
      </c>
      <c r="X13" s="106">
        <f>[9]Junho!$D$27</f>
        <v>8.8000000000000007</v>
      </c>
      <c r="Y13" s="106">
        <f>[9]Junho!$D$28</f>
        <v>0.4</v>
      </c>
      <c r="Z13" s="106">
        <f>[9]Junho!$D$29</f>
        <v>3.8</v>
      </c>
      <c r="AA13" s="106">
        <f>[9]Junho!$D$30</f>
        <v>14.7</v>
      </c>
      <c r="AB13" s="106">
        <f>[9]Junho!$D$31</f>
        <v>14.8</v>
      </c>
      <c r="AC13" s="106">
        <f>[9]Junho!$D$32</f>
        <v>16.7</v>
      </c>
      <c r="AD13" s="106">
        <f>[9]Junho!$D$33</f>
        <v>13.9</v>
      </c>
      <c r="AE13" s="106">
        <f>[9]Junho!$D$34</f>
        <v>10.199999999999999</v>
      </c>
      <c r="AF13" s="111">
        <f t="shared" si="1"/>
        <v>0.4</v>
      </c>
      <c r="AG13" s="110">
        <f t="shared" si="2"/>
        <v>13.629999999999997</v>
      </c>
    </row>
    <row r="14" spans="1:35" x14ac:dyDescent="0.2">
      <c r="A14" s="47" t="s">
        <v>139</v>
      </c>
      <c r="B14" s="106">
        <f>[10]Junho!$D$5</f>
        <v>13.2</v>
      </c>
      <c r="C14" s="106">
        <f>[10]Junho!$D$6</f>
        <v>15</v>
      </c>
      <c r="D14" s="106">
        <f>[10]Junho!$D$7</f>
        <v>15.8</v>
      </c>
      <c r="E14" s="106">
        <f>[10]Junho!$D$8</f>
        <v>16.899999999999999</v>
      </c>
      <c r="F14" s="106">
        <f>[10]Junho!$D$9</f>
        <v>17.399999999999999</v>
      </c>
      <c r="G14" s="106">
        <f>[10]Junho!$D$10</f>
        <v>16.3</v>
      </c>
      <c r="H14" s="106">
        <f>[10]Junho!$D$11</f>
        <v>16</v>
      </c>
      <c r="I14" s="106">
        <f>[10]Junho!$D$12</f>
        <v>15.3</v>
      </c>
      <c r="J14" s="106">
        <f>[10]Junho!$D$13</f>
        <v>18</v>
      </c>
      <c r="K14" s="106">
        <f>[10]Junho!$D$14</f>
        <v>11.2</v>
      </c>
      <c r="L14" s="106">
        <f>[10]Junho!$D$15</f>
        <v>11.7</v>
      </c>
      <c r="M14" s="106">
        <f>[10]Junho!$D$16</f>
        <v>10.199999999999999</v>
      </c>
      <c r="N14" s="106">
        <f>[10]Junho!$D$17</f>
        <v>13.6</v>
      </c>
      <c r="O14" s="106">
        <f>[10]Junho!$D$18</f>
        <v>16</v>
      </c>
      <c r="P14" s="106">
        <f>[10]Junho!$D$19</f>
        <v>17.600000000000001</v>
      </c>
      <c r="Q14" s="106">
        <f>[10]Junho!$D$20</f>
        <v>16.5</v>
      </c>
      <c r="R14" s="106">
        <f>[10]Junho!$D$21</f>
        <v>17.7</v>
      </c>
      <c r="S14" s="106">
        <f>[10]Junho!$D$22</f>
        <v>13.8</v>
      </c>
      <c r="T14" s="106">
        <f>[10]Junho!$D$23</f>
        <v>13.4</v>
      </c>
      <c r="U14" s="106">
        <f>[10]Junho!$D$24</f>
        <v>15.8</v>
      </c>
      <c r="V14" s="106">
        <f>[10]Junho!$D$25</f>
        <v>16.2</v>
      </c>
      <c r="W14" s="106">
        <f>[10]Junho!$D$26</f>
        <v>14.5</v>
      </c>
      <c r="X14" s="106">
        <f>[10]Junho!$D$27</f>
        <v>13.1</v>
      </c>
      <c r="Y14" s="106">
        <f>[10]Junho!$D$28</f>
        <v>5.7</v>
      </c>
      <c r="Z14" s="106">
        <f>[10]Junho!$D$29</f>
        <v>6.3</v>
      </c>
      <c r="AA14" s="106">
        <f>[10]Junho!$D$30</f>
        <v>14.1</v>
      </c>
      <c r="AB14" s="106">
        <f>[10]Junho!$D$31</f>
        <v>17.399999999999999</v>
      </c>
      <c r="AC14" s="106">
        <f>[10]Junho!$D$32</f>
        <v>18.7</v>
      </c>
      <c r="AD14" s="106">
        <f>[10]Junho!$D$33</f>
        <v>14.8</v>
      </c>
      <c r="AE14" s="106">
        <f>[10]Junho!$D$34</f>
        <v>14.1</v>
      </c>
      <c r="AF14" s="111">
        <f t="shared" si="1"/>
        <v>5.7</v>
      </c>
      <c r="AG14" s="110">
        <f t="shared" si="2"/>
        <v>14.543333333333331</v>
      </c>
      <c r="AI14" s="12" t="s">
        <v>35</v>
      </c>
    </row>
    <row r="15" spans="1:35" x14ac:dyDescent="0.2">
      <c r="A15" s="47" t="s">
        <v>2</v>
      </c>
      <c r="B15" s="106">
        <f>[11]Junho!$D$5</f>
        <v>15.8</v>
      </c>
      <c r="C15" s="106">
        <f>[11]Junho!$D$6</f>
        <v>16.600000000000001</v>
      </c>
      <c r="D15" s="106">
        <f>[11]Junho!$D$7</f>
        <v>16.899999999999999</v>
      </c>
      <c r="E15" s="106">
        <f>[11]Junho!$D$8</f>
        <v>19.7</v>
      </c>
      <c r="F15" s="106">
        <f>[11]Junho!$D$9</f>
        <v>20.399999999999999</v>
      </c>
      <c r="G15" s="106">
        <f>[11]Junho!$D$10</f>
        <v>18.600000000000001</v>
      </c>
      <c r="H15" s="106">
        <f>[11]Junho!$D$11</f>
        <v>17.899999999999999</v>
      </c>
      <c r="I15" s="106">
        <f>[11]Junho!$D$12</f>
        <v>18.399999999999999</v>
      </c>
      <c r="J15" s="106">
        <f>[11]Junho!$D$13</f>
        <v>16.600000000000001</v>
      </c>
      <c r="K15" s="106">
        <f>[11]Junho!$D$14</f>
        <v>10.9</v>
      </c>
      <c r="L15" s="106">
        <f>[11]Junho!$D$15</f>
        <v>13.7</v>
      </c>
      <c r="M15" s="106">
        <f>[11]Junho!$D$16</f>
        <v>13</v>
      </c>
      <c r="N15" s="106">
        <f>[11]Junho!$D$17</f>
        <v>14.3</v>
      </c>
      <c r="O15" s="106">
        <f>[11]Junho!$D$18</f>
        <v>18.600000000000001</v>
      </c>
      <c r="P15" s="106">
        <f>[11]Junho!$D$19</f>
        <v>17</v>
      </c>
      <c r="Q15" s="106">
        <f>[11]Junho!$D$20</f>
        <v>20.100000000000001</v>
      </c>
      <c r="R15" s="106">
        <f>[11]Junho!$D$21</f>
        <v>18.5</v>
      </c>
      <c r="S15" s="106">
        <f>[11]Junho!$D$22</f>
        <v>18.7</v>
      </c>
      <c r="T15" s="106">
        <f>[11]Junho!$D$23</f>
        <v>14.7</v>
      </c>
      <c r="U15" s="106">
        <f>[11]Junho!$D$24</f>
        <v>15.9</v>
      </c>
      <c r="V15" s="106">
        <f>[11]Junho!$D$25</f>
        <v>15</v>
      </c>
      <c r="W15" s="106">
        <f>[11]Junho!$D$26</f>
        <v>17.399999999999999</v>
      </c>
      <c r="X15" s="106">
        <f>[11]Junho!$D$27</f>
        <v>12.1</v>
      </c>
      <c r="Y15" s="106">
        <f>[11]Junho!$D$28</f>
        <v>4.5999999999999996</v>
      </c>
      <c r="Z15" s="106">
        <f>[11]Junho!$D$29</f>
        <v>8.1999999999999993</v>
      </c>
      <c r="AA15" s="106">
        <f>[11]Junho!$D$30</f>
        <v>19.100000000000001</v>
      </c>
      <c r="AB15" s="106">
        <f>[11]Junho!$D$31</f>
        <v>16.899999999999999</v>
      </c>
      <c r="AC15" s="106">
        <f>[11]Junho!$D$32</f>
        <v>21</v>
      </c>
      <c r="AD15" s="106">
        <f>[11]Junho!$D$33</f>
        <v>18.7</v>
      </c>
      <c r="AE15" s="106">
        <f>[11]Junho!$D$34</f>
        <v>11.1</v>
      </c>
      <c r="AF15" s="111">
        <f t="shared" si="1"/>
        <v>4.5999999999999996</v>
      </c>
      <c r="AG15" s="110">
        <f t="shared" si="2"/>
        <v>16.013333333333332</v>
      </c>
      <c r="AI15" s="12" t="s">
        <v>35</v>
      </c>
    </row>
    <row r="16" spans="1:35" x14ac:dyDescent="0.2">
      <c r="A16" s="47" t="s">
        <v>3</v>
      </c>
      <c r="B16" s="106">
        <f>[12]Junho!$D$5</f>
        <v>11.3</v>
      </c>
      <c r="C16" s="106">
        <f>[12]Junho!$D$6</f>
        <v>11.8</v>
      </c>
      <c r="D16" s="106">
        <f>[12]Junho!$D$7</f>
        <v>16.899999999999999</v>
      </c>
      <c r="E16" s="106">
        <f>[12]Junho!$D$8</f>
        <v>18.399999999999999</v>
      </c>
      <c r="F16" s="106">
        <f>[12]Junho!$D$9</f>
        <v>17.899999999999999</v>
      </c>
      <c r="G16" s="106">
        <f>[12]Junho!$D$10</f>
        <v>17.399999999999999</v>
      </c>
      <c r="H16" s="106">
        <f>[12]Junho!$D$11</f>
        <v>16.3</v>
      </c>
      <c r="I16" s="106">
        <f>[12]Junho!$D$12</f>
        <v>15.7</v>
      </c>
      <c r="J16" s="106">
        <f>[12]Junho!$D$13</f>
        <v>19</v>
      </c>
      <c r="K16" s="106">
        <f>[12]Junho!$D$14</f>
        <v>16.5</v>
      </c>
      <c r="L16" s="106">
        <f>[12]Junho!$D$15</f>
        <v>13.2</v>
      </c>
      <c r="M16" s="106">
        <f>[12]Junho!$D$16</f>
        <v>10.4</v>
      </c>
      <c r="N16" s="106">
        <f>[12]Junho!$D$17</f>
        <v>9.6</v>
      </c>
      <c r="O16" s="106">
        <f>[12]Junho!$D$18</f>
        <v>14.3</v>
      </c>
      <c r="P16" s="106">
        <f>[12]Junho!$D$19</f>
        <v>17.399999999999999</v>
      </c>
      <c r="Q16" s="106">
        <f>[12]Junho!$D$20</f>
        <v>15.8</v>
      </c>
      <c r="R16" s="106">
        <f>[12]Junho!$D$21</f>
        <v>14.3</v>
      </c>
      <c r="S16" s="106">
        <f>[12]Junho!$D$22</f>
        <v>11.5</v>
      </c>
      <c r="T16" s="106">
        <f>[12]Junho!$D$23</f>
        <v>12.9</v>
      </c>
      <c r="U16" s="106">
        <f>[12]Junho!$D$24</f>
        <v>12.5</v>
      </c>
      <c r="V16" s="106">
        <f>[12]Junho!$D$25</f>
        <v>14.8</v>
      </c>
      <c r="W16" s="106">
        <f>[12]Junho!$D$26</f>
        <v>15.4</v>
      </c>
      <c r="X16" s="106">
        <f>[12]Junho!$D$27</f>
        <v>18.399999999999999</v>
      </c>
      <c r="Y16" s="106">
        <f>[12]Junho!$D$28</f>
        <v>11</v>
      </c>
      <c r="Z16" s="106">
        <f>[12]Junho!$D$29</f>
        <v>6</v>
      </c>
      <c r="AA16" s="106">
        <f>[12]Junho!$D$30</f>
        <v>14.2</v>
      </c>
      <c r="AB16" s="106">
        <f>[12]Junho!$D$31</f>
        <v>17.8</v>
      </c>
      <c r="AC16" s="106">
        <f>[12]Junho!$D$32</f>
        <v>16.2</v>
      </c>
      <c r="AD16" s="106">
        <f>[12]Junho!$D$33</f>
        <v>13.4</v>
      </c>
      <c r="AE16" s="106">
        <f>[12]Junho!$D$34</f>
        <v>16</v>
      </c>
      <c r="AF16" s="111">
        <f t="shared" si="1"/>
        <v>6</v>
      </c>
      <c r="AG16" s="110">
        <f t="shared" si="2"/>
        <v>14.543333333333329</v>
      </c>
      <c r="AI16" s="12"/>
    </row>
    <row r="17" spans="1:38" x14ac:dyDescent="0.2">
      <c r="A17" s="47" t="s">
        <v>4</v>
      </c>
      <c r="B17" s="106">
        <f>[13]Junho!$D$5</f>
        <v>15.3</v>
      </c>
      <c r="C17" s="106">
        <f>[13]Junho!$D$6</f>
        <v>15.6</v>
      </c>
      <c r="D17" s="106">
        <f>[13]Junho!$D$7</f>
        <v>16.100000000000001</v>
      </c>
      <c r="E17" s="106">
        <f>[13]Junho!$D$8</f>
        <v>17.600000000000001</v>
      </c>
      <c r="F17" s="106">
        <f>[13]Junho!$D$9</f>
        <v>17.899999999999999</v>
      </c>
      <c r="G17" s="106">
        <f>[13]Junho!$D$10</f>
        <v>17.3</v>
      </c>
      <c r="H17" s="106">
        <f>[13]Junho!$D$11</f>
        <v>18.399999999999999</v>
      </c>
      <c r="I17" s="106">
        <f>[13]Junho!$D$12</f>
        <v>16.5</v>
      </c>
      <c r="J17" s="106">
        <f>[13]Junho!$D$13</f>
        <v>17.600000000000001</v>
      </c>
      <c r="K17" s="106">
        <f>[13]Junho!$D$14</f>
        <v>13.9</v>
      </c>
      <c r="L17" s="106">
        <f>[13]Junho!$D$15</f>
        <v>11.9</v>
      </c>
      <c r="M17" s="106">
        <f>[13]Junho!$D$16</f>
        <v>11</v>
      </c>
      <c r="N17" s="106">
        <f>[13]Junho!$D$17</f>
        <v>11.5</v>
      </c>
      <c r="O17" s="106">
        <f>[13]Junho!$D$18</f>
        <v>14.8</v>
      </c>
      <c r="P17" s="106">
        <f>[13]Junho!$D$19</f>
        <v>17.100000000000001</v>
      </c>
      <c r="Q17" s="106">
        <f>[13]Junho!$D$20</f>
        <v>15.7</v>
      </c>
      <c r="R17" s="106">
        <f>[13]Junho!$D$21</f>
        <v>16.399999999999999</v>
      </c>
      <c r="S17" s="106">
        <f>[13]Junho!$D$22</f>
        <v>14</v>
      </c>
      <c r="T17" s="106">
        <f>[13]Junho!$D$23</f>
        <v>16.8</v>
      </c>
      <c r="U17" s="106">
        <f>[13]Junho!$D$24</f>
        <v>17.2</v>
      </c>
      <c r="V17" s="106">
        <f>[13]Junho!$D$25</f>
        <v>15.4</v>
      </c>
      <c r="W17" s="106">
        <f>[13]Junho!$D$26</f>
        <v>17.399999999999999</v>
      </c>
      <c r="X17" s="106">
        <f>[13]Junho!$D$27</f>
        <v>15</v>
      </c>
      <c r="Y17" s="106">
        <f>[13]Junho!$D$28</f>
        <v>8.3000000000000007</v>
      </c>
      <c r="Z17" s="106">
        <f>[13]Junho!$D$29</f>
        <v>6.3</v>
      </c>
      <c r="AA17" s="106">
        <f>[13]Junho!$D$30</f>
        <v>16.399999999999999</v>
      </c>
      <c r="AB17" s="106">
        <f>[13]Junho!$D$31</f>
        <v>17.7</v>
      </c>
      <c r="AC17" s="106">
        <f>[13]Junho!$D$32</f>
        <v>17.600000000000001</v>
      </c>
      <c r="AD17" s="106">
        <f>[13]Junho!$D$33</f>
        <v>17.5</v>
      </c>
      <c r="AE17" s="106">
        <f>[13]Junho!$D$34</f>
        <v>12.4</v>
      </c>
      <c r="AF17" s="111">
        <f t="shared" si="1"/>
        <v>6.3</v>
      </c>
      <c r="AG17" s="110">
        <f t="shared" si="2"/>
        <v>15.219999999999997</v>
      </c>
    </row>
    <row r="18" spans="1:38" x14ac:dyDescent="0.2">
      <c r="A18" s="47" t="s">
        <v>210</v>
      </c>
      <c r="B18" s="106" t="str">
        <f>[14]Junho!$D$5</f>
        <v>*</v>
      </c>
      <c r="C18" s="106" t="str">
        <f>[14]Junho!$D$6</f>
        <v>*</v>
      </c>
      <c r="D18" s="106" t="str">
        <f>[14]Junho!$D$7</f>
        <v>*</v>
      </c>
      <c r="E18" s="106" t="str">
        <f>[14]Junho!$D$8</f>
        <v>*</v>
      </c>
      <c r="F18" s="106" t="str">
        <f>[14]Junho!$D$9</f>
        <v>*</v>
      </c>
      <c r="G18" s="106" t="str">
        <f>[14]Junho!$D$10</f>
        <v>*</v>
      </c>
      <c r="H18" s="106" t="str">
        <f>[14]Junho!$D$11</f>
        <v>*</v>
      </c>
      <c r="I18" s="106" t="str">
        <f>[14]Junho!$D$12</f>
        <v>*</v>
      </c>
      <c r="J18" s="106" t="str">
        <f>[14]Junho!$D$13</f>
        <v>*</v>
      </c>
      <c r="K18" s="106" t="str">
        <f>[14]Junho!$D$14</f>
        <v>*</v>
      </c>
      <c r="L18" s="106" t="str">
        <f>[14]Junho!$D$15</f>
        <v>*</v>
      </c>
      <c r="M18" s="106">
        <f>[14]Junho!$D$16</f>
        <v>17.899999999999999</v>
      </c>
      <c r="N18" s="106">
        <f>[14]Junho!$D$17</f>
        <v>13.7</v>
      </c>
      <c r="O18" s="106">
        <f>[14]Junho!$D$18</f>
        <v>18.8</v>
      </c>
      <c r="P18" s="106">
        <f>[14]Junho!$D$19</f>
        <v>19.100000000000001</v>
      </c>
      <c r="Q18" s="106">
        <f>[14]Junho!$D$20</f>
        <v>20.5</v>
      </c>
      <c r="R18" s="106">
        <f>[14]Junho!$D$21</f>
        <v>20.8</v>
      </c>
      <c r="S18" s="106">
        <f>[14]Junho!$D$22</f>
        <v>20</v>
      </c>
      <c r="T18" s="106">
        <f>[14]Junho!$D$23</f>
        <v>18.2</v>
      </c>
      <c r="U18" s="106">
        <f>[14]Junho!$D$24</f>
        <v>16.600000000000001</v>
      </c>
      <c r="V18" s="106">
        <f>[14]Junho!$D$25</f>
        <v>15.5</v>
      </c>
      <c r="W18" s="106">
        <f>[14]Junho!$D$26</f>
        <v>21.5</v>
      </c>
      <c r="X18" s="106">
        <f>[14]Junho!$D$27</f>
        <v>12.8</v>
      </c>
      <c r="Y18" s="106">
        <f>[14]Junho!$D$28</f>
        <v>6.1</v>
      </c>
      <c r="Z18" s="106">
        <f>[14]Junho!$D$29</f>
        <v>8.3000000000000007</v>
      </c>
      <c r="AA18" s="106">
        <f>[14]Junho!$D$30</f>
        <v>20.2</v>
      </c>
      <c r="AB18" s="106">
        <f>[14]Junho!$D$31</f>
        <v>18.399999999999999</v>
      </c>
      <c r="AC18" s="106">
        <f>[14]Junho!$D$32</f>
        <v>21</v>
      </c>
      <c r="AD18" s="106">
        <f>[14]Junho!$D$33</f>
        <v>19.100000000000001</v>
      </c>
      <c r="AE18" s="106">
        <f>[14]Junho!$D$34</f>
        <v>11.4</v>
      </c>
      <c r="AF18" s="111">
        <f t="shared" si="1"/>
        <v>6.1</v>
      </c>
      <c r="AG18" s="110">
        <f t="shared" si="2"/>
        <v>16.836842105263155</v>
      </c>
    </row>
    <row r="19" spans="1:38" x14ac:dyDescent="0.2">
      <c r="A19" s="47" t="s">
        <v>5</v>
      </c>
      <c r="B19" s="106">
        <f>[15]Junho!$D$5</f>
        <v>18.2</v>
      </c>
      <c r="C19" s="106">
        <f>[15]Junho!$D$6</f>
        <v>15.9</v>
      </c>
      <c r="D19" s="106">
        <f>[15]Junho!$D$7</f>
        <v>19.2</v>
      </c>
      <c r="E19" s="106">
        <f>[15]Junho!$D$8</f>
        <v>23.9</v>
      </c>
      <c r="F19" s="106">
        <f>[15]Junho!$D$9</f>
        <v>20.7</v>
      </c>
      <c r="G19" s="106">
        <f>[15]Junho!$D$10</f>
        <v>20.6</v>
      </c>
      <c r="H19" s="106">
        <f>[15]Junho!$D$11</f>
        <v>19.600000000000001</v>
      </c>
      <c r="I19" s="106">
        <f>[15]Junho!$D$12</f>
        <v>21.9</v>
      </c>
      <c r="J19" s="106">
        <f>[15]Junho!$D$13</f>
        <v>18</v>
      </c>
      <c r="K19" s="106">
        <f>[15]Junho!$D$14</f>
        <v>15</v>
      </c>
      <c r="L19" s="106">
        <f>[15]Junho!$D$15</f>
        <v>18.3</v>
      </c>
      <c r="M19" s="106">
        <f>[15]Junho!$D$16</f>
        <v>17.600000000000001</v>
      </c>
      <c r="N19" s="106">
        <f>[15]Junho!$D$17</f>
        <v>19.5</v>
      </c>
      <c r="O19" s="106">
        <f>[15]Junho!$D$18</f>
        <v>23.1</v>
      </c>
      <c r="P19" s="106">
        <f>[15]Junho!$D$19</f>
        <v>20.100000000000001</v>
      </c>
      <c r="Q19" s="106">
        <f>[15]Junho!$D$20</f>
        <v>23.1</v>
      </c>
      <c r="R19" s="106">
        <f>[15]Junho!$D$21</f>
        <v>23.5</v>
      </c>
      <c r="S19" s="106">
        <f>[15]Junho!$D$22</f>
        <v>21.9</v>
      </c>
      <c r="T19" s="106">
        <f>[15]Junho!$D$23</f>
        <v>16.399999999999999</v>
      </c>
      <c r="U19" s="106">
        <f>[15]Junho!$D$24</f>
        <v>15.5</v>
      </c>
      <c r="V19" s="106">
        <f>[15]Junho!$D$25</f>
        <v>15.2</v>
      </c>
      <c r="W19" s="106">
        <f>[15]Junho!$D$26</f>
        <v>20.2</v>
      </c>
      <c r="X19" s="106">
        <f>[15]Junho!$D$27</f>
        <v>17.399999999999999</v>
      </c>
      <c r="Y19" s="106">
        <f>[15]Junho!$D$28</f>
        <v>10.5</v>
      </c>
      <c r="Z19" s="106">
        <f>[15]Junho!$D$29</f>
        <v>14</v>
      </c>
      <c r="AA19" s="106">
        <f>[15]Junho!$D$30</f>
        <v>21.3</v>
      </c>
      <c r="AB19" s="106">
        <f>[15]Junho!$D$31</f>
        <v>17.7</v>
      </c>
      <c r="AC19" s="106">
        <f>[15]Junho!$D$32</f>
        <v>19.3</v>
      </c>
      <c r="AD19" s="106">
        <f>[15]Junho!$D$33</f>
        <v>17.7</v>
      </c>
      <c r="AE19" s="106">
        <f>[15]Junho!$D$34</f>
        <v>12.8</v>
      </c>
      <c r="AF19" s="111">
        <f t="shared" si="1"/>
        <v>10.5</v>
      </c>
      <c r="AG19" s="110">
        <f t="shared" si="2"/>
        <v>18.603333333333332</v>
      </c>
      <c r="AH19" s="12" t="s">
        <v>35</v>
      </c>
      <c r="AK19" t="s">
        <v>35</v>
      </c>
    </row>
    <row r="20" spans="1:38" x14ac:dyDescent="0.2">
      <c r="A20" s="47" t="s">
        <v>225</v>
      </c>
      <c r="B20" s="106" t="str">
        <f>[16]Junho!$D$5</f>
        <v>*</v>
      </c>
      <c r="C20" s="106" t="str">
        <f>[16]Junho!$D$6</f>
        <v>*</v>
      </c>
      <c r="D20" s="106" t="str">
        <f>[16]Junho!$D$7</f>
        <v>*</v>
      </c>
      <c r="E20" s="106" t="str">
        <f>[16]Junho!$D$8</f>
        <v>*</v>
      </c>
      <c r="F20" s="106" t="str">
        <f>[16]Junho!$D$9</f>
        <v>*</v>
      </c>
      <c r="G20" s="106" t="str">
        <f>[16]Junho!$D$10</f>
        <v>*</v>
      </c>
      <c r="H20" s="106" t="str">
        <f>[16]Junho!$D$11</f>
        <v>*</v>
      </c>
      <c r="I20" s="106" t="str">
        <f>[16]Junho!$D$12</f>
        <v>*</v>
      </c>
      <c r="J20" s="106" t="str">
        <f>[16]Junho!$D$13</f>
        <v>*</v>
      </c>
      <c r="K20" s="106">
        <f>[16]Junho!$D$14</f>
        <v>18.100000000000001</v>
      </c>
      <c r="L20" s="106">
        <f>[16]Junho!$D$15</f>
        <v>14</v>
      </c>
      <c r="M20" s="106">
        <f>[16]Junho!$D$16</f>
        <v>13</v>
      </c>
      <c r="N20" s="106">
        <f>[16]Junho!$D$17</f>
        <v>17.7</v>
      </c>
      <c r="O20" s="106">
        <f>[16]Junho!$D$18</f>
        <v>22.8</v>
      </c>
      <c r="P20" s="106">
        <f>[16]Junho!$D$19</f>
        <v>18.399999999999999</v>
      </c>
      <c r="Q20" s="106">
        <f>[16]Junho!$D$20</f>
        <v>18.899999999999999</v>
      </c>
      <c r="R20" s="106">
        <f>[16]Junho!$D$21</f>
        <v>19.899999999999999</v>
      </c>
      <c r="S20" s="106">
        <f>[16]Junho!$D$22</f>
        <v>20.7</v>
      </c>
      <c r="T20" s="106">
        <f>[16]Junho!$D$23</f>
        <v>16.2</v>
      </c>
      <c r="U20" s="106">
        <f>[16]Junho!$D$24</f>
        <v>14.9</v>
      </c>
      <c r="V20" s="106">
        <f>[16]Junho!$D$25</f>
        <v>14.8</v>
      </c>
      <c r="W20" s="106">
        <f>[16]Junho!$D$26</f>
        <v>20</v>
      </c>
      <c r="X20" s="106">
        <f>[16]Junho!$D$27</f>
        <v>16.7</v>
      </c>
      <c r="Y20" s="106">
        <f>[16]Junho!$D$28</f>
        <v>4.8</v>
      </c>
      <c r="Z20" s="106">
        <f>[16]Junho!$D$29</f>
        <v>6.8</v>
      </c>
      <c r="AA20" s="106">
        <f>[16]Junho!$D$30</f>
        <v>21.2</v>
      </c>
      <c r="AB20" s="106">
        <f>[16]Junho!$D$31</f>
        <v>17.3</v>
      </c>
      <c r="AC20" s="106">
        <f>[16]Junho!$D$32</f>
        <v>16.899999999999999</v>
      </c>
      <c r="AD20" s="106">
        <f>[16]Junho!$D$33</f>
        <v>15.9</v>
      </c>
      <c r="AE20" s="106">
        <f>[16]Junho!$D$34</f>
        <v>12.5</v>
      </c>
      <c r="AF20" s="111">
        <f t="shared" si="1"/>
        <v>4.8</v>
      </c>
      <c r="AG20" s="110">
        <f t="shared" si="2"/>
        <v>16.261904761904759</v>
      </c>
      <c r="AH20" s="12"/>
    </row>
    <row r="21" spans="1:38" x14ac:dyDescent="0.2">
      <c r="A21" s="47" t="s">
        <v>206</v>
      </c>
      <c r="B21" s="106">
        <f>[17]Junho!$D$5</f>
        <v>10.5</v>
      </c>
      <c r="C21" s="106">
        <f>[17]Junho!$D$6</f>
        <v>9.8000000000000007</v>
      </c>
      <c r="D21" s="106">
        <f>[17]Junho!$D$7</f>
        <v>11.8</v>
      </c>
      <c r="E21" s="106">
        <f>[17]Junho!$D$8</f>
        <v>14.9</v>
      </c>
      <c r="F21" s="106">
        <f>[17]Junho!$D$9</f>
        <v>14.9</v>
      </c>
      <c r="G21" s="106">
        <f>[17]Junho!$D$10</f>
        <v>14.7</v>
      </c>
      <c r="H21" s="106">
        <f>[17]Junho!$D$11</f>
        <v>13.4</v>
      </c>
      <c r="I21" s="106">
        <f>[17]Junho!$D$12</f>
        <v>14</v>
      </c>
      <c r="J21" s="106">
        <f>[17]Junho!$D$13</f>
        <v>12.9</v>
      </c>
      <c r="K21" s="106">
        <f>[17]Junho!$D$14</f>
        <v>7.9</v>
      </c>
      <c r="L21" s="106">
        <f>[17]Junho!$D$15</f>
        <v>9.6999999999999993</v>
      </c>
      <c r="M21" s="106">
        <f>[17]Junho!$D$16</f>
        <v>9.1999999999999993</v>
      </c>
      <c r="N21" s="106">
        <f>[17]Junho!$D$17</f>
        <v>10.199999999999999</v>
      </c>
      <c r="O21" s="106">
        <f>[17]Junho!$D$18</f>
        <v>12.7</v>
      </c>
      <c r="P21" s="106">
        <f>[17]Junho!$D$19</f>
        <v>14.7</v>
      </c>
      <c r="Q21" s="106">
        <f>[17]Junho!$D$20</f>
        <v>15.2</v>
      </c>
      <c r="R21" s="106">
        <f>[17]Junho!$D$21</f>
        <v>12.7</v>
      </c>
      <c r="S21" s="106">
        <f>[17]Junho!$D$22</f>
        <v>11.2</v>
      </c>
      <c r="T21" s="106">
        <f>[17]Junho!$D$23</f>
        <v>10.3</v>
      </c>
      <c r="U21" s="106">
        <f>[17]Junho!$D$24</f>
        <v>9</v>
      </c>
      <c r="V21" s="106">
        <f>[17]Junho!$D$25</f>
        <v>10.5</v>
      </c>
      <c r="W21" s="106">
        <f>[17]Junho!$D$26</f>
        <v>10.4</v>
      </c>
      <c r="X21" s="106">
        <f>[17]Junho!$D$27</f>
        <v>10.9</v>
      </c>
      <c r="Y21" s="106">
        <f>[17]Junho!$D$28</f>
        <v>2</v>
      </c>
      <c r="Z21" s="106">
        <f>[17]Junho!$D$29</f>
        <v>4.3</v>
      </c>
      <c r="AA21" s="106">
        <f>[17]Junho!$D$30</f>
        <v>12.9</v>
      </c>
      <c r="AB21" s="106">
        <f>[17]Junho!$D$31</f>
        <v>12.1</v>
      </c>
      <c r="AC21" s="106">
        <f>[17]Junho!$D$32</f>
        <v>12.5</v>
      </c>
      <c r="AD21" s="106">
        <f>[17]Junho!$D$33</f>
        <v>11.1</v>
      </c>
      <c r="AE21" s="106">
        <f>[17]Junho!$D$34</f>
        <v>6.9</v>
      </c>
      <c r="AF21" s="111">
        <f t="shared" si="1"/>
        <v>2</v>
      </c>
      <c r="AG21" s="110">
        <f t="shared" si="2"/>
        <v>11.109999999999996</v>
      </c>
      <c r="AH21" s="12"/>
    </row>
    <row r="22" spans="1:38" x14ac:dyDescent="0.2">
      <c r="A22" s="47" t="s">
        <v>207</v>
      </c>
      <c r="B22" s="106" t="str">
        <f>[18]Junho!$D$5</f>
        <v>*</v>
      </c>
      <c r="C22" s="106" t="str">
        <f>[18]Junho!$D$6</f>
        <v>*</v>
      </c>
      <c r="D22" s="106" t="str">
        <f>[18]Junho!$D$7</f>
        <v>*</v>
      </c>
      <c r="E22" s="106" t="str">
        <f>[18]Junho!$D$8</f>
        <v>*</v>
      </c>
      <c r="F22" s="106" t="str">
        <f>[18]Junho!$D$9</f>
        <v>*</v>
      </c>
      <c r="G22" s="106" t="str">
        <f>[18]Junho!$D$10</f>
        <v>*</v>
      </c>
      <c r="H22" s="106" t="str">
        <f>[18]Junho!$D$11</f>
        <v>*</v>
      </c>
      <c r="I22" s="106" t="str">
        <f>[18]Junho!$D$12</f>
        <v>*</v>
      </c>
      <c r="J22" s="106" t="str">
        <f>[18]Junho!$D$13</f>
        <v>*</v>
      </c>
      <c r="K22" s="106">
        <f>[18]Junho!$D$14</f>
        <v>19.100000000000001</v>
      </c>
      <c r="L22" s="106">
        <f>[18]Junho!$D$15</f>
        <v>17.399999999999999</v>
      </c>
      <c r="M22" s="106">
        <f>[18]Junho!$D$16</f>
        <v>15.4</v>
      </c>
      <c r="N22" s="106">
        <f>[18]Junho!$D$17</f>
        <v>16.899999999999999</v>
      </c>
      <c r="O22" s="106">
        <f>[18]Junho!$D$18</f>
        <v>19.2</v>
      </c>
      <c r="P22" s="106">
        <f>[18]Junho!$D$19</f>
        <v>19.5</v>
      </c>
      <c r="Q22" s="106">
        <f>[18]Junho!$D$20</f>
        <v>20.9</v>
      </c>
      <c r="R22" s="106">
        <f>[18]Junho!$D$21</f>
        <v>21.8</v>
      </c>
      <c r="S22" s="106">
        <f>[18]Junho!$D$22</f>
        <v>19.7</v>
      </c>
      <c r="T22" s="106">
        <f>[18]Junho!$D$23</f>
        <v>17.600000000000001</v>
      </c>
      <c r="U22" s="106">
        <f>[18]Junho!$D$24</f>
        <v>15.6</v>
      </c>
      <c r="V22" s="106">
        <f>[18]Junho!$D$25</f>
        <v>14.8</v>
      </c>
      <c r="W22" s="106">
        <f>[18]Junho!$D$26</f>
        <v>18.399999999999999</v>
      </c>
      <c r="X22" s="106">
        <f>[18]Junho!$D$27</f>
        <v>17.8</v>
      </c>
      <c r="Y22" s="106">
        <f>[18]Junho!$D$28</f>
        <v>10.199999999999999</v>
      </c>
      <c r="Z22" s="106">
        <f>[18]Junho!$D$29</f>
        <v>10.8</v>
      </c>
      <c r="AA22" s="106">
        <f>[18]Junho!$D$30</f>
        <v>19</v>
      </c>
      <c r="AB22" s="106">
        <f>[18]Junho!$D$31</f>
        <v>17.5</v>
      </c>
      <c r="AC22" s="106">
        <f>[18]Junho!$D$32</f>
        <v>19.600000000000001</v>
      </c>
      <c r="AD22" s="106">
        <f>[18]Junho!$D$33</f>
        <v>17</v>
      </c>
      <c r="AE22" s="106">
        <f>[18]Junho!$D$34</f>
        <v>13.4</v>
      </c>
      <c r="AF22" s="111">
        <f t="shared" si="1"/>
        <v>10.199999999999999</v>
      </c>
      <c r="AG22" s="110">
        <f t="shared" si="2"/>
        <v>17.219047619047622</v>
      </c>
      <c r="AH22" s="12"/>
    </row>
    <row r="23" spans="1:38" x14ac:dyDescent="0.2">
      <c r="A23" s="47" t="s">
        <v>33</v>
      </c>
      <c r="B23" s="106">
        <f>[19]Junho!$D$5</f>
        <v>12.8</v>
      </c>
      <c r="C23" s="106">
        <f>[19]Junho!$D$6</f>
        <v>14.5</v>
      </c>
      <c r="D23" s="106">
        <f>[19]Junho!$D$7</f>
        <v>16.3</v>
      </c>
      <c r="E23" s="106">
        <f>[19]Junho!$D$8</f>
        <v>17.3</v>
      </c>
      <c r="F23" s="106">
        <f>[19]Junho!$D$9</f>
        <v>17.600000000000001</v>
      </c>
      <c r="G23" s="106">
        <f>[19]Junho!$D$10</f>
        <v>17.2</v>
      </c>
      <c r="H23" s="106">
        <f>[19]Junho!$D$11</f>
        <v>16</v>
      </c>
      <c r="I23" s="106">
        <f>[19]Junho!$D$12</f>
        <v>15.5</v>
      </c>
      <c r="J23" s="106">
        <f>[19]Junho!$D$13</f>
        <v>18.3</v>
      </c>
      <c r="K23" s="106">
        <f>[19]Junho!$D$14</f>
        <v>14.9</v>
      </c>
      <c r="L23" s="106">
        <f>[19]Junho!$D$15</f>
        <v>12.8</v>
      </c>
      <c r="M23" s="106">
        <f>[19]Junho!$D$16</f>
        <v>12.2</v>
      </c>
      <c r="N23" s="106">
        <f>[19]Junho!$D$17</f>
        <v>12.3</v>
      </c>
      <c r="O23" s="106">
        <f>[19]Junho!$D$18</f>
        <v>14.6</v>
      </c>
      <c r="P23" s="106">
        <f>[19]Junho!$D$19</f>
        <v>18.8</v>
      </c>
      <c r="Q23" s="106">
        <f>[19]Junho!$D$20</f>
        <v>16.2</v>
      </c>
      <c r="R23" s="106">
        <f>[19]Junho!$D$21</f>
        <v>15.8</v>
      </c>
      <c r="S23" s="106">
        <f>[19]Junho!$D$22</f>
        <v>13.9</v>
      </c>
      <c r="T23" s="106">
        <f>[19]Junho!$D$23</f>
        <v>15.1</v>
      </c>
      <c r="U23" s="106">
        <f>[19]Junho!$D$24</f>
        <v>13.4</v>
      </c>
      <c r="V23" s="106">
        <f>[19]Junho!$D$25</f>
        <v>14.9</v>
      </c>
      <c r="W23" s="106">
        <f>[19]Junho!$D$26</f>
        <v>16.2</v>
      </c>
      <c r="X23" s="106">
        <f>[19]Junho!$D$27</f>
        <v>18.100000000000001</v>
      </c>
      <c r="Y23" s="106">
        <f>[19]Junho!$D$28</f>
        <v>9.5</v>
      </c>
      <c r="Z23" s="106">
        <f>[19]Junho!$D$29</f>
        <v>8</v>
      </c>
      <c r="AA23" s="106">
        <f>[19]Junho!$D$30</f>
        <v>16.100000000000001</v>
      </c>
      <c r="AB23" s="106">
        <f>[19]Junho!$D$31</f>
        <v>17.600000000000001</v>
      </c>
      <c r="AC23" s="106">
        <f>[19]Junho!$D$32</f>
        <v>16.3</v>
      </c>
      <c r="AD23" s="106">
        <f>[19]Junho!$D$33</f>
        <v>17.8</v>
      </c>
      <c r="AE23" s="106">
        <f>[19]Junho!$D$34</f>
        <v>13.7</v>
      </c>
      <c r="AF23" s="111">
        <f t="shared" si="1"/>
        <v>8</v>
      </c>
      <c r="AG23" s="110">
        <f t="shared" si="2"/>
        <v>15.123333333333335</v>
      </c>
      <c r="AI23" t="s">
        <v>35</v>
      </c>
    </row>
    <row r="24" spans="1:38" x14ac:dyDescent="0.2">
      <c r="A24" s="47" t="s">
        <v>6</v>
      </c>
      <c r="B24" s="106">
        <f>[20]Junho!$D$5</f>
        <v>15.2</v>
      </c>
      <c r="C24" s="106">
        <f>[20]Junho!$D$6</f>
        <v>15.6</v>
      </c>
      <c r="D24" s="106">
        <f>[20]Junho!$D$7</f>
        <v>17.600000000000001</v>
      </c>
      <c r="E24" s="106">
        <f>[20]Junho!$D$8</f>
        <v>18.899999999999999</v>
      </c>
      <c r="F24" s="106">
        <f>[20]Junho!$D$9</f>
        <v>18.899999999999999</v>
      </c>
      <c r="G24" s="106">
        <f>[20]Junho!$D$10</f>
        <v>18.2</v>
      </c>
      <c r="H24" s="106">
        <f>[20]Junho!$D$11</f>
        <v>17.899999999999999</v>
      </c>
      <c r="I24" s="106">
        <f>[20]Junho!$D$12</f>
        <v>16.899999999999999</v>
      </c>
      <c r="J24" s="106">
        <f>[20]Junho!$D$13</f>
        <v>20.5</v>
      </c>
      <c r="K24" s="106">
        <f>[20]Junho!$D$14</f>
        <v>16.100000000000001</v>
      </c>
      <c r="L24" s="106">
        <f>[20]Junho!$D$15</f>
        <v>14.5</v>
      </c>
      <c r="M24" s="106">
        <f>[20]Junho!$D$16</f>
        <v>14.4</v>
      </c>
      <c r="N24" s="106">
        <f>[20]Junho!$D$17</f>
        <v>13.1</v>
      </c>
      <c r="O24" s="106">
        <f>[20]Junho!$D$18</f>
        <v>16.100000000000001</v>
      </c>
      <c r="P24" s="106">
        <f>[20]Junho!$D$19</f>
        <v>18.5</v>
      </c>
      <c r="Q24" s="106">
        <f>[20]Junho!$D$20</f>
        <v>18.5</v>
      </c>
      <c r="R24" s="106">
        <f>[20]Junho!$D$21</f>
        <v>16.8</v>
      </c>
      <c r="S24" s="106">
        <f>[20]Junho!$D$22</f>
        <v>13.7</v>
      </c>
      <c r="T24" s="106">
        <f>[20]Junho!$D$23</f>
        <v>14.6</v>
      </c>
      <c r="U24" s="106">
        <f>[20]Junho!$D$24</f>
        <v>17.8</v>
      </c>
      <c r="V24" s="106">
        <f>[20]Junho!$D$25</f>
        <v>17.8</v>
      </c>
      <c r="W24" s="106">
        <f>[20]Junho!$D$26</f>
        <v>15.6</v>
      </c>
      <c r="X24" s="106">
        <f>[20]Junho!$D$27</f>
        <v>17.7</v>
      </c>
      <c r="Y24" s="106">
        <f>[20]Junho!$D$28</f>
        <v>10.6</v>
      </c>
      <c r="Z24" s="106">
        <f>[20]Junho!$D$29</f>
        <v>9.8000000000000007</v>
      </c>
      <c r="AA24" s="106">
        <f>[20]Junho!$D$30</f>
        <v>16.100000000000001</v>
      </c>
      <c r="AB24" s="106">
        <f>[20]Junho!$D$31</f>
        <v>18.899999999999999</v>
      </c>
      <c r="AC24" s="106">
        <f>[20]Junho!$D$32</f>
        <v>19.100000000000001</v>
      </c>
      <c r="AD24" s="106">
        <f>[20]Junho!$D$33</f>
        <v>17</v>
      </c>
      <c r="AE24" s="106">
        <f>[20]Junho!$D$34</f>
        <v>15.9</v>
      </c>
      <c r="AF24" s="111">
        <f t="shared" si="1"/>
        <v>9.8000000000000007</v>
      </c>
      <c r="AG24" s="110">
        <f t="shared" si="2"/>
        <v>16.410000000000004</v>
      </c>
      <c r="AI24" t="s">
        <v>35</v>
      </c>
      <c r="AK24" t="s">
        <v>35</v>
      </c>
    </row>
    <row r="25" spans="1:38" x14ac:dyDescent="0.2">
      <c r="A25" s="47" t="s">
        <v>7</v>
      </c>
      <c r="B25" s="106">
        <f>[21]Junho!$D$5</f>
        <v>12</v>
      </c>
      <c r="C25" s="106">
        <f>[21]Junho!$D$6</f>
        <v>14.6</v>
      </c>
      <c r="D25" s="106">
        <f>[21]Junho!$D$7</f>
        <v>17</v>
      </c>
      <c r="E25" s="106">
        <f>[21]Junho!$D$8</f>
        <v>18.7</v>
      </c>
      <c r="F25" s="106">
        <f>[21]Junho!$D$9</f>
        <v>18.399999999999999</v>
      </c>
      <c r="G25" s="106">
        <f>[21]Junho!$D$10</f>
        <v>17.100000000000001</v>
      </c>
      <c r="H25" s="106">
        <f>[21]Junho!$D$11</f>
        <v>17</v>
      </c>
      <c r="I25" s="106">
        <f>[21]Junho!$D$12</f>
        <v>18.100000000000001</v>
      </c>
      <c r="J25" s="106">
        <f>[21]Junho!$D$13</f>
        <v>12.9</v>
      </c>
      <c r="K25" s="106">
        <f>[21]Junho!$D$14</f>
        <v>7</v>
      </c>
      <c r="L25" s="106">
        <f>[21]Junho!$D$15</f>
        <v>10</v>
      </c>
      <c r="M25" s="106">
        <f>[21]Junho!$D$16</f>
        <v>11.2</v>
      </c>
      <c r="N25" s="106">
        <f>[21]Junho!$D$17</f>
        <v>11.5</v>
      </c>
      <c r="O25" s="106">
        <f>[21]Junho!$D$18</f>
        <v>15.3</v>
      </c>
      <c r="P25" s="106">
        <f>[21]Junho!$D$19</f>
        <v>15</v>
      </c>
      <c r="Q25" s="106">
        <f>[21]Junho!$D$20</f>
        <v>18.2</v>
      </c>
      <c r="R25" s="106">
        <f>[21]Junho!$D$21</f>
        <v>17.899999999999999</v>
      </c>
      <c r="S25" s="106">
        <f>[21]Junho!$D$22</f>
        <v>16.7</v>
      </c>
      <c r="T25" s="106">
        <f>[21]Junho!$D$23</f>
        <v>17</v>
      </c>
      <c r="U25" s="106">
        <f>[21]Junho!$D$24</f>
        <v>14.8</v>
      </c>
      <c r="V25" s="106">
        <f>[21]Junho!$D$25</f>
        <v>14.1</v>
      </c>
      <c r="W25" s="106">
        <f>[21]Junho!$D$26</f>
        <v>16.899999999999999</v>
      </c>
      <c r="X25" s="106">
        <f>[21]Junho!$D$27</f>
        <v>10.6</v>
      </c>
      <c r="Y25" s="106">
        <f>[21]Junho!$D$28</f>
        <v>1.7</v>
      </c>
      <c r="Z25" s="106">
        <f>[21]Junho!$D$29</f>
        <v>3.9</v>
      </c>
      <c r="AA25" s="106">
        <f>[21]Junho!$D$30</f>
        <v>13.9</v>
      </c>
      <c r="AB25" s="106">
        <f>[21]Junho!$D$31</f>
        <v>15</v>
      </c>
      <c r="AC25" s="106">
        <f>[21]Junho!$D$32</f>
        <v>16.600000000000001</v>
      </c>
      <c r="AD25" s="106">
        <f>[21]Junho!$D$33</f>
        <v>14.1</v>
      </c>
      <c r="AE25" s="106">
        <f>[21]Junho!$D$34</f>
        <v>10</v>
      </c>
      <c r="AF25" s="111">
        <f t="shared" si="1"/>
        <v>1.7</v>
      </c>
      <c r="AG25" s="110">
        <f t="shared" si="2"/>
        <v>13.906666666666666</v>
      </c>
      <c r="AI25" t="s">
        <v>35</v>
      </c>
      <c r="AJ25" t="s">
        <v>35</v>
      </c>
      <c r="AK25" t="s">
        <v>35</v>
      </c>
    </row>
    <row r="26" spans="1:38" x14ac:dyDescent="0.2">
      <c r="A26" s="47" t="s">
        <v>140</v>
      </c>
      <c r="B26" s="106">
        <f>[22]Junho!$D$5</f>
        <v>11.8</v>
      </c>
      <c r="C26" s="106">
        <f>[22]Junho!$D$6</f>
        <v>14.4</v>
      </c>
      <c r="D26" s="106">
        <f>[22]Junho!$D$7</f>
        <v>15.8</v>
      </c>
      <c r="E26" s="106">
        <f>[22]Junho!$D$8</f>
        <v>18.2</v>
      </c>
      <c r="F26" s="106">
        <f>[22]Junho!$D$9</f>
        <v>18.100000000000001</v>
      </c>
      <c r="G26" s="106">
        <f>[22]Junho!$D$10</f>
        <v>16.7</v>
      </c>
      <c r="H26" s="106">
        <f>[22]Junho!$D$11</f>
        <v>17</v>
      </c>
      <c r="I26" s="106">
        <f>[22]Junho!$D$12</f>
        <v>19.100000000000001</v>
      </c>
      <c r="J26" s="106">
        <f>[22]Junho!$D$13</f>
        <v>13.1</v>
      </c>
      <c r="K26" s="106">
        <f>[22]Junho!$D$14</f>
        <v>7.5</v>
      </c>
      <c r="L26" s="106">
        <f>[22]Junho!$D$15</f>
        <v>8.6999999999999993</v>
      </c>
      <c r="M26" s="106">
        <f>[22]Junho!$D$16</f>
        <v>10.199999999999999</v>
      </c>
      <c r="N26" s="106">
        <f>[22]Junho!$D$17</f>
        <v>11.6</v>
      </c>
      <c r="O26" s="106">
        <f>[22]Junho!$D$18</f>
        <v>15.4</v>
      </c>
      <c r="P26" s="106">
        <f>[22]Junho!$D$19</f>
        <v>15.2</v>
      </c>
      <c r="Q26" s="106">
        <f>[22]Junho!$D$20</f>
        <v>18.399999999999999</v>
      </c>
      <c r="R26" s="106">
        <f>[22]Junho!$D$21</f>
        <v>16.899999999999999</v>
      </c>
      <c r="S26" s="106">
        <f>[22]Junho!$D$22</f>
        <v>14.8</v>
      </c>
      <c r="T26" s="106">
        <f>[22]Junho!$D$23</f>
        <v>14.1</v>
      </c>
      <c r="U26" s="106">
        <f>[22]Junho!$D$24</f>
        <v>15.6</v>
      </c>
      <c r="V26" s="106">
        <f>[22]Junho!$D$25</f>
        <v>15.1</v>
      </c>
      <c r="W26" s="106">
        <f>[22]Junho!$D$26</f>
        <v>17.8</v>
      </c>
      <c r="X26" s="106">
        <f>[22]Junho!$D$27</f>
        <v>11.6</v>
      </c>
      <c r="Y26" s="106">
        <f>[22]Junho!$D$28</f>
        <v>1.5</v>
      </c>
      <c r="Z26" s="106">
        <f>[22]Junho!$D$29</f>
        <v>1.4</v>
      </c>
      <c r="AA26" s="106">
        <f>[22]Junho!$D$30</f>
        <v>14.4</v>
      </c>
      <c r="AB26" s="106">
        <f>[22]Junho!$D$31</f>
        <v>16.399999999999999</v>
      </c>
      <c r="AC26" s="106">
        <f>[22]Junho!$D$32</f>
        <v>16.399999999999999</v>
      </c>
      <c r="AD26" s="106">
        <f>[22]Junho!$D$33</f>
        <v>15.6</v>
      </c>
      <c r="AE26" s="106">
        <f>[22]Junho!$D$34</f>
        <v>12.1</v>
      </c>
      <c r="AF26" s="111">
        <f t="shared" si="1"/>
        <v>1.4</v>
      </c>
      <c r="AG26" s="110">
        <f t="shared" si="2"/>
        <v>13.830000000000002</v>
      </c>
      <c r="AI26" t="s">
        <v>35</v>
      </c>
      <c r="AL26" t="s">
        <v>35</v>
      </c>
    </row>
    <row r="27" spans="1:38" x14ac:dyDescent="0.2">
      <c r="A27" s="47" t="s">
        <v>141</v>
      </c>
      <c r="B27" s="106">
        <f>[23]Junho!$D$5</f>
        <v>10.1</v>
      </c>
      <c r="C27" s="106">
        <f>[23]Junho!$D$6</f>
        <v>15.3</v>
      </c>
      <c r="D27" s="106">
        <f>[23]Junho!$D$7</f>
        <v>14.4</v>
      </c>
      <c r="E27" s="106">
        <f>[23]Junho!$D$8</f>
        <v>18</v>
      </c>
      <c r="F27" s="106">
        <f>[23]Junho!$D$9</f>
        <v>19.2</v>
      </c>
      <c r="G27" s="106">
        <f>[23]Junho!$D$10</f>
        <v>19.600000000000001</v>
      </c>
      <c r="H27" s="106">
        <f>[23]Junho!$D$11</f>
        <v>18.7</v>
      </c>
      <c r="I27" s="106">
        <f>[23]Junho!$D$12</f>
        <v>18.399999999999999</v>
      </c>
      <c r="J27" s="106">
        <f>[23]Junho!$D$13</f>
        <v>12.1</v>
      </c>
      <c r="K27" s="106">
        <f>[23]Junho!$D$14</f>
        <v>5.0999999999999996</v>
      </c>
      <c r="L27" s="106">
        <f>[23]Junho!$D$15</f>
        <v>6.7</v>
      </c>
      <c r="M27" s="106">
        <f>[23]Junho!$D$16</f>
        <v>8.5</v>
      </c>
      <c r="N27" s="106">
        <f>[23]Junho!$D$17</f>
        <v>11.5</v>
      </c>
      <c r="O27" s="106">
        <f>[23]Junho!$D$18</f>
        <v>15.5</v>
      </c>
      <c r="P27" s="106">
        <f>[23]Junho!$D$19</f>
        <v>15.9</v>
      </c>
      <c r="Q27" s="106">
        <f>[23]Junho!$D$20</f>
        <v>16.600000000000001</v>
      </c>
      <c r="R27" s="106">
        <f>[23]Junho!$D$21</f>
        <v>18</v>
      </c>
      <c r="S27" s="106">
        <f>[23]Junho!$D$22</f>
        <v>16.100000000000001</v>
      </c>
      <c r="T27" s="106">
        <f>[23]Junho!$D$23</f>
        <v>15.5</v>
      </c>
      <c r="U27" s="106">
        <f>[23]Junho!$D$24</f>
        <v>14.4</v>
      </c>
      <c r="V27" s="106">
        <f>[23]Junho!$D$25</f>
        <v>12.6</v>
      </c>
      <c r="W27" s="106">
        <f>[23]Junho!$D$26</f>
        <v>17.2</v>
      </c>
      <c r="X27" s="106">
        <f>[23]Junho!$D$27</f>
        <v>9.8000000000000007</v>
      </c>
      <c r="Y27" s="106">
        <f>[23]Junho!$D$28</f>
        <v>-0.1</v>
      </c>
      <c r="Z27" s="106">
        <f>[23]Junho!$D$29</f>
        <v>0.4</v>
      </c>
      <c r="AA27" s="106">
        <f>[23]Junho!$D$30</f>
        <v>13.8</v>
      </c>
      <c r="AB27" s="106">
        <f>[23]Junho!$D$31</f>
        <v>14.7</v>
      </c>
      <c r="AC27" s="106">
        <f>[23]Junho!$D$32</f>
        <v>16.600000000000001</v>
      </c>
      <c r="AD27" s="106">
        <f>[23]Junho!$D$33</f>
        <v>13</v>
      </c>
      <c r="AE27" s="106">
        <f>[23]Junho!$D$34</f>
        <v>10.6</v>
      </c>
      <c r="AF27" s="111">
        <f t="shared" si="1"/>
        <v>-0.1</v>
      </c>
      <c r="AG27" s="110">
        <f t="shared" si="2"/>
        <v>13.273333333333333</v>
      </c>
      <c r="AH27" s="12" t="s">
        <v>35</v>
      </c>
      <c r="AI27" t="s">
        <v>35</v>
      </c>
      <c r="AK27" t="s">
        <v>35</v>
      </c>
      <c r="AL27" t="s">
        <v>35</v>
      </c>
    </row>
    <row r="28" spans="1:38" x14ac:dyDescent="0.2">
      <c r="A28" s="47" t="s">
        <v>142</v>
      </c>
      <c r="B28" s="106">
        <f>[24]Junho!$D$5</f>
        <v>13</v>
      </c>
      <c r="C28" s="106">
        <f>[24]Junho!$D$6</f>
        <v>14.3</v>
      </c>
      <c r="D28" s="106">
        <f>[24]Junho!$D$7</f>
        <v>15.7</v>
      </c>
      <c r="E28" s="106">
        <f>[24]Junho!$D$8</f>
        <v>18.7</v>
      </c>
      <c r="F28" s="106">
        <f>[24]Junho!$D$9</f>
        <v>17.399999999999999</v>
      </c>
      <c r="G28" s="106">
        <f>[24]Junho!$D$10</f>
        <v>16.600000000000001</v>
      </c>
      <c r="H28" s="106">
        <f>[24]Junho!$D$11</f>
        <v>17.600000000000001</v>
      </c>
      <c r="I28" s="106">
        <f>[24]Junho!$D$12</f>
        <v>18.8</v>
      </c>
      <c r="J28" s="106">
        <f>[24]Junho!$D$13</f>
        <v>13.5</v>
      </c>
      <c r="K28" s="106">
        <f>[24]Junho!$D$14</f>
        <v>6.3</v>
      </c>
      <c r="L28" s="106">
        <f>[24]Junho!$D$15</f>
        <v>8.8000000000000007</v>
      </c>
      <c r="M28" s="106">
        <f>[24]Junho!$D$16</f>
        <v>10.199999999999999</v>
      </c>
      <c r="N28" s="106">
        <f>[24]Junho!$D$17</f>
        <v>10.6</v>
      </c>
      <c r="O28" s="106">
        <f>[24]Junho!$D$18</f>
        <v>15.1</v>
      </c>
      <c r="P28" s="106">
        <f>[24]Junho!$D$19</f>
        <v>15.3</v>
      </c>
      <c r="Q28" s="106">
        <f>[24]Junho!$D$20</f>
        <v>18.100000000000001</v>
      </c>
      <c r="R28" s="106">
        <f>[24]Junho!$D$21</f>
        <v>17.8</v>
      </c>
      <c r="S28" s="106">
        <f>[24]Junho!$D$22</f>
        <v>16.3</v>
      </c>
      <c r="T28" s="106">
        <f>[24]Junho!$D$23</f>
        <v>15.2</v>
      </c>
      <c r="U28" s="106">
        <f>[24]Junho!$D$24</f>
        <v>16.100000000000001</v>
      </c>
      <c r="V28" s="106">
        <f>[24]Junho!$D$25</f>
        <v>14.7</v>
      </c>
      <c r="W28" s="106">
        <f>[24]Junho!$D$26</f>
        <v>17.5</v>
      </c>
      <c r="X28" s="106">
        <f>[24]Junho!$D$27</f>
        <v>12.5</v>
      </c>
      <c r="Y28" s="106">
        <f>[24]Junho!$D$28</f>
        <v>1.3</v>
      </c>
      <c r="Z28" s="106">
        <f>[24]Junho!$D$29</f>
        <v>2.9</v>
      </c>
      <c r="AA28" s="106">
        <f>[24]Junho!$D$30</f>
        <v>14.7</v>
      </c>
      <c r="AB28" s="106">
        <f>[24]Junho!$D$31</f>
        <v>16.3</v>
      </c>
      <c r="AC28" s="106">
        <f>[24]Junho!$D$32</f>
        <v>16.8</v>
      </c>
      <c r="AD28" s="106">
        <f>[24]Junho!$D$33</f>
        <v>15.6</v>
      </c>
      <c r="AE28" s="106">
        <f>[24]Junho!$D$34</f>
        <v>11.3</v>
      </c>
      <c r="AF28" s="111">
        <f t="shared" si="1"/>
        <v>1.3</v>
      </c>
      <c r="AG28" s="110">
        <f t="shared" si="2"/>
        <v>13.966666666666669</v>
      </c>
      <c r="AI28" t="s">
        <v>35</v>
      </c>
      <c r="AL28" t="s">
        <v>35</v>
      </c>
    </row>
    <row r="29" spans="1:38" x14ac:dyDescent="0.2">
      <c r="A29" s="47" t="s">
        <v>8</v>
      </c>
      <c r="B29" s="106">
        <f>[25]Junho!$D$5</f>
        <v>11.6</v>
      </c>
      <c r="C29" s="106">
        <f>[25]Junho!$D$6</f>
        <v>15</v>
      </c>
      <c r="D29" s="106">
        <f>[25]Junho!$D$7</f>
        <v>16.2</v>
      </c>
      <c r="E29" s="106">
        <f>[25]Junho!$D$8</f>
        <v>17.100000000000001</v>
      </c>
      <c r="F29" s="106">
        <f>[25]Junho!$D$9</f>
        <v>19.5</v>
      </c>
      <c r="G29" s="106">
        <f>[25]Junho!$D$10</f>
        <v>18.2</v>
      </c>
      <c r="H29" s="106">
        <f>[25]Junho!$D$11</f>
        <v>18.399999999999999</v>
      </c>
      <c r="I29" s="106">
        <f>[25]Junho!$D$12</f>
        <v>19.3</v>
      </c>
      <c r="J29" s="106" t="str">
        <f>[25]Junho!$D$13</f>
        <v>*</v>
      </c>
      <c r="K29" s="106" t="str">
        <f>[25]Junho!$D$14</f>
        <v>*</v>
      </c>
      <c r="L29" s="106" t="str">
        <f>[25]Junho!$D$15</f>
        <v>*</v>
      </c>
      <c r="M29" s="106" t="str">
        <f>[25]Junho!$D$16</f>
        <v>*</v>
      </c>
      <c r="N29" s="106" t="str">
        <f>[25]Junho!$D$17</f>
        <v>*</v>
      </c>
      <c r="O29" s="106" t="str">
        <f>[25]Junho!$D$18</f>
        <v>*</v>
      </c>
      <c r="P29" s="106" t="str">
        <f>[25]Junho!$D$19</f>
        <v>*</v>
      </c>
      <c r="Q29" s="106" t="str">
        <f>[25]Junho!$D$20</f>
        <v>*</v>
      </c>
      <c r="R29" s="106" t="str">
        <f>[25]Junho!$D$21</f>
        <v>*</v>
      </c>
      <c r="S29" s="106" t="str">
        <f>[25]Junho!$D$22</f>
        <v>*</v>
      </c>
      <c r="T29" s="106">
        <f>[25]Junho!$D$23</f>
        <v>19.8</v>
      </c>
      <c r="U29" s="106">
        <f>[25]Junho!$D$24</f>
        <v>14.8</v>
      </c>
      <c r="V29" s="106">
        <f>[25]Junho!$D$25</f>
        <v>14.2</v>
      </c>
      <c r="W29" s="106">
        <f>[25]Junho!$D$26</f>
        <v>16.7</v>
      </c>
      <c r="X29" s="106">
        <f>[25]Junho!$D$27</f>
        <v>9.6999999999999993</v>
      </c>
      <c r="Y29" s="106">
        <f>[25]Junho!$D$28</f>
        <v>7.2</v>
      </c>
      <c r="Z29" s="106">
        <f>[25]Junho!$D$29</f>
        <v>6.3</v>
      </c>
      <c r="AA29" s="106">
        <f>[25]Junho!$D$30</f>
        <v>12.8</v>
      </c>
      <c r="AB29" s="106">
        <f>[25]Junho!$D$31</f>
        <v>14.8</v>
      </c>
      <c r="AC29" s="106">
        <f>[25]Junho!$D$32</f>
        <v>17.3</v>
      </c>
      <c r="AD29" s="106">
        <f>[25]Junho!$D$33</f>
        <v>13.7</v>
      </c>
      <c r="AE29" s="106">
        <f>[25]Junho!$D$34</f>
        <v>10.3</v>
      </c>
      <c r="AF29" s="111">
        <f t="shared" si="1"/>
        <v>6.3</v>
      </c>
      <c r="AG29" s="110">
        <f t="shared" si="2"/>
        <v>14.645000000000001</v>
      </c>
      <c r="AI29" t="s">
        <v>35</v>
      </c>
      <c r="AK29" t="s">
        <v>35</v>
      </c>
    </row>
    <row r="30" spans="1:38" x14ac:dyDescent="0.2">
      <c r="A30" s="47" t="s">
        <v>9</v>
      </c>
      <c r="B30" s="106">
        <f>[26]Junho!$D$5</f>
        <v>13.6</v>
      </c>
      <c r="C30" s="106">
        <f>[26]Junho!$D$6</f>
        <v>15.8</v>
      </c>
      <c r="D30" s="106">
        <f>[26]Junho!$D$7</f>
        <v>17.399999999999999</v>
      </c>
      <c r="E30" s="106">
        <f>[26]Junho!$D$8</f>
        <v>18.7</v>
      </c>
      <c r="F30" s="106">
        <f>[26]Junho!$D$9</f>
        <v>19.8</v>
      </c>
      <c r="G30" s="106">
        <f>[26]Junho!$D$10</f>
        <v>18</v>
      </c>
      <c r="H30" s="106">
        <f>[26]Junho!$D$11</f>
        <v>17.899999999999999</v>
      </c>
      <c r="I30" s="106">
        <f>[26]Junho!$D$12</f>
        <v>18.899999999999999</v>
      </c>
      <c r="J30" s="106">
        <f>[26]Junho!$D$13</f>
        <v>13.9</v>
      </c>
      <c r="K30" s="106">
        <f>[26]Junho!$D$14</f>
        <v>9.8000000000000007</v>
      </c>
      <c r="L30" s="106">
        <f>[26]Junho!$D$15</f>
        <v>12.3</v>
      </c>
      <c r="M30" s="106">
        <f>[26]Junho!$D$16</f>
        <v>10.7</v>
      </c>
      <c r="N30" s="106">
        <f>[26]Junho!$D$17</f>
        <v>11.9</v>
      </c>
      <c r="O30" s="106">
        <f>[26]Junho!$D$18</f>
        <v>15.4</v>
      </c>
      <c r="P30" s="106">
        <f>[26]Junho!$D$19</f>
        <v>15.1</v>
      </c>
      <c r="Q30" s="106">
        <f>[26]Junho!$D$20</f>
        <v>18.399999999999999</v>
      </c>
      <c r="R30" s="106">
        <f>[26]Junho!$D$21</f>
        <v>18.2</v>
      </c>
      <c r="S30" s="106">
        <f>[26]Junho!$D$22</f>
        <v>17.3</v>
      </c>
      <c r="T30" s="106">
        <f>[26]Junho!$D$23</f>
        <v>16.5</v>
      </c>
      <c r="U30" s="106">
        <f>[26]Junho!$D$24</f>
        <v>16.899999999999999</v>
      </c>
      <c r="V30" s="106">
        <f>[26]Junho!$D$25</f>
        <v>14.9</v>
      </c>
      <c r="W30" s="106">
        <f>[26]Junho!$D$26</f>
        <v>17.7</v>
      </c>
      <c r="X30" s="106">
        <f>[26]Junho!$D$27</f>
        <v>13.1</v>
      </c>
      <c r="Y30" s="106">
        <f>[26]Junho!$D$28</f>
        <v>3.7</v>
      </c>
      <c r="Z30" s="106">
        <f>[26]Junho!$D$29</f>
        <v>4.7</v>
      </c>
      <c r="AA30" s="106">
        <f>[26]Junho!$D$30</f>
        <v>14.7</v>
      </c>
      <c r="AB30" s="106">
        <f>[26]Junho!$D$31</f>
        <v>16.3</v>
      </c>
      <c r="AC30" s="106">
        <f>[26]Junho!$D$32</f>
        <v>18.5</v>
      </c>
      <c r="AD30" s="106">
        <f>[26]Junho!$D$33</f>
        <v>16.7</v>
      </c>
      <c r="AE30" s="106">
        <f>[26]Junho!$D$34</f>
        <v>12.1</v>
      </c>
      <c r="AF30" s="111">
        <f t="shared" si="1"/>
        <v>3.7</v>
      </c>
      <c r="AG30" s="110">
        <f t="shared" si="2"/>
        <v>14.963333333333333</v>
      </c>
      <c r="AK30" t="s">
        <v>35</v>
      </c>
      <c r="AL30" t="s">
        <v>35</v>
      </c>
    </row>
    <row r="31" spans="1:38" hidden="1" x14ac:dyDescent="0.2">
      <c r="A31" s="47" t="s">
        <v>32</v>
      </c>
      <c r="B31" s="106" t="str">
        <f>[27]Junho!$D$5</f>
        <v>*</v>
      </c>
      <c r="C31" s="106" t="str">
        <f>[27]Junho!$D$6</f>
        <v>*</v>
      </c>
      <c r="D31" s="106" t="str">
        <f>[27]Junho!$D$7</f>
        <v>*</v>
      </c>
      <c r="E31" s="106" t="str">
        <f>[27]Junho!$D$8</f>
        <v>*</v>
      </c>
      <c r="F31" s="106" t="str">
        <f>[27]Junho!$D$9</f>
        <v>*</v>
      </c>
      <c r="G31" s="106" t="str">
        <f>[27]Junho!$D$10</f>
        <v>*</v>
      </c>
      <c r="H31" s="106" t="str">
        <f>[27]Junho!$D$11</f>
        <v>*</v>
      </c>
      <c r="I31" s="106" t="str">
        <f>[27]Junho!$D$12</f>
        <v>*</v>
      </c>
      <c r="J31" s="106" t="str">
        <f>[27]Junho!$D$13</f>
        <v>*</v>
      </c>
      <c r="K31" s="106" t="str">
        <f>[27]Junho!$D$14</f>
        <v>*</v>
      </c>
      <c r="L31" s="106" t="str">
        <f>[27]Junho!$D$15</f>
        <v>*</v>
      </c>
      <c r="M31" s="106" t="str">
        <f>[27]Junho!$D$16</f>
        <v>*</v>
      </c>
      <c r="N31" s="106" t="str">
        <f>[27]Junho!$D$17</f>
        <v>*</v>
      </c>
      <c r="O31" s="106" t="str">
        <f>[27]Junho!$D$18</f>
        <v>*</v>
      </c>
      <c r="P31" s="106" t="str">
        <f>[27]Junho!$D$19</f>
        <v>*</v>
      </c>
      <c r="Q31" s="106" t="str">
        <f>[27]Junho!$D$20</f>
        <v>*</v>
      </c>
      <c r="R31" s="106" t="str">
        <f>[27]Junho!$D$21</f>
        <v>*</v>
      </c>
      <c r="S31" s="106" t="str">
        <f>[27]Junho!$D$22</f>
        <v>*</v>
      </c>
      <c r="T31" s="106" t="str">
        <f>[27]Junho!$D$23</f>
        <v>*</v>
      </c>
      <c r="U31" s="106" t="str">
        <f>[27]Junho!$D$24</f>
        <v>*</v>
      </c>
      <c r="V31" s="106" t="str">
        <f>[27]Junho!$D$25</f>
        <v>*</v>
      </c>
      <c r="W31" s="106" t="str">
        <f>[27]Junho!$D$26</f>
        <v>*</v>
      </c>
      <c r="X31" s="106" t="str">
        <f>[27]Junho!$D$27</f>
        <v>*</v>
      </c>
      <c r="Y31" s="106" t="str">
        <f>[27]Junho!$D$28</f>
        <v>*</v>
      </c>
      <c r="Z31" s="106" t="str">
        <f>[27]Junho!$D$29</f>
        <v>*</v>
      </c>
      <c r="AA31" s="106" t="str">
        <f>[27]Junho!$D$30</f>
        <v>*</v>
      </c>
      <c r="AB31" s="106" t="str">
        <f>[27]Junho!$D$31</f>
        <v>*</v>
      </c>
      <c r="AC31" s="106" t="str">
        <f>[27]Junho!$D$32</f>
        <v>*</v>
      </c>
      <c r="AD31" s="106" t="str">
        <f>[27]Junho!$D$33</f>
        <v>*</v>
      </c>
      <c r="AE31" s="106" t="str">
        <f>[27]Junho!$D$34</f>
        <v>*</v>
      </c>
      <c r="AF31" s="111" t="s">
        <v>154</v>
      </c>
      <c r="AG31" s="110" t="s">
        <v>154</v>
      </c>
      <c r="AL31" t="s">
        <v>35</v>
      </c>
    </row>
    <row r="32" spans="1:38" hidden="1" x14ac:dyDescent="0.2">
      <c r="A32" s="47" t="s">
        <v>10</v>
      </c>
      <c r="B32" s="106" t="str">
        <f>[28]Junho!$D$5</f>
        <v>*</v>
      </c>
      <c r="C32" s="106" t="str">
        <f>[28]Junho!$D$6</f>
        <v>*</v>
      </c>
      <c r="D32" s="106" t="str">
        <f>[28]Junho!$D$7</f>
        <v>*</v>
      </c>
      <c r="E32" s="106" t="str">
        <f>[28]Junho!$D$8</f>
        <v>*</v>
      </c>
      <c r="F32" s="106" t="str">
        <f>[28]Junho!$D$9</f>
        <v>*</v>
      </c>
      <c r="G32" s="106" t="str">
        <f>[28]Junho!$D$10</f>
        <v>*</v>
      </c>
      <c r="H32" s="106" t="str">
        <f>[28]Junho!$D$11</f>
        <v>*</v>
      </c>
      <c r="I32" s="106" t="str">
        <f>[28]Junho!$D$12</f>
        <v>*</v>
      </c>
      <c r="J32" s="106" t="str">
        <f>[28]Junho!$D$13</f>
        <v>*</v>
      </c>
      <c r="K32" s="106" t="str">
        <f>[28]Junho!$D$14</f>
        <v>*</v>
      </c>
      <c r="L32" s="106" t="str">
        <f>[28]Junho!$D$15</f>
        <v>*</v>
      </c>
      <c r="M32" s="106" t="str">
        <f>[28]Junho!$D$16</f>
        <v>*</v>
      </c>
      <c r="N32" s="106" t="str">
        <f>[28]Junho!$D$17</f>
        <v>*</v>
      </c>
      <c r="O32" s="106" t="str">
        <f>[28]Junho!$D$18</f>
        <v>*</v>
      </c>
      <c r="P32" s="106" t="str">
        <f>[28]Junho!$D$19</f>
        <v>*</v>
      </c>
      <c r="Q32" s="106" t="str">
        <f>[28]Junho!$D$20</f>
        <v>*</v>
      </c>
      <c r="R32" s="106" t="str">
        <f>[28]Junho!$D$21</f>
        <v>*</v>
      </c>
      <c r="S32" s="106" t="str">
        <f>[28]Junho!$D$22</f>
        <v>*</v>
      </c>
      <c r="T32" s="106" t="str">
        <f>[28]Junho!$D$23</f>
        <v>*</v>
      </c>
      <c r="U32" s="106" t="str">
        <f>[28]Junho!$D$24</f>
        <v>*</v>
      </c>
      <c r="V32" s="106" t="str">
        <f>[28]Junho!$D$25</f>
        <v>*</v>
      </c>
      <c r="W32" s="106" t="str">
        <f>[28]Junho!$D$26</f>
        <v>*</v>
      </c>
      <c r="X32" s="106" t="str">
        <f>[28]Junho!$D$27</f>
        <v>*</v>
      </c>
      <c r="Y32" s="106" t="str">
        <f>[28]Junho!$D$28</f>
        <v>*</v>
      </c>
      <c r="Z32" s="106" t="str">
        <f>[28]Junho!$D$29</f>
        <v>*</v>
      </c>
      <c r="AA32" s="106" t="str">
        <f>[28]Junho!$D$30</f>
        <v>*</v>
      </c>
      <c r="AB32" s="106" t="str">
        <f>[28]Junho!$D$31</f>
        <v>*</v>
      </c>
      <c r="AC32" s="106" t="str">
        <f>[28]Junho!$D$32</f>
        <v>*</v>
      </c>
      <c r="AD32" s="106" t="str">
        <f>[28]Junho!$D$33</f>
        <v>*</v>
      </c>
      <c r="AE32" s="106" t="str">
        <f>[28]Junho!$D$34</f>
        <v>*</v>
      </c>
      <c r="AF32" s="111" t="s">
        <v>154</v>
      </c>
      <c r="AG32" s="110" t="s">
        <v>154</v>
      </c>
      <c r="AK32" t="s">
        <v>35</v>
      </c>
    </row>
    <row r="33" spans="1:38" x14ac:dyDescent="0.2">
      <c r="A33" s="47" t="s">
        <v>143</v>
      </c>
      <c r="B33" s="106">
        <f>[29]Junho!$D$5</f>
        <v>12.3</v>
      </c>
      <c r="C33" s="106">
        <f>[29]Junho!$D$6</f>
        <v>14.2</v>
      </c>
      <c r="D33" s="106">
        <f>[29]Junho!$D$7</f>
        <v>13.5</v>
      </c>
      <c r="E33" s="106">
        <f>[29]Junho!$D$8</f>
        <v>15.8</v>
      </c>
      <c r="F33" s="106">
        <f>[29]Junho!$D$9</f>
        <v>18</v>
      </c>
      <c r="G33" s="106">
        <f>[29]Junho!$D$10</f>
        <v>16.3</v>
      </c>
      <c r="H33" s="106">
        <f>[29]Junho!$D$11</f>
        <v>16.2</v>
      </c>
      <c r="I33" s="106">
        <f>[29]Junho!$D$12</f>
        <v>17.8</v>
      </c>
      <c r="J33" s="106">
        <f>[29]Junho!$D$13</f>
        <v>11.8</v>
      </c>
      <c r="K33" s="106">
        <f>[29]Junho!$D$14</f>
        <v>8.8000000000000007</v>
      </c>
      <c r="L33" s="106">
        <f>[29]Junho!$D$15</f>
        <v>8.8000000000000007</v>
      </c>
      <c r="M33" s="106">
        <f>[29]Junho!$D$16</f>
        <v>9</v>
      </c>
      <c r="N33" s="106">
        <f>[29]Junho!$D$17</f>
        <v>10.1</v>
      </c>
      <c r="O33" s="106">
        <f>[29]Junho!$D$18</f>
        <v>14.2</v>
      </c>
      <c r="P33" s="106">
        <f>[29]Junho!$D$19</f>
        <v>15.2</v>
      </c>
      <c r="Q33" s="106">
        <f>[29]Junho!$D$20</f>
        <v>15.7</v>
      </c>
      <c r="R33" s="106">
        <f>[29]Junho!$D$21</f>
        <v>17.399999999999999</v>
      </c>
      <c r="S33" s="106">
        <f>[29]Junho!$D$22</f>
        <v>14.4</v>
      </c>
      <c r="T33" s="106">
        <f>[29]Junho!$D$23</f>
        <v>13.7</v>
      </c>
      <c r="U33" s="106">
        <f>[29]Junho!$D$24</f>
        <v>13.7</v>
      </c>
      <c r="V33" s="106">
        <f>[29]Junho!$D$25</f>
        <v>14</v>
      </c>
      <c r="W33" s="106">
        <f>[29]Junho!$D$26</f>
        <v>16.2</v>
      </c>
      <c r="X33" s="106">
        <f>[29]Junho!$D$27</f>
        <v>9</v>
      </c>
      <c r="Y33" s="106">
        <f>[29]Junho!$D$28</f>
        <v>0.9</v>
      </c>
      <c r="Z33" s="106">
        <f>[29]Junho!$D$29</f>
        <v>1.6</v>
      </c>
      <c r="AA33" s="106">
        <f>[29]Junho!$D$30</f>
        <v>13.4</v>
      </c>
      <c r="AB33" s="106">
        <f>[29]Junho!$D$31</f>
        <v>14.2</v>
      </c>
      <c r="AC33" s="106">
        <f>[29]Junho!$D$32</f>
        <v>15.7</v>
      </c>
      <c r="AD33" s="106">
        <f>[29]Junho!$D$33</f>
        <v>13.1</v>
      </c>
      <c r="AE33" s="106">
        <f>[29]Junho!$D$34</f>
        <v>9.6</v>
      </c>
      <c r="AF33" s="111">
        <f t="shared" si="1"/>
        <v>0.9</v>
      </c>
      <c r="AG33" s="110">
        <f t="shared" si="2"/>
        <v>12.819999999999999</v>
      </c>
      <c r="AH33" s="12" t="s">
        <v>35</v>
      </c>
      <c r="AI33" t="s">
        <v>35</v>
      </c>
      <c r="AK33" t="s">
        <v>35</v>
      </c>
      <c r="AL33" t="s">
        <v>35</v>
      </c>
    </row>
    <row r="34" spans="1:38" x14ac:dyDescent="0.2">
      <c r="A34" s="47" t="s">
        <v>11</v>
      </c>
      <c r="B34" s="106">
        <f>[30]Junho!$D$5</f>
        <v>14.6</v>
      </c>
      <c r="C34" s="106">
        <f>[30]Junho!$D$6</f>
        <v>13.3</v>
      </c>
      <c r="D34" s="106">
        <f>[30]Junho!$D$7</f>
        <v>14.2</v>
      </c>
      <c r="E34" s="106">
        <f>[30]Junho!$D$8</f>
        <v>15.3</v>
      </c>
      <c r="F34" s="106">
        <f>[30]Junho!$D$9</f>
        <v>17</v>
      </c>
      <c r="G34" s="106">
        <f>[30]Junho!$D$10</f>
        <v>16.100000000000001</v>
      </c>
      <c r="H34" s="106">
        <f>[30]Junho!$D$11</f>
        <v>15.6</v>
      </c>
      <c r="I34" s="106">
        <f>[30]Junho!$D$12</f>
        <v>18.600000000000001</v>
      </c>
      <c r="J34" s="106">
        <f>[30]Junho!$D$13</f>
        <v>14.3</v>
      </c>
      <c r="K34" s="106">
        <f>[30]Junho!$D$14</f>
        <v>6.7</v>
      </c>
      <c r="L34" s="106">
        <f>[30]Junho!$D$15</f>
        <v>7.3</v>
      </c>
      <c r="M34" s="106">
        <f>[30]Junho!$D$16</f>
        <v>7.4</v>
      </c>
      <c r="N34" s="106">
        <f>[30]Junho!$D$17</f>
        <v>10.199999999999999</v>
      </c>
      <c r="O34" s="106">
        <f>[30]Junho!$D$18</f>
        <v>12.1</v>
      </c>
      <c r="P34" s="106">
        <f>[30]Junho!$D$19</f>
        <v>14.9</v>
      </c>
      <c r="Q34" s="106">
        <f>[30]Junho!$D$20</f>
        <v>16.100000000000001</v>
      </c>
      <c r="R34" s="106">
        <f>[30]Junho!$D$21</f>
        <v>15.8</v>
      </c>
      <c r="S34" s="106">
        <f>[30]Junho!$D$22</f>
        <v>12.5</v>
      </c>
      <c r="T34" s="106">
        <f>[30]Junho!$D$23</f>
        <v>13.5</v>
      </c>
      <c r="U34" s="106">
        <f>[30]Junho!$D$24</f>
        <v>14.2</v>
      </c>
      <c r="V34" s="106">
        <f>[30]Junho!$D$25</f>
        <v>14.5</v>
      </c>
      <c r="W34" s="106">
        <f>[30]Junho!$D$26</f>
        <v>15.9</v>
      </c>
      <c r="X34" s="106">
        <f>[30]Junho!$D$27</f>
        <v>13</v>
      </c>
      <c r="Y34" s="106">
        <f>[30]Junho!$D$28</f>
        <v>4.8</v>
      </c>
      <c r="Z34" s="106">
        <f>[30]Junho!$D$29</f>
        <v>3.1</v>
      </c>
      <c r="AA34" s="106">
        <f>[30]Junho!$D$30</f>
        <v>13.4</v>
      </c>
      <c r="AB34" s="106">
        <f>[30]Junho!$D$31</f>
        <v>16.899999999999999</v>
      </c>
      <c r="AC34" s="106">
        <f>[30]Junho!$D$32</f>
        <v>15.4</v>
      </c>
      <c r="AD34" s="106">
        <f>[30]Junho!$D$33</f>
        <v>15.4</v>
      </c>
      <c r="AE34" s="106">
        <f>[30]Junho!$D$34</f>
        <v>11.2</v>
      </c>
      <c r="AF34" s="111">
        <f t="shared" si="1"/>
        <v>3.1</v>
      </c>
      <c r="AG34" s="110">
        <f t="shared" si="2"/>
        <v>13.109999999999996</v>
      </c>
    </row>
    <row r="35" spans="1:38" s="5" customFormat="1" x14ac:dyDescent="0.2">
      <c r="A35" s="47" t="s">
        <v>12</v>
      </c>
      <c r="B35" s="106">
        <f>[31]Junho!$D$5</f>
        <v>17</v>
      </c>
      <c r="C35" s="106">
        <f>[31]Junho!$D$6</f>
        <v>16.100000000000001</v>
      </c>
      <c r="D35" s="106">
        <f>[31]Junho!$D$7</f>
        <v>15.9</v>
      </c>
      <c r="E35" s="106">
        <f>[31]Junho!$D$8</f>
        <v>18.3</v>
      </c>
      <c r="F35" s="106">
        <f>[31]Junho!$D$9</f>
        <v>19.100000000000001</v>
      </c>
      <c r="G35" s="106">
        <f>[31]Junho!$D$10</f>
        <v>20.2</v>
      </c>
      <c r="H35" s="106">
        <f>[31]Junho!$D$11</f>
        <v>18.600000000000001</v>
      </c>
      <c r="I35" s="106">
        <f>[31]Junho!$D$12</f>
        <v>20.8</v>
      </c>
      <c r="J35" s="106">
        <f>[31]Junho!$D$13</f>
        <v>15.4</v>
      </c>
      <c r="K35" s="106">
        <f>[31]Junho!$D$14</f>
        <v>11.9</v>
      </c>
      <c r="L35" s="106">
        <f>[31]Junho!$D$15</f>
        <v>14.8</v>
      </c>
      <c r="M35" s="106">
        <f>[31]Junho!$D$16</f>
        <v>12.8</v>
      </c>
      <c r="N35" s="106">
        <f>[31]Junho!$D$17</f>
        <v>15.1</v>
      </c>
      <c r="O35" s="106">
        <f>[31]Junho!$D$18</f>
        <v>17.5</v>
      </c>
      <c r="P35" s="106">
        <f>[31]Junho!$D$19</f>
        <v>17.899999999999999</v>
      </c>
      <c r="Q35" s="106">
        <f>[31]Junho!$D$20</f>
        <v>19.100000000000001</v>
      </c>
      <c r="R35" s="106">
        <f>[31]Junho!$D$21</f>
        <v>18.3</v>
      </c>
      <c r="S35" s="106">
        <f>[31]Junho!$D$22</f>
        <v>17.2</v>
      </c>
      <c r="T35" s="106">
        <f>[31]Junho!$D$23</f>
        <v>16.399999999999999</v>
      </c>
      <c r="U35" s="106">
        <f>[31]Junho!$D$24</f>
        <v>16.8</v>
      </c>
      <c r="V35" s="106">
        <f>[31]Junho!$D$25</f>
        <v>15.5</v>
      </c>
      <c r="W35" s="106">
        <f>[31]Junho!$D$26</f>
        <v>16.899999999999999</v>
      </c>
      <c r="X35" s="106">
        <f>[31]Junho!$D$27</f>
        <v>16.3</v>
      </c>
      <c r="Y35" s="106">
        <f>[31]Junho!$D$28</f>
        <v>6.5</v>
      </c>
      <c r="Z35" s="106">
        <f>[31]Junho!$D$29</f>
        <v>7</v>
      </c>
      <c r="AA35" s="106">
        <f>[31]Junho!$D$30</f>
        <v>15.6</v>
      </c>
      <c r="AB35" s="106">
        <f>[31]Junho!$D$31</f>
        <v>17.399999999999999</v>
      </c>
      <c r="AC35" s="106">
        <f>[31]Junho!$D$32</f>
        <v>18.7</v>
      </c>
      <c r="AD35" s="106">
        <f>[31]Junho!$D$33</f>
        <v>17.8</v>
      </c>
      <c r="AE35" s="106">
        <f>[31]Junho!$D$34</f>
        <v>12.7</v>
      </c>
      <c r="AF35" s="111">
        <f t="shared" si="1"/>
        <v>6.5</v>
      </c>
      <c r="AG35" s="110">
        <f t="shared" si="2"/>
        <v>16.12</v>
      </c>
      <c r="AK35" s="5" t="s">
        <v>35</v>
      </c>
    </row>
    <row r="36" spans="1:38" s="5" customFormat="1" x14ac:dyDescent="0.2">
      <c r="A36" s="47" t="s">
        <v>212</v>
      </c>
      <c r="B36" s="106" t="str">
        <f>[32]Junho!$D$5</f>
        <v>*</v>
      </c>
      <c r="C36" s="106" t="str">
        <f>[32]Junho!$D$6</f>
        <v>*</v>
      </c>
      <c r="D36" s="106" t="str">
        <f>[32]Junho!$D$7</f>
        <v>*</v>
      </c>
      <c r="E36" s="106" t="str">
        <f>[32]Junho!$D$8</f>
        <v>*</v>
      </c>
      <c r="F36" s="106" t="str">
        <f>[32]Junho!$D$9</f>
        <v>*</v>
      </c>
      <c r="G36" s="106" t="str">
        <f>[32]Junho!$D$10</f>
        <v>*</v>
      </c>
      <c r="H36" s="106" t="str">
        <f>[32]Junho!$D$11</f>
        <v>*</v>
      </c>
      <c r="I36" s="106" t="str">
        <f>[32]Junho!$D$12</f>
        <v>*</v>
      </c>
      <c r="J36" s="106" t="str">
        <f>[32]Junho!$D$13</f>
        <v>*</v>
      </c>
      <c r="K36" s="106" t="str">
        <f>[32]Junho!$D$14</f>
        <v>*</v>
      </c>
      <c r="L36" s="106" t="str">
        <f>[32]Junho!$D$15</f>
        <v>*</v>
      </c>
      <c r="M36" s="106" t="str">
        <f>[32]Junho!$D$16</f>
        <v>*</v>
      </c>
      <c r="N36" s="106" t="str">
        <f>[32]Junho!$D$17</f>
        <v>*</v>
      </c>
      <c r="O36" s="106" t="str">
        <f>[32]Junho!$D$18</f>
        <v>*</v>
      </c>
      <c r="P36" s="106" t="str">
        <f>[32]Junho!$D$19</f>
        <v>*</v>
      </c>
      <c r="Q36" s="106" t="str">
        <f>[32]Junho!$D$20</f>
        <v>*</v>
      </c>
      <c r="R36" s="106" t="str">
        <f>[32]Junho!$D$21</f>
        <v>*</v>
      </c>
      <c r="S36" s="106" t="str">
        <f>[32]Junho!$D$22</f>
        <v>*</v>
      </c>
      <c r="T36" s="106" t="str">
        <f>[32]Junho!$D$23</f>
        <v>*</v>
      </c>
      <c r="U36" s="106" t="str">
        <f>[32]Junho!$D$24</f>
        <v>*</v>
      </c>
      <c r="V36" s="106" t="str">
        <f>[32]Junho!$D$25</f>
        <v>*</v>
      </c>
      <c r="W36" s="106" t="str">
        <f>[32]Junho!$D$26</f>
        <v>*</v>
      </c>
      <c r="X36" s="106">
        <f>[32]Junho!$D$27</f>
        <v>14.7</v>
      </c>
      <c r="Y36" s="106">
        <f>[32]Junho!$D$28</f>
        <v>2.9</v>
      </c>
      <c r="Z36" s="106">
        <f>[32]Junho!$D$29</f>
        <v>5</v>
      </c>
      <c r="AA36" s="106">
        <f>[32]Junho!$D$30</f>
        <v>17.899999999999999</v>
      </c>
      <c r="AB36" s="106">
        <f>[32]Junho!$D$31</f>
        <v>16</v>
      </c>
      <c r="AC36" s="106">
        <f>[32]Junho!$D$32</f>
        <v>20.5</v>
      </c>
      <c r="AD36" s="106">
        <f>[32]Junho!$D$33</f>
        <v>14.9</v>
      </c>
      <c r="AE36" s="106">
        <f>[32]Junho!$D$34</f>
        <v>12</v>
      </c>
      <c r="AF36" s="111">
        <f t="shared" si="1"/>
        <v>2.9</v>
      </c>
      <c r="AG36" s="110">
        <f t="shared" si="2"/>
        <v>12.987500000000001</v>
      </c>
    </row>
    <row r="37" spans="1:38" x14ac:dyDescent="0.2">
      <c r="A37" s="47" t="s">
        <v>13</v>
      </c>
      <c r="B37" s="106">
        <f>[33]Junho!$D$5</f>
        <v>17.100000000000001</v>
      </c>
      <c r="C37" s="106">
        <f>[33]Junho!$D$6</f>
        <v>15.1</v>
      </c>
      <c r="D37" s="106">
        <f>[33]Junho!$D$7</f>
        <v>18.399999999999999</v>
      </c>
      <c r="E37" s="106">
        <f>[33]Junho!$D$8</f>
        <v>20.2</v>
      </c>
      <c r="F37" s="106">
        <f>[33]Junho!$D$9</f>
        <v>19.399999999999999</v>
      </c>
      <c r="G37" s="106">
        <f>[33]Junho!$D$10</f>
        <v>21.1</v>
      </c>
      <c r="H37" s="106">
        <f>[33]Junho!$D$11</f>
        <v>18.100000000000001</v>
      </c>
      <c r="I37" s="106">
        <f>[33]Junho!$D$12</f>
        <v>21</v>
      </c>
      <c r="J37" s="106">
        <f>[33]Junho!$D$13</f>
        <v>18.8</v>
      </c>
      <c r="K37" s="106">
        <f>[33]Junho!$D$14</f>
        <v>14</v>
      </c>
      <c r="L37" s="106">
        <f>[33]Junho!$D$15</f>
        <v>15.9</v>
      </c>
      <c r="M37" s="106">
        <f>[33]Junho!$D$16</f>
        <v>14.2</v>
      </c>
      <c r="N37" s="106">
        <f>[33]Junho!$D$17</f>
        <v>16.899999999999999</v>
      </c>
      <c r="O37" s="106">
        <f>[33]Junho!$D$18</f>
        <v>19.600000000000001</v>
      </c>
      <c r="P37" s="106">
        <f>[33]Junho!$D$19</f>
        <v>19</v>
      </c>
      <c r="Q37" s="106">
        <f>[33]Junho!$D$20</f>
        <v>20.100000000000001</v>
      </c>
      <c r="R37" s="106">
        <f>[33]Junho!$D$21</f>
        <v>19.399999999999999</v>
      </c>
      <c r="S37" s="106">
        <f>[33]Junho!$D$22</f>
        <v>17.399999999999999</v>
      </c>
      <c r="T37" s="106">
        <f>[33]Junho!$D$23</f>
        <v>17</v>
      </c>
      <c r="U37" s="106">
        <f>[33]Junho!$D$24</f>
        <v>15.4</v>
      </c>
      <c r="V37" s="106">
        <f>[33]Junho!$D$25</f>
        <v>12.1</v>
      </c>
      <c r="W37" s="106">
        <f>[33]Junho!$D$26</f>
        <v>16.399999999999999</v>
      </c>
      <c r="X37" s="106">
        <f>[33]Junho!$D$27</f>
        <v>15.8</v>
      </c>
      <c r="Y37" s="106">
        <f>[33]Junho!$D$28</f>
        <v>7.5</v>
      </c>
      <c r="Z37" s="106">
        <f>[33]Junho!$D$29</f>
        <v>9</v>
      </c>
      <c r="AA37" s="106">
        <f>[33]Junho!$D$30</f>
        <v>17.3</v>
      </c>
      <c r="AB37" s="106">
        <f>[33]Junho!$D$31</f>
        <v>17.8</v>
      </c>
      <c r="AC37" s="106">
        <f>[33]Junho!$D$32</f>
        <v>17.8</v>
      </c>
      <c r="AD37" s="106">
        <f>[33]Junho!$D$33</f>
        <v>17.899999999999999</v>
      </c>
      <c r="AE37" s="106">
        <f>[33]Junho!$D$34</f>
        <v>13.8</v>
      </c>
      <c r="AF37" s="111">
        <f t="shared" ref="AF37:AF53" si="3">MIN(B37:AE37)</f>
        <v>7.5</v>
      </c>
      <c r="AG37" s="110">
        <f t="shared" ref="AG37:AG53" si="4">AVERAGE(B37:AE37)</f>
        <v>16.783333333333331</v>
      </c>
      <c r="AI37" t="s">
        <v>35</v>
      </c>
      <c r="AJ37" t="s">
        <v>35</v>
      </c>
    </row>
    <row r="38" spans="1:38" x14ac:dyDescent="0.2">
      <c r="A38" s="47" t="s">
        <v>144</v>
      </c>
      <c r="B38" s="106">
        <f>[34]Junho!$D$5</f>
        <v>13.5</v>
      </c>
      <c r="C38" s="106">
        <f>[34]Junho!$D$6</f>
        <v>11.6</v>
      </c>
      <c r="D38" s="106">
        <f>[34]Junho!$D$7</f>
        <v>15.3</v>
      </c>
      <c r="E38" s="106">
        <f>[34]Junho!$D$8</f>
        <v>19.5</v>
      </c>
      <c r="F38" s="106">
        <f>[34]Junho!$D$9</f>
        <v>18.7</v>
      </c>
      <c r="G38" s="106">
        <f>[34]Junho!$D$10</f>
        <v>18.5</v>
      </c>
      <c r="H38" s="106">
        <f>[34]Junho!$D$11</f>
        <v>15.6</v>
      </c>
      <c r="I38" s="106">
        <f>[34]Junho!$D$12</f>
        <v>17.5</v>
      </c>
      <c r="J38" s="106">
        <f>[34]Junho!$D$13</f>
        <v>13</v>
      </c>
      <c r="K38" s="106">
        <f>[34]Junho!$D$14</f>
        <v>6.2</v>
      </c>
      <c r="L38" s="106">
        <f>[34]Junho!$D$15</f>
        <v>6.5</v>
      </c>
      <c r="M38" s="106">
        <f>[34]Junho!$D$16</f>
        <v>8.1</v>
      </c>
      <c r="N38" s="106">
        <f>[34]Junho!$D$17</f>
        <v>10.4</v>
      </c>
      <c r="O38" s="106">
        <f>[34]Junho!$D$18</f>
        <v>16.100000000000001</v>
      </c>
      <c r="P38" s="106">
        <f>[34]Junho!$D$18</f>
        <v>16.100000000000001</v>
      </c>
      <c r="Q38" s="106">
        <f>[34]Junho!$D$20</f>
        <v>19.100000000000001</v>
      </c>
      <c r="R38" s="106">
        <f>[34]Junho!$D$21</f>
        <v>17.3</v>
      </c>
      <c r="S38" s="106">
        <f>[34]Junho!$D$22</f>
        <v>15.7</v>
      </c>
      <c r="T38" s="106">
        <f>[34]Junho!$D$23</f>
        <v>15.7</v>
      </c>
      <c r="U38" s="106">
        <f>[34]Junho!$D$24</f>
        <v>14.6</v>
      </c>
      <c r="V38" s="106">
        <f>[34]Junho!$D$25</f>
        <v>14.1</v>
      </c>
      <c r="W38" s="106">
        <f>[34]Junho!$D$26</f>
        <v>16.899999999999999</v>
      </c>
      <c r="X38" s="106">
        <f>[34]Junho!$D$27</f>
        <v>13.7</v>
      </c>
      <c r="Y38" s="106">
        <f>[34]Junho!$D$28</f>
        <v>1.3</v>
      </c>
      <c r="Z38" s="106">
        <f>[34]Junho!$D$29</f>
        <v>1.4</v>
      </c>
      <c r="AA38" s="106">
        <f>[34]Junho!$D$30</f>
        <v>16.2</v>
      </c>
      <c r="AB38" s="106">
        <f>[34]Junho!$D$31</f>
        <v>17.3</v>
      </c>
      <c r="AC38" s="106">
        <f>[34]Junho!$D$32</f>
        <v>16.100000000000001</v>
      </c>
      <c r="AD38" s="106">
        <f>[34]Junho!$D$33</f>
        <v>18.3</v>
      </c>
      <c r="AE38" s="106">
        <f>[34]Junho!$D$34</f>
        <v>11.9</v>
      </c>
      <c r="AF38" s="111">
        <f t="shared" si="3"/>
        <v>1.3</v>
      </c>
      <c r="AG38" s="110">
        <f t="shared" si="4"/>
        <v>13.873333333333333</v>
      </c>
      <c r="AJ38" t="s">
        <v>35</v>
      </c>
    </row>
    <row r="39" spans="1:38" x14ac:dyDescent="0.2">
      <c r="A39" s="47" t="s">
        <v>117</v>
      </c>
      <c r="B39" s="106">
        <f>[35]Junho!$D$5</f>
        <v>13</v>
      </c>
      <c r="C39" s="106">
        <f>[35]Junho!$D$6</f>
        <v>13.2</v>
      </c>
      <c r="D39" s="106">
        <f>[35]Junho!$D$7</f>
        <v>17.899999999999999</v>
      </c>
      <c r="E39" s="106">
        <f>[35]Junho!$D$8</f>
        <v>19.5</v>
      </c>
      <c r="F39" s="106">
        <f>[35]Junho!$D$9</f>
        <v>20.2</v>
      </c>
      <c r="G39" s="106">
        <f>[35]Junho!$D$10</f>
        <v>17.600000000000001</v>
      </c>
      <c r="H39" s="106">
        <f>[35]Junho!$D$11</f>
        <v>17.8</v>
      </c>
      <c r="I39" s="106">
        <f>[35]Junho!$D$12</f>
        <v>18.8</v>
      </c>
      <c r="J39" s="106">
        <f>[35]Junho!$D$13</f>
        <v>14.1</v>
      </c>
      <c r="K39" s="106">
        <f>[35]Junho!$D$14</f>
        <v>8.8000000000000007</v>
      </c>
      <c r="L39" s="106">
        <f>[35]Junho!$D$15</f>
        <v>11</v>
      </c>
      <c r="M39" s="106">
        <f>[35]Junho!$D$16</f>
        <v>10.9</v>
      </c>
      <c r="N39" s="106">
        <f>[35]Junho!$D$17</f>
        <v>11.6</v>
      </c>
      <c r="O39" s="106">
        <f>[35]Junho!$D$18</f>
        <v>16.3</v>
      </c>
      <c r="P39" s="106">
        <f>[35]Junho!$D$19</f>
        <v>15</v>
      </c>
      <c r="Q39" s="106">
        <f>[35]Junho!$D$20</f>
        <v>19</v>
      </c>
      <c r="R39" s="106">
        <f>[35]Junho!$D$21</f>
        <v>18.899999999999999</v>
      </c>
      <c r="S39" s="106">
        <f>[35]Junho!$D$22</f>
        <v>18.100000000000001</v>
      </c>
      <c r="T39" s="106">
        <f>[35]Junho!$D$23</f>
        <v>16.3</v>
      </c>
      <c r="U39" s="106">
        <f>[35]Junho!$D$24</f>
        <v>16.5</v>
      </c>
      <c r="V39" s="106">
        <f>[35]Junho!$D$25</f>
        <v>14.8</v>
      </c>
      <c r="W39" s="106">
        <f>[35]Junho!$D$26</f>
        <v>17.899999999999999</v>
      </c>
      <c r="X39" s="106">
        <f>[35]Junho!$D$27</f>
        <v>12.7</v>
      </c>
      <c r="Y39" s="106">
        <f>[35]Junho!$D$28</f>
        <v>1.8</v>
      </c>
      <c r="Z39" s="106">
        <f>[35]Junho!$D$29</f>
        <v>3.9</v>
      </c>
      <c r="AA39" s="106">
        <f>[35]Junho!$D$30</f>
        <v>16</v>
      </c>
      <c r="AB39" s="106">
        <f>[35]Junho!$D$31</f>
        <v>16.5</v>
      </c>
      <c r="AC39" s="106">
        <f>[35]Junho!$D$32</f>
        <v>19.3</v>
      </c>
      <c r="AD39" s="106">
        <f>[35]Junho!$D$33</f>
        <v>17.399999999999999</v>
      </c>
      <c r="AE39" s="106">
        <f>[35]Junho!$D$34</f>
        <v>12.2</v>
      </c>
      <c r="AF39" s="111">
        <f t="shared" si="3"/>
        <v>1.8</v>
      </c>
      <c r="AG39" s="110">
        <f t="shared" si="4"/>
        <v>14.9</v>
      </c>
      <c r="AI39" t="s">
        <v>35</v>
      </c>
    </row>
    <row r="40" spans="1:38" x14ac:dyDescent="0.2">
      <c r="A40" s="47" t="s">
        <v>211</v>
      </c>
      <c r="B40" s="106" t="str">
        <f>[36]Junho!$D$5</f>
        <v>*</v>
      </c>
      <c r="C40" s="106" t="str">
        <f>[36]Junho!$D$6</f>
        <v>*</v>
      </c>
      <c r="D40" s="106" t="str">
        <f>[36]Junho!$D$7</f>
        <v>*</v>
      </c>
      <c r="E40" s="106" t="str">
        <f>[36]Junho!$D$8</f>
        <v>*</v>
      </c>
      <c r="F40" s="106" t="str">
        <f>[36]Junho!$D$9</f>
        <v>*</v>
      </c>
      <c r="G40" s="106" t="str">
        <f>[36]Junho!$D$10</f>
        <v>*</v>
      </c>
      <c r="H40" s="106" t="str">
        <f>[36]Junho!$D$11</f>
        <v>*</v>
      </c>
      <c r="I40" s="106" t="str">
        <f>[36]Junho!$D$12</f>
        <v>*</v>
      </c>
      <c r="J40" s="106" t="str">
        <f>[36]Junho!$D$13</f>
        <v>*</v>
      </c>
      <c r="K40" s="106" t="str">
        <f>[36]Junho!$D$14</f>
        <v>*</v>
      </c>
      <c r="L40" s="106" t="str">
        <f>[36]Junho!$D$15</f>
        <v>*</v>
      </c>
      <c r="M40" s="106" t="str">
        <f>[36]Junho!$D$16</f>
        <v>*</v>
      </c>
      <c r="N40" s="106" t="str">
        <f>[36]Junho!$D$17</f>
        <v>*</v>
      </c>
      <c r="O40" s="106" t="str">
        <f>[36]Junho!$D$18</f>
        <v>*</v>
      </c>
      <c r="P40" s="106" t="str">
        <f>[36]Junho!$D$19</f>
        <v>*</v>
      </c>
      <c r="Q40" s="106" t="str">
        <f>[36]Junho!$D$20</f>
        <v>*</v>
      </c>
      <c r="R40" s="106" t="str">
        <f>[36]Junho!$D$21</f>
        <v>*</v>
      </c>
      <c r="S40" s="106">
        <f>[36]Junho!$D$22</f>
        <v>17</v>
      </c>
      <c r="T40" s="106">
        <f>[36]Junho!$D$23</f>
        <v>13.7</v>
      </c>
      <c r="U40" s="106">
        <f>[36]Junho!$D$24</f>
        <v>12.9</v>
      </c>
      <c r="V40" s="106">
        <f>[36]Junho!$D$25</f>
        <v>12.6</v>
      </c>
      <c r="W40" s="106">
        <f>[36]Junho!$D$26</f>
        <v>15.8</v>
      </c>
      <c r="X40" s="106">
        <f>[36]Junho!$D$27</f>
        <v>14.6</v>
      </c>
      <c r="Y40" s="106">
        <f>[36]Junho!$D$28</f>
        <v>6.9</v>
      </c>
      <c r="Z40" s="106">
        <f>[36]Junho!$D$29</f>
        <v>6.4</v>
      </c>
      <c r="AA40" s="106">
        <f>[36]Junho!$D$30</f>
        <v>15.2</v>
      </c>
      <c r="AB40" s="106">
        <f>[36]Junho!$D$31</f>
        <v>17.100000000000001</v>
      </c>
      <c r="AC40" s="106">
        <f>[36]Junho!$D$32</f>
        <v>18.600000000000001</v>
      </c>
      <c r="AD40" s="106">
        <f>[36]Junho!$D$33</f>
        <v>14.5</v>
      </c>
      <c r="AE40" s="106">
        <f>[36]Junho!$D$34</f>
        <v>13.4</v>
      </c>
      <c r="AF40" s="111">
        <f t="shared" si="3"/>
        <v>6.4</v>
      </c>
      <c r="AG40" s="110">
        <f t="shared" si="4"/>
        <v>13.746153846153847</v>
      </c>
    </row>
    <row r="41" spans="1:38" x14ac:dyDescent="0.2">
      <c r="A41" s="47" t="s">
        <v>14</v>
      </c>
      <c r="B41" s="106">
        <f>[37]Junho!$D$5</f>
        <v>10</v>
      </c>
      <c r="C41" s="106">
        <f>[37]Junho!$D$6</f>
        <v>11.4</v>
      </c>
      <c r="D41" s="106">
        <f>[37]Junho!$D$7</f>
        <v>19.2</v>
      </c>
      <c r="E41" s="106">
        <f>[37]Junho!$D$8</f>
        <v>19.2</v>
      </c>
      <c r="F41" s="106">
        <f>[37]Junho!$D$9</f>
        <v>18.2</v>
      </c>
      <c r="G41" s="106">
        <f>[37]Junho!$D$10</f>
        <v>18.5</v>
      </c>
      <c r="H41" s="106">
        <f>[37]Junho!$D$11</f>
        <v>16.600000000000001</v>
      </c>
      <c r="I41" s="106">
        <f>[37]Junho!$D$12</f>
        <v>16.2</v>
      </c>
      <c r="J41" s="106">
        <f>[37]Junho!$D$13</f>
        <v>19.5</v>
      </c>
      <c r="K41" s="106">
        <f>[37]Junho!$D$14</f>
        <v>14.7</v>
      </c>
      <c r="L41" s="106">
        <f>[37]Junho!$D$15</f>
        <v>11.2</v>
      </c>
      <c r="M41" s="106">
        <f>[37]Junho!$D$16</f>
        <v>11.1</v>
      </c>
      <c r="N41" s="106">
        <f>[37]Junho!$D$17</f>
        <v>8.5</v>
      </c>
      <c r="O41" s="106">
        <f>[37]Junho!$D$18</f>
        <v>15.2</v>
      </c>
      <c r="P41" s="106">
        <f>[37]Junho!$D$19</f>
        <v>18.100000000000001</v>
      </c>
      <c r="Q41" s="106">
        <f>[37]Junho!$D$20</f>
        <v>16</v>
      </c>
      <c r="R41" s="106">
        <f>[37]Junho!$D$21</f>
        <v>15.8</v>
      </c>
      <c r="S41" s="106">
        <f>[37]Junho!$D$22</f>
        <v>10.8</v>
      </c>
      <c r="T41" s="106">
        <f>[37]Junho!$D$23</f>
        <v>12.9</v>
      </c>
      <c r="U41" s="106">
        <f>[37]Junho!$D$24</f>
        <v>12.3</v>
      </c>
      <c r="V41" s="106">
        <f>[37]Junho!$D$25</f>
        <v>16.399999999999999</v>
      </c>
      <c r="W41" s="106">
        <f>[37]Junho!$D$26</f>
        <v>15.4</v>
      </c>
      <c r="X41" s="106">
        <f>[37]Junho!$D$27</f>
        <v>18.600000000000001</v>
      </c>
      <c r="Y41" s="106">
        <f>[37]Junho!$D$28</f>
        <v>9.9</v>
      </c>
      <c r="Z41" s="106">
        <f>[37]Junho!$D$29</f>
        <v>4.5</v>
      </c>
      <c r="AA41" s="106">
        <f>[37]Junho!$D$30</f>
        <v>13.6</v>
      </c>
      <c r="AB41" s="106">
        <f>[37]Junho!$D$31</f>
        <v>20.7</v>
      </c>
      <c r="AC41" s="106">
        <f>[37]Junho!$D$32</f>
        <v>16.899999999999999</v>
      </c>
      <c r="AD41" s="106">
        <f>[37]Junho!$D$33</f>
        <v>14.6</v>
      </c>
      <c r="AE41" s="106">
        <f>[37]Junho!$D$34</f>
        <v>16.8</v>
      </c>
      <c r="AF41" s="111">
        <f t="shared" si="3"/>
        <v>4.5</v>
      </c>
      <c r="AG41" s="110">
        <f t="shared" si="4"/>
        <v>14.759999999999996</v>
      </c>
    </row>
    <row r="42" spans="1:38" x14ac:dyDescent="0.2">
      <c r="A42" s="47" t="s">
        <v>145</v>
      </c>
      <c r="B42" s="106">
        <f>[38]Junho!$D$5</f>
        <v>13.9</v>
      </c>
      <c r="C42" s="106">
        <f>[38]Junho!$D$6</f>
        <v>14.1</v>
      </c>
      <c r="D42" s="106">
        <f>[38]Junho!$D$7</f>
        <v>17.5</v>
      </c>
      <c r="E42" s="106">
        <f>[38]Junho!$D$8</f>
        <v>18.100000000000001</v>
      </c>
      <c r="F42" s="106">
        <f>[38]Junho!$D$9</f>
        <v>18</v>
      </c>
      <c r="G42" s="106">
        <f>[38]Junho!$D$10</f>
        <v>17.8</v>
      </c>
      <c r="H42" s="106">
        <f>[38]Junho!$D$11</f>
        <v>16.600000000000001</v>
      </c>
      <c r="I42" s="106">
        <f>[38]Junho!$D$12</f>
        <v>15.9</v>
      </c>
      <c r="J42" s="106">
        <f>[38]Junho!$D$13</f>
        <v>20.399999999999999</v>
      </c>
      <c r="K42" s="106">
        <f>[38]Junho!$D$14</f>
        <v>18.5</v>
      </c>
      <c r="L42" s="106">
        <f>[38]Junho!$D$15</f>
        <v>15.9</v>
      </c>
      <c r="M42" s="106">
        <f>[38]Junho!$D$16</f>
        <v>14.9</v>
      </c>
      <c r="N42" s="106">
        <f>[38]Junho!$D$17</f>
        <v>13.8</v>
      </c>
      <c r="O42" s="106">
        <f>[38]Junho!$D$18</f>
        <v>15.3</v>
      </c>
      <c r="P42" s="106">
        <f>[38]Junho!$D$19</f>
        <v>17.8</v>
      </c>
      <c r="Q42" s="106">
        <f>[38]Junho!$D$20</f>
        <v>17.3</v>
      </c>
      <c r="R42" s="106">
        <f>[38]Junho!$D$21</f>
        <v>15.4</v>
      </c>
      <c r="S42" s="106">
        <f>[38]Junho!$D$22</f>
        <v>12.9</v>
      </c>
      <c r="T42" s="106">
        <f>[38]Junho!$D$23</f>
        <v>14.1</v>
      </c>
      <c r="U42" s="106">
        <f>[38]Junho!$D$24</f>
        <v>17.7</v>
      </c>
      <c r="V42" s="106">
        <f>[38]Junho!$D$25</f>
        <v>17.2</v>
      </c>
      <c r="W42" s="106">
        <f>[38]Junho!$D$26</f>
        <v>15</v>
      </c>
      <c r="X42" s="106">
        <f>[38]Junho!$D$27</f>
        <v>17.5</v>
      </c>
      <c r="Y42" s="106">
        <f>[38]Junho!$D$28</f>
        <v>12.3</v>
      </c>
      <c r="Z42" s="106">
        <f>[38]Junho!$D$29</f>
        <v>10.1</v>
      </c>
      <c r="AA42" s="106">
        <f>[38]Junho!$D$30</f>
        <v>15.5</v>
      </c>
      <c r="AB42" s="106">
        <f>[38]Junho!$D$31</f>
        <v>17.7</v>
      </c>
      <c r="AC42" s="106">
        <f>[38]Junho!$D$32</f>
        <v>17.3</v>
      </c>
      <c r="AD42" s="106">
        <f>[38]Junho!$D$33</f>
        <v>15.8</v>
      </c>
      <c r="AE42" s="106">
        <f>[38]Junho!$D$34</f>
        <v>16</v>
      </c>
      <c r="AF42" s="111">
        <f t="shared" si="3"/>
        <v>10.1</v>
      </c>
      <c r="AG42" s="110">
        <f t="shared" si="4"/>
        <v>16.010000000000002</v>
      </c>
      <c r="AI42" t="s">
        <v>35</v>
      </c>
      <c r="AK42" t="s">
        <v>35</v>
      </c>
    </row>
    <row r="43" spans="1:38" x14ac:dyDescent="0.2">
      <c r="A43" s="47" t="s">
        <v>15</v>
      </c>
      <c r="B43" s="106">
        <f>[39]Junho!$D$5</f>
        <v>13.1</v>
      </c>
      <c r="C43" s="106">
        <f>[39]Junho!$D$6</f>
        <v>14.3</v>
      </c>
      <c r="D43" s="106">
        <f>[39]Junho!$D$7</f>
        <v>14.6</v>
      </c>
      <c r="E43" s="106">
        <f>[39]Junho!$D$8</f>
        <v>16.5</v>
      </c>
      <c r="F43" s="106">
        <f>[39]Junho!$D$9</f>
        <v>19.3</v>
      </c>
      <c r="G43" s="106">
        <f>[39]Junho!$D$10</f>
        <v>19.100000000000001</v>
      </c>
      <c r="H43" s="106">
        <f>[39]Junho!$D$11</f>
        <v>15.8</v>
      </c>
      <c r="I43" s="106">
        <f>[39]Junho!$D$12</f>
        <v>16.8</v>
      </c>
      <c r="J43" s="106">
        <f>[39]Junho!$D$13</f>
        <v>11.5</v>
      </c>
      <c r="K43" s="106">
        <f>[39]Junho!$D$14</f>
        <v>9</v>
      </c>
      <c r="L43" s="106">
        <f>[39]Junho!$D$15</f>
        <v>9.5</v>
      </c>
      <c r="M43" s="106">
        <f>[39]Junho!$D$16</f>
        <v>9.3000000000000007</v>
      </c>
      <c r="N43" s="106">
        <f>[39]Junho!$D$17</f>
        <v>10.3</v>
      </c>
      <c r="O43" s="106">
        <f>[39]Junho!$D$18</f>
        <v>13.8</v>
      </c>
      <c r="P43" s="106">
        <f>[39]Junho!$D$19</f>
        <v>14</v>
      </c>
      <c r="Q43" s="106">
        <f>[39]Junho!$D$20</f>
        <v>15.9</v>
      </c>
      <c r="R43" s="106">
        <f>[39]Junho!$D$21</f>
        <v>17.2</v>
      </c>
      <c r="S43" s="106">
        <f>[39]Junho!$D$22</f>
        <v>17.600000000000001</v>
      </c>
      <c r="T43" s="106">
        <f>[39]Junho!$D$23</f>
        <v>16.5</v>
      </c>
      <c r="U43" s="106">
        <f>[39]Junho!$D$24</f>
        <v>12.1</v>
      </c>
      <c r="V43" s="106">
        <f>[39]Junho!$D$25</f>
        <v>13.6</v>
      </c>
      <c r="W43" s="106">
        <f>[39]Junho!$D$26</f>
        <v>16</v>
      </c>
      <c r="X43" s="106">
        <f>[39]Junho!$D$27</f>
        <v>9.1</v>
      </c>
      <c r="Y43" s="106">
        <f>[39]Junho!$D$28</f>
        <v>0.7</v>
      </c>
      <c r="Z43" s="106">
        <f>[39]Junho!$D$29</f>
        <v>1.8</v>
      </c>
      <c r="AA43" s="106">
        <f>[39]Junho!$D$30</f>
        <v>12.9</v>
      </c>
      <c r="AB43" s="106">
        <f>[39]Junho!$D$31</f>
        <v>12.9</v>
      </c>
      <c r="AC43" s="106">
        <f>[39]Junho!$D$32</f>
        <v>15.7</v>
      </c>
      <c r="AD43" s="106">
        <f>[39]Junho!$D$33</f>
        <v>11.1</v>
      </c>
      <c r="AE43" s="106">
        <f>[39]Junho!$D$34</f>
        <v>7.1</v>
      </c>
      <c r="AF43" s="111">
        <f t="shared" si="3"/>
        <v>0.7</v>
      </c>
      <c r="AG43" s="110">
        <f t="shared" si="4"/>
        <v>12.903333333333336</v>
      </c>
      <c r="AH43" s="12" t="s">
        <v>35</v>
      </c>
      <c r="AI43" t="s">
        <v>35</v>
      </c>
      <c r="AK43" t="s">
        <v>35</v>
      </c>
    </row>
    <row r="44" spans="1:38" x14ac:dyDescent="0.2">
      <c r="A44" s="47" t="s">
        <v>16</v>
      </c>
      <c r="B44" s="106">
        <f>[40]Junho!$D$5</f>
        <v>15.1</v>
      </c>
      <c r="C44" s="106">
        <f>[40]Junho!$D$6</f>
        <v>16.5</v>
      </c>
      <c r="D44" s="106">
        <f>[40]Junho!$D$7</f>
        <v>15.3</v>
      </c>
      <c r="E44" s="106">
        <f>[40]Junho!$D$8</f>
        <v>19.100000000000001</v>
      </c>
      <c r="F44" s="106">
        <f>[40]Junho!$D$9</f>
        <v>23.8</v>
      </c>
      <c r="G44" s="106">
        <f>[40]Junho!$D$10</f>
        <v>20.9</v>
      </c>
      <c r="H44" s="106">
        <f>[40]Junho!$D$11</f>
        <v>18.7</v>
      </c>
      <c r="I44" s="106">
        <f>[40]Junho!$D$12</f>
        <v>19</v>
      </c>
      <c r="J44" s="106">
        <f>[40]Junho!$D$13</f>
        <v>13</v>
      </c>
      <c r="K44" s="106">
        <f>[40]Junho!$D$14</f>
        <v>9.5</v>
      </c>
      <c r="L44" s="106">
        <f>[40]Junho!$D$15</f>
        <v>12</v>
      </c>
      <c r="M44" s="106">
        <f>[40]Junho!$D$16</f>
        <v>10.9</v>
      </c>
      <c r="N44" s="106">
        <f>[40]Junho!$D$17</f>
        <v>15.6</v>
      </c>
      <c r="O44" s="106">
        <f>[40]Junho!$D$18</f>
        <v>20.3</v>
      </c>
      <c r="P44" s="106">
        <f>[40]Junho!$D$19</f>
        <v>16.5</v>
      </c>
      <c r="Q44" s="106">
        <f>[40]Junho!$D$20</f>
        <v>17.2</v>
      </c>
      <c r="R44" s="106">
        <f>[40]Junho!$D$21</f>
        <v>21</v>
      </c>
      <c r="S44" s="106">
        <f>[40]Junho!$D$22</f>
        <v>20.2</v>
      </c>
      <c r="T44" s="106">
        <f>[40]Junho!$D$23</f>
        <v>15</v>
      </c>
      <c r="U44" s="106">
        <f>[40]Junho!$D$24</f>
        <v>14</v>
      </c>
      <c r="V44" s="106">
        <f>[40]Junho!$D$25</f>
        <v>14.6</v>
      </c>
      <c r="W44" s="106">
        <f>[40]Junho!$D$26</f>
        <v>17.600000000000001</v>
      </c>
      <c r="X44" s="106">
        <f>[40]Junho!$D$27</f>
        <v>13.8</v>
      </c>
      <c r="Y44" s="106">
        <f>[40]Junho!$D$28</f>
        <v>3.7</v>
      </c>
      <c r="Z44" s="106">
        <f>[40]Junho!$D$29</f>
        <v>5.8</v>
      </c>
      <c r="AA44" s="106">
        <f>[40]Junho!$D$30</f>
        <v>16.2</v>
      </c>
      <c r="AB44" s="106">
        <f>[40]Junho!$D$31</f>
        <v>14.7</v>
      </c>
      <c r="AC44" s="106">
        <f>[40]Junho!$D$32</f>
        <v>15.3</v>
      </c>
      <c r="AD44" s="106">
        <f>[40]Junho!$D$33</f>
        <v>14.8</v>
      </c>
      <c r="AE44" s="106">
        <f>[40]Junho!$D$34</f>
        <v>11.7</v>
      </c>
      <c r="AF44" s="111">
        <f t="shared" si="3"/>
        <v>3.7</v>
      </c>
      <c r="AG44" s="110">
        <f t="shared" si="4"/>
        <v>15.393333333333334</v>
      </c>
      <c r="AI44" t="s">
        <v>35</v>
      </c>
      <c r="AJ44" t="s">
        <v>35</v>
      </c>
    </row>
    <row r="45" spans="1:38" x14ac:dyDescent="0.2">
      <c r="A45" s="47" t="s">
        <v>209</v>
      </c>
      <c r="B45" s="106">
        <f>[41]Junho!$D$5</f>
        <v>16</v>
      </c>
      <c r="C45" s="106">
        <f>[41]Junho!$D$6</f>
        <v>16.8</v>
      </c>
      <c r="D45" s="106">
        <f>[41]Junho!$D$7</f>
        <v>16.7</v>
      </c>
      <c r="E45" s="106">
        <f>[41]Junho!$D$8</f>
        <v>22.7</v>
      </c>
      <c r="F45" s="106">
        <f>[41]Junho!$D$9</f>
        <v>24.7</v>
      </c>
      <c r="G45" s="106">
        <f>[41]Junho!$D$10</f>
        <v>20.6</v>
      </c>
      <c r="H45" s="106">
        <f>[41]Junho!$D$11</f>
        <v>18.5</v>
      </c>
      <c r="I45" s="106">
        <f>[41]Junho!$D$12</f>
        <v>20.100000000000001</v>
      </c>
      <c r="J45" s="106">
        <f>[41]Junho!$D$13</f>
        <v>14.2</v>
      </c>
      <c r="K45" s="106">
        <f>[41]Junho!$D$14</f>
        <v>11.1</v>
      </c>
      <c r="L45" s="106">
        <f>[41]Junho!$D$15</f>
        <v>13.1</v>
      </c>
      <c r="M45" s="106">
        <f>[41]Junho!$D$16</f>
        <v>12.8</v>
      </c>
      <c r="N45" s="106">
        <f>[41]Junho!$D$17</f>
        <v>20.9</v>
      </c>
      <c r="O45" s="106">
        <f>[41]Junho!$D$18</f>
        <v>23.1</v>
      </c>
      <c r="P45" s="106">
        <f>[41]Junho!$D$19</f>
        <v>18</v>
      </c>
      <c r="Q45" s="106">
        <f>[41]Junho!$D$20</f>
        <v>19.399999999999999</v>
      </c>
      <c r="R45" s="106">
        <f>[41]Junho!$D$21</f>
        <v>24.5</v>
      </c>
      <c r="S45" s="106">
        <f>[41]Junho!$D$22</f>
        <v>23.9</v>
      </c>
      <c r="T45" s="106">
        <f>[41]Junho!$D$23</f>
        <v>15.5</v>
      </c>
      <c r="U45" s="106">
        <f>[41]Junho!$D$24</f>
        <v>14.4</v>
      </c>
      <c r="V45" s="106">
        <f>[41]Junho!$D$25</f>
        <v>14.1</v>
      </c>
      <c r="W45" s="106">
        <f>[41]Junho!$D$26</f>
        <v>20.399999999999999</v>
      </c>
      <c r="X45" s="106">
        <f>[41]Junho!$D$27</f>
        <v>15.2</v>
      </c>
      <c r="Y45" s="106">
        <f>[41]Junho!$D$28</f>
        <v>5.6</v>
      </c>
      <c r="Z45" s="106">
        <f>[41]Junho!$D$29</f>
        <v>8.8000000000000007</v>
      </c>
      <c r="AA45" s="106">
        <f>[41]Junho!$D$30</f>
        <v>18.8</v>
      </c>
      <c r="AB45" s="106">
        <f>[41]Junho!$D$31</f>
        <v>16.7</v>
      </c>
      <c r="AC45" s="106">
        <f>[41]Junho!$D$32</f>
        <v>17.7</v>
      </c>
      <c r="AD45" s="106">
        <f>[41]Junho!$D$33</f>
        <v>15</v>
      </c>
      <c r="AE45" s="106">
        <f>[41]Junho!$D$34</f>
        <v>11.8</v>
      </c>
      <c r="AF45" s="111">
        <f t="shared" si="3"/>
        <v>5.6</v>
      </c>
      <c r="AG45" s="110">
        <f t="shared" si="4"/>
        <v>17.036666666666665</v>
      </c>
    </row>
    <row r="46" spans="1:38" x14ac:dyDescent="0.2">
      <c r="A46" s="47" t="s">
        <v>146</v>
      </c>
      <c r="B46" s="106">
        <f>[42]Junho!$D$5</f>
        <v>15.3</v>
      </c>
      <c r="C46" s="106">
        <f>[42]Junho!$D$6</f>
        <v>13</v>
      </c>
      <c r="D46" s="106">
        <f>[42]Junho!$D$7</f>
        <v>15.5</v>
      </c>
      <c r="E46" s="106">
        <f>[42]Junho!$D$8</f>
        <v>17.5</v>
      </c>
      <c r="F46" s="106">
        <f>[42]Junho!$D$9</f>
        <v>18.100000000000001</v>
      </c>
      <c r="G46" s="106">
        <f>[42]Junho!$D$10</f>
        <v>18</v>
      </c>
      <c r="H46" s="106">
        <f>[42]Junho!$D$11</f>
        <v>17.5</v>
      </c>
      <c r="I46" s="106">
        <f>[42]Junho!$D$12</f>
        <v>17.2</v>
      </c>
      <c r="J46" s="106">
        <f>[42]Junho!$D$13</f>
        <v>17.600000000000001</v>
      </c>
      <c r="K46" s="106">
        <f>[42]Junho!$D$14</f>
        <v>10.199999999999999</v>
      </c>
      <c r="L46" s="106">
        <f>[42]Junho!$D$15</f>
        <v>10</v>
      </c>
      <c r="M46" s="106">
        <f>[42]Junho!$D$16</f>
        <v>9.9</v>
      </c>
      <c r="N46" s="106">
        <f>[42]Junho!$D$17</f>
        <v>10.5</v>
      </c>
      <c r="O46" s="106">
        <f>[42]Junho!$D$18</f>
        <v>14.9</v>
      </c>
      <c r="P46" s="106">
        <f>[42]Junho!$D$19</f>
        <v>17.7</v>
      </c>
      <c r="Q46" s="106">
        <f>[42]Junho!$D$20</f>
        <v>17.2</v>
      </c>
      <c r="R46" s="106">
        <f>[42]Junho!$D$21</f>
        <v>16.5</v>
      </c>
      <c r="S46" s="106">
        <f>[42]Junho!$D$22</f>
        <v>13.4</v>
      </c>
      <c r="T46" s="106">
        <f>[42]Junho!$D$23</f>
        <v>13.6</v>
      </c>
      <c r="U46" s="106">
        <f>[42]Junho!$D$24</f>
        <v>15.5</v>
      </c>
      <c r="V46" s="106">
        <f>[42]Junho!$D$25</f>
        <v>16.100000000000001</v>
      </c>
      <c r="W46" s="106">
        <f>[42]Junho!$D$26</f>
        <v>17.5</v>
      </c>
      <c r="X46" s="106">
        <f>[42]Junho!$D$27</f>
        <v>13.9</v>
      </c>
      <c r="Y46" s="106">
        <f>[42]Junho!$D$28</f>
        <v>5.0999999999999996</v>
      </c>
      <c r="Z46" s="106">
        <f>[42]Junho!$D$29</f>
        <v>3.7</v>
      </c>
      <c r="AA46" s="106">
        <f>[42]Junho!$D$30</f>
        <v>14.1</v>
      </c>
      <c r="AB46" s="106">
        <f>[42]Junho!$D$31</f>
        <v>17.600000000000001</v>
      </c>
      <c r="AC46" s="106">
        <f>[42]Junho!$D$32</f>
        <v>17.8</v>
      </c>
      <c r="AD46" s="106">
        <f>[42]Junho!$D$33</f>
        <v>16.5</v>
      </c>
      <c r="AE46" s="106">
        <f>[42]Junho!$D$34</f>
        <v>13.7</v>
      </c>
      <c r="AF46" s="111">
        <f t="shared" si="3"/>
        <v>3.7</v>
      </c>
      <c r="AG46" s="110">
        <f t="shared" si="4"/>
        <v>14.503333333333334</v>
      </c>
      <c r="AK46" t="s">
        <v>35</v>
      </c>
    </row>
    <row r="47" spans="1:38" x14ac:dyDescent="0.2">
      <c r="A47" s="47" t="s">
        <v>17</v>
      </c>
      <c r="B47" s="106">
        <f>[43]Junho!$D$5</f>
        <v>13.8</v>
      </c>
      <c r="C47" s="106">
        <f>[43]Junho!$D$6</f>
        <v>12.6</v>
      </c>
      <c r="D47" s="106">
        <f>[43]Junho!$D$7</f>
        <v>14.8</v>
      </c>
      <c r="E47" s="106">
        <f>[43]Junho!$D$8</f>
        <v>18.8</v>
      </c>
      <c r="F47" s="106">
        <f>[43]Junho!$D$9</f>
        <v>18.100000000000001</v>
      </c>
      <c r="G47" s="106">
        <f>[43]Junho!$D$10</f>
        <v>16.600000000000001</v>
      </c>
      <c r="H47" s="106">
        <f>[43]Junho!$D$11</f>
        <v>16.5</v>
      </c>
      <c r="I47" s="106">
        <f>[43]Junho!$D$12</f>
        <v>18.5</v>
      </c>
      <c r="J47" s="106">
        <f>[43]Junho!$D$13</f>
        <v>15.2</v>
      </c>
      <c r="K47" s="106">
        <f>[43]Junho!$D$14</f>
        <v>5.3</v>
      </c>
      <c r="L47" s="106">
        <f>[43]Junho!$D$15</f>
        <v>5.5</v>
      </c>
      <c r="M47" s="106">
        <f>[43]Junho!$D$16</f>
        <v>6.5</v>
      </c>
      <c r="N47" s="106">
        <f>[43]Junho!$D$17</f>
        <v>9.6999999999999993</v>
      </c>
      <c r="O47" s="106">
        <f>[43]Junho!$D$18</f>
        <v>15.9</v>
      </c>
      <c r="P47" s="106">
        <f>[43]Junho!$D$19</f>
        <v>15</v>
      </c>
      <c r="Q47" s="106">
        <f>[43]Junho!$D$20</f>
        <v>16.399999999999999</v>
      </c>
      <c r="R47" s="106">
        <f>[43]Junho!$D$21</f>
        <v>16.600000000000001</v>
      </c>
      <c r="S47" s="106">
        <f>[43]Junho!$D$22</f>
        <v>14.9</v>
      </c>
      <c r="T47" s="106">
        <f>[43]Junho!$D$23</f>
        <v>13.8</v>
      </c>
      <c r="U47" s="106">
        <f>[43]Junho!$D$24</f>
        <v>13.5</v>
      </c>
      <c r="V47" s="106">
        <f>[43]Junho!$D$25</f>
        <v>15</v>
      </c>
      <c r="W47" s="106">
        <f>[43]Junho!$D$26</f>
        <v>17.2</v>
      </c>
      <c r="X47" s="106">
        <f>[43]Junho!$D$27</f>
        <v>13.4</v>
      </c>
      <c r="Y47" s="106">
        <f>[43]Junho!$D$28</f>
        <v>0.3</v>
      </c>
      <c r="Z47" s="106">
        <f>[43]Junho!$D$29</f>
        <v>-0.1</v>
      </c>
      <c r="AA47" s="106">
        <f>[43]Junho!$D$30</f>
        <v>15.5</v>
      </c>
      <c r="AB47" s="106">
        <f>[43]Junho!$D$31</f>
        <v>17</v>
      </c>
      <c r="AC47" s="106">
        <f>[43]Junho!$D$32</f>
        <v>15.4</v>
      </c>
      <c r="AD47" s="106">
        <f>[43]Junho!$D$33</f>
        <v>16.8</v>
      </c>
      <c r="AE47" s="106">
        <f>[43]Junho!$D$34</f>
        <v>12.2</v>
      </c>
      <c r="AF47" s="111">
        <f t="shared" si="3"/>
        <v>-0.1</v>
      </c>
      <c r="AG47" s="110">
        <f t="shared" si="4"/>
        <v>13.356666666666664</v>
      </c>
      <c r="AI47" t="s">
        <v>35</v>
      </c>
      <c r="AJ47" t="s">
        <v>35</v>
      </c>
      <c r="AK47" t="s">
        <v>35</v>
      </c>
    </row>
    <row r="48" spans="1:38" x14ac:dyDescent="0.2">
      <c r="A48" s="47" t="s">
        <v>130</v>
      </c>
      <c r="B48" s="106">
        <f>[44]Junho!$D$5</f>
        <v>13</v>
      </c>
      <c r="C48" s="106">
        <f>[44]Junho!$D$6</f>
        <v>10.8</v>
      </c>
      <c r="D48" s="106">
        <f>[44]Junho!$D$7</f>
        <v>15.6</v>
      </c>
      <c r="E48" s="106">
        <f>[44]Junho!$D$8</f>
        <v>18.899999999999999</v>
      </c>
      <c r="F48" s="106">
        <f>[44]Junho!$D$9</f>
        <v>20.2</v>
      </c>
      <c r="G48" s="106">
        <f>[44]Junho!$D$10</f>
        <v>17.8</v>
      </c>
      <c r="H48" s="106">
        <f>[44]Junho!$D$11</f>
        <v>18.600000000000001</v>
      </c>
      <c r="I48" s="106">
        <f>[44]Junho!$D$12</f>
        <v>15.6</v>
      </c>
      <c r="J48" s="106">
        <f>[44]Junho!$D$13</f>
        <v>15.8</v>
      </c>
      <c r="K48" s="106">
        <f>[44]Junho!$D$14</f>
        <v>7.9</v>
      </c>
      <c r="L48" s="106">
        <f>[44]Junho!$D$15</f>
        <v>8.5</v>
      </c>
      <c r="M48" s="106">
        <f>[44]Junho!$D$16</f>
        <v>10</v>
      </c>
      <c r="N48" s="106">
        <f>[44]Junho!$D$17</f>
        <v>10.7</v>
      </c>
      <c r="O48" s="106">
        <f>[44]Junho!$D$18</f>
        <v>15</v>
      </c>
      <c r="P48" s="106">
        <f>[44]Junho!$D$19</f>
        <v>16.5</v>
      </c>
      <c r="Q48" s="106">
        <f>[44]Junho!$D$20</f>
        <v>17.899999999999999</v>
      </c>
      <c r="R48" s="106">
        <f>[44]Junho!$D$21</f>
        <v>17.7</v>
      </c>
      <c r="S48" s="106">
        <f>[44]Junho!$D$22</f>
        <v>14.3</v>
      </c>
      <c r="T48" s="106">
        <f>[44]Junho!$D$23</f>
        <v>14.1</v>
      </c>
      <c r="U48" s="106">
        <f>[44]Junho!$D$24</f>
        <v>14.1</v>
      </c>
      <c r="V48" s="106">
        <f>[44]Junho!$D$25</f>
        <v>13.4</v>
      </c>
      <c r="W48" s="106">
        <f>[44]Junho!$D$26</f>
        <v>17.600000000000001</v>
      </c>
      <c r="X48" s="106">
        <f>[44]Junho!$D$27</f>
        <v>14.7</v>
      </c>
      <c r="Y48" s="106">
        <f>[44]Junho!$D$28</f>
        <v>4.0999999999999996</v>
      </c>
      <c r="Z48" s="106">
        <f>[44]Junho!$D$29</f>
        <v>0.8</v>
      </c>
      <c r="AA48" s="106">
        <f>[44]Junho!$D$30</f>
        <v>15.4</v>
      </c>
      <c r="AB48" s="106">
        <f>[44]Junho!$D$31</f>
        <v>17.399999999999999</v>
      </c>
      <c r="AC48" s="106">
        <f>[44]Junho!$D$32</f>
        <v>17.899999999999999</v>
      </c>
      <c r="AD48" s="106">
        <f>[44]Junho!$D$33</f>
        <v>14.5</v>
      </c>
      <c r="AE48" s="106">
        <f>[44]Junho!$D$34</f>
        <v>13.6</v>
      </c>
      <c r="AF48" s="111">
        <f t="shared" si="3"/>
        <v>0.8</v>
      </c>
      <c r="AG48" s="110">
        <f t="shared" si="4"/>
        <v>14.080000000000002</v>
      </c>
      <c r="AI48" t="s">
        <v>35</v>
      </c>
    </row>
    <row r="49" spans="1:38" x14ac:dyDescent="0.2">
      <c r="A49" s="47" t="s">
        <v>18</v>
      </c>
      <c r="B49" s="106">
        <f>[45]Junho!$D$5</f>
        <v>15.4</v>
      </c>
      <c r="C49" s="106">
        <f>[45]Junho!$D$6</f>
        <v>14.1</v>
      </c>
      <c r="D49" s="106">
        <f>[45]Junho!$D$7</f>
        <v>16.600000000000001</v>
      </c>
      <c r="E49" s="106">
        <f>[45]Junho!$D$8</f>
        <v>18.5</v>
      </c>
      <c r="F49" s="106">
        <f>[45]Junho!$D$9</f>
        <v>18</v>
      </c>
      <c r="G49" s="106">
        <f>[45]Junho!$D$10</f>
        <v>15.2</v>
      </c>
      <c r="H49" s="106">
        <f>[45]Junho!$D$11</f>
        <v>15.2</v>
      </c>
      <c r="I49" s="106">
        <f>[45]Junho!$D$12</f>
        <v>15.5</v>
      </c>
      <c r="J49" s="106">
        <f>[45]Junho!$D$13</f>
        <v>17.8</v>
      </c>
      <c r="K49" s="106">
        <f>[45]Junho!$D$14</f>
        <v>11.2</v>
      </c>
      <c r="L49" s="106">
        <f>[45]Junho!$D$15</f>
        <v>13.1</v>
      </c>
      <c r="M49" s="106">
        <f>[45]Junho!$D$16</f>
        <v>11.3</v>
      </c>
      <c r="N49" s="106">
        <f>[45]Junho!$D$17</f>
        <v>12.4</v>
      </c>
      <c r="O49" s="106">
        <f>[45]Junho!$D$18</f>
        <v>15.8</v>
      </c>
      <c r="P49" s="106">
        <f>[45]Junho!$D$19</f>
        <v>17.899999999999999</v>
      </c>
      <c r="Q49" s="106">
        <f>[45]Junho!$D$20</f>
        <v>17.2</v>
      </c>
      <c r="R49" s="106">
        <f>[45]Junho!$D$21</f>
        <v>16.8</v>
      </c>
      <c r="S49" s="106">
        <f>[45]Junho!$D$22</f>
        <v>13.8</v>
      </c>
      <c r="T49" s="106">
        <f>[45]Junho!$D$23</f>
        <v>13.4</v>
      </c>
      <c r="U49" s="106">
        <f>[45]Junho!$D$24</f>
        <v>15.7</v>
      </c>
      <c r="V49" s="106">
        <f>[45]Junho!$D$25</f>
        <v>15.6</v>
      </c>
      <c r="W49" s="106">
        <f>[45]Junho!$D$26</f>
        <v>16</v>
      </c>
      <c r="X49" s="106">
        <f>[45]Junho!$D$27</f>
        <v>13.1</v>
      </c>
      <c r="Y49" s="106">
        <f>[45]Junho!$D$28</f>
        <v>5.8</v>
      </c>
      <c r="Z49" s="106">
        <f>[45]Junho!$D$29</f>
        <v>7.1</v>
      </c>
      <c r="AA49" s="106">
        <f>[45]Junho!$D$30</f>
        <v>16.399999999999999</v>
      </c>
      <c r="AB49" s="106">
        <f>[45]Junho!$D$31</f>
        <v>15.9</v>
      </c>
      <c r="AC49" s="106">
        <f>[45]Junho!$D$32</f>
        <v>17</v>
      </c>
      <c r="AD49" s="106">
        <f>[45]Junho!$D$33</f>
        <v>16.2</v>
      </c>
      <c r="AE49" s="106">
        <f>[45]Junho!$D$34</f>
        <v>12.4</v>
      </c>
      <c r="AF49" s="111">
        <f t="shared" si="3"/>
        <v>5.8</v>
      </c>
      <c r="AG49" s="110">
        <f t="shared" si="4"/>
        <v>14.68</v>
      </c>
      <c r="AI49" t="s">
        <v>35</v>
      </c>
      <c r="AK49" s="12" t="s">
        <v>35</v>
      </c>
    </row>
    <row r="50" spans="1:38" x14ac:dyDescent="0.2">
      <c r="A50" s="47" t="s">
        <v>19</v>
      </c>
      <c r="B50" s="106">
        <f>[46]Junho!$D$5</f>
        <v>10.4</v>
      </c>
      <c r="C50" s="106">
        <f>[46]Junho!$D$6</f>
        <v>14.2</v>
      </c>
      <c r="D50" s="106">
        <f>[46]Junho!$D$7</f>
        <v>15</v>
      </c>
      <c r="E50" s="106">
        <f>[46]Junho!$D$8</f>
        <v>17.100000000000001</v>
      </c>
      <c r="F50" s="106">
        <f>[46]Junho!$D$9</f>
        <v>19.2</v>
      </c>
      <c r="G50" s="106">
        <f>[46]Junho!$D$10</f>
        <v>18.8</v>
      </c>
      <c r="H50" s="106">
        <f>[46]Junho!$D$11</f>
        <v>17.899999999999999</v>
      </c>
      <c r="I50" s="106">
        <f>[46]Junho!$D$12</f>
        <v>16.399999999999999</v>
      </c>
      <c r="J50" s="106">
        <f>[46]Junho!$D$13</f>
        <v>10.6</v>
      </c>
      <c r="K50" s="106">
        <f>[46]Junho!$D$14</f>
        <v>8.1999999999999993</v>
      </c>
      <c r="L50" s="106">
        <f>[46]Junho!$D$15</f>
        <v>8</v>
      </c>
      <c r="M50" s="106">
        <f>[46]Junho!$D$16</f>
        <v>8.4</v>
      </c>
      <c r="N50" s="106">
        <f>[46]Junho!$D$17</f>
        <v>11</v>
      </c>
      <c r="O50" s="106">
        <f>[46]Junho!$D$18</f>
        <v>14.3</v>
      </c>
      <c r="P50" s="106">
        <f>[46]Junho!$D$19</f>
        <v>13.9</v>
      </c>
      <c r="Q50" s="106">
        <f>[46]Junho!$D$20</f>
        <v>15.1</v>
      </c>
      <c r="R50" s="106">
        <f>[46]Junho!$D$21</f>
        <v>17.399999999999999</v>
      </c>
      <c r="S50" s="106">
        <f>[46]Junho!$D$22</f>
        <v>16.5</v>
      </c>
      <c r="T50" s="106">
        <f>[46]Junho!$D$23</f>
        <v>15.1</v>
      </c>
      <c r="U50" s="106">
        <f>[46]Junho!$D$24</f>
        <v>13</v>
      </c>
      <c r="V50" s="106">
        <f>[46]Junho!$D$25</f>
        <v>13.3</v>
      </c>
      <c r="W50" s="106">
        <f>[46]Junho!$D$26</f>
        <v>15.6</v>
      </c>
      <c r="X50" s="106">
        <f>[46]Junho!$D$27</f>
        <v>7.8</v>
      </c>
      <c r="Y50" s="106">
        <f>[46]Junho!$D$28</f>
        <v>-0.9</v>
      </c>
      <c r="Z50" s="106">
        <f>[46]Junho!$D$29</f>
        <v>2.2999999999999998</v>
      </c>
      <c r="AA50" s="106">
        <f>[46]Junho!$D$30</f>
        <v>12.6</v>
      </c>
      <c r="AB50" s="106">
        <f>[46]Junho!$D$31</f>
        <v>12</v>
      </c>
      <c r="AC50" s="106">
        <f>[46]Junho!$D$32</f>
        <v>15.5</v>
      </c>
      <c r="AD50" s="106">
        <f>[46]Junho!$D$33</f>
        <v>11.5</v>
      </c>
      <c r="AE50" s="106">
        <f>[46]Junho!$D$34</f>
        <v>8.1999999999999993</v>
      </c>
      <c r="AF50" s="111">
        <f t="shared" si="3"/>
        <v>-0.9</v>
      </c>
      <c r="AG50" s="110">
        <f t="shared" si="4"/>
        <v>12.613333333333337</v>
      </c>
      <c r="AH50" s="12" t="s">
        <v>35</v>
      </c>
      <c r="AI50" t="s">
        <v>35</v>
      </c>
    </row>
    <row r="51" spans="1:38" x14ac:dyDescent="0.2">
      <c r="A51" s="47" t="s">
        <v>23</v>
      </c>
      <c r="B51" s="106">
        <f>[47]Junho!$D$5</f>
        <v>14.4</v>
      </c>
      <c r="C51" s="106">
        <f>[47]Junho!$D$6</f>
        <v>13.9</v>
      </c>
      <c r="D51" s="106">
        <f>[47]Junho!$D$7</f>
        <v>15.8</v>
      </c>
      <c r="E51" s="106">
        <f>[47]Junho!$D$8</f>
        <v>18.600000000000001</v>
      </c>
      <c r="F51" s="106">
        <f>[47]Junho!$D$9</f>
        <v>19.399999999999999</v>
      </c>
      <c r="G51" s="106">
        <f>[47]Junho!$D$10</f>
        <v>18.7</v>
      </c>
      <c r="H51" s="106">
        <f>[47]Junho!$D$11</f>
        <v>16.2</v>
      </c>
      <c r="I51" s="106">
        <f>[47]Junho!$D$12</f>
        <v>19</v>
      </c>
      <c r="J51" s="106">
        <f>[47]Junho!$D$13</f>
        <v>15.7</v>
      </c>
      <c r="K51" s="106">
        <f>[47]Junho!$D$14</f>
        <v>6.7</v>
      </c>
      <c r="L51" s="106">
        <f>[47]Junho!$D$15</f>
        <v>7.7</v>
      </c>
      <c r="M51" s="106">
        <f>[47]Junho!$D$16</f>
        <v>8.4</v>
      </c>
      <c r="N51" s="106">
        <f>[47]Junho!$D$17</f>
        <v>12.1</v>
      </c>
      <c r="O51" s="106">
        <f>[47]Junho!$D$18</f>
        <v>18.100000000000001</v>
      </c>
      <c r="P51" s="106">
        <f>[47]Junho!$D$19</f>
        <v>15</v>
      </c>
      <c r="Q51" s="106">
        <f>[47]Junho!$D$20</f>
        <v>19.399999999999999</v>
      </c>
      <c r="R51" s="106">
        <f>[47]Junho!$D$21</f>
        <v>18.8</v>
      </c>
      <c r="S51" s="106">
        <f>[47]Junho!$D$22</f>
        <v>17.2</v>
      </c>
      <c r="T51" s="106">
        <f>[47]Junho!$D$23</f>
        <v>16.2</v>
      </c>
      <c r="U51" s="106">
        <f>[47]Junho!$D$24</f>
        <v>15.1</v>
      </c>
      <c r="V51" s="106">
        <f>[47]Junho!$D$25</f>
        <v>14.5</v>
      </c>
      <c r="W51" s="106">
        <f>[47]Junho!$D$26</f>
        <v>17.399999999999999</v>
      </c>
      <c r="X51" s="106">
        <f>[47]Junho!$D$27</f>
        <v>12.2</v>
      </c>
      <c r="Y51" s="106">
        <f>[47]Junho!$D$28</f>
        <v>3.3</v>
      </c>
      <c r="Z51" s="106">
        <f>[47]Junho!$D$29</f>
        <v>3.5</v>
      </c>
      <c r="AA51" s="106">
        <f>[47]Junho!$D$30</f>
        <v>16.8</v>
      </c>
      <c r="AB51" s="106">
        <f>[47]Junho!$D$31</f>
        <v>17.600000000000001</v>
      </c>
      <c r="AC51" s="106">
        <f>[47]Junho!$D$32</f>
        <v>17.7</v>
      </c>
      <c r="AD51" s="106">
        <f>[47]Junho!$D$33</f>
        <v>17.7</v>
      </c>
      <c r="AE51" s="106">
        <f>[47]Junho!$D$34</f>
        <v>11.1</v>
      </c>
      <c r="AF51" s="111">
        <f t="shared" si="3"/>
        <v>3.3</v>
      </c>
      <c r="AG51" s="110">
        <f t="shared" si="4"/>
        <v>14.606666666666666</v>
      </c>
    </row>
    <row r="52" spans="1:38" x14ac:dyDescent="0.2">
      <c r="A52" s="47" t="s">
        <v>34</v>
      </c>
      <c r="B52" s="106">
        <f>[48]Junho!$D$5</f>
        <v>13.9</v>
      </c>
      <c r="C52" s="106">
        <f>[48]Junho!$D$6</f>
        <v>16.399999999999999</v>
      </c>
      <c r="D52" s="106">
        <f>[48]Junho!$D$7</f>
        <v>18</v>
      </c>
      <c r="E52" s="106">
        <f>[48]Junho!$D$8</f>
        <v>20.3</v>
      </c>
      <c r="F52" s="106">
        <f>[48]Junho!$D$9</f>
        <v>20.100000000000001</v>
      </c>
      <c r="G52" s="106">
        <f>[48]Junho!$D$10</f>
        <v>18.5</v>
      </c>
      <c r="H52" s="106">
        <f>[48]Junho!$D$11</f>
        <v>18.899999999999999</v>
      </c>
      <c r="I52" s="106">
        <f>[48]Junho!$D$12</f>
        <v>18</v>
      </c>
      <c r="J52" s="106">
        <f>[48]Junho!$D$13</f>
        <v>18.8</v>
      </c>
      <c r="K52" s="106">
        <f>[48]Junho!$D$14</f>
        <v>16.600000000000001</v>
      </c>
      <c r="L52" s="106">
        <f>[48]Junho!$D$15</f>
        <v>15.8</v>
      </c>
      <c r="M52" s="106">
        <f>[48]Junho!$D$16</f>
        <v>14.7</v>
      </c>
      <c r="N52" s="106">
        <f>[48]Junho!$D$17</f>
        <v>16.399999999999999</v>
      </c>
      <c r="O52" s="106">
        <f>[48]Junho!$D$18</f>
        <v>18.5</v>
      </c>
      <c r="P52" s="106">
        <f>[48]Junho!$D$19</f>
        <v>20.5</v>
      </c>
      <c r="Q52" s="106">
        <f>[48]Junho!$D$20</f>
        <v>19.3</v>
      </c>
      <c r="R52" s="106">
        <f>[48]Junho!$D$21</f>
        <v>17.7</v>
      </c>
      <c r="S52" s="106">
        <f>[48]Junho!$D$22</f>
        <v>17.2</v>
      </c>
      <c r="T52" s="106">
        <f>[48]Junho!$D$23</f>
        <v>17.5</v>
      </c>
      <c r="U52" s="106">
        <f>[48]Junho!$D$24</f>
        <v>16.7</v>
      </c>
      <c r="V52" s="106">
        <f>[48]Junho!$D$25</f>
        <v>15.5</v>
      </c>
      <c r="W52" s="106">
        <f>[48]Junho!$D$26</f>
        <v>18.600000000000001</v>
      </c>
      <c r="X52" s="106">
        <f>[48]Junho!$D$27</f>
        <v>16.899999999999999</v>
      </c>
      <c r="Y52" s="106">
        <f>[48]Junho!$D$28</f>
        <v>11.9</v>
      </c>
      <c r="Z52" s="106">
        <f>[48]Junho!$D$29</f>
        <v>10.8</v>
      </c>
      <c r="AA52" s="106">
        <f>[48]Junho!$D$30</f>
        <v>20</v>
      </c>
      <c r="AB52" s="106">
        <f>[48]Junho!$D$31</f>
        <v>20.5</v>
      </c>
      <c r="AC52" s="106">
        <f>[48]Junho!$D$32</f>
        <v>19.5</v>
      </c>
      <c r="AD52" s="106">
        <f>[48]Junho!$D$33</f>
        <v>18.899999999999999</v>
      </c>
      <c r="AE52" s="106">
        <f>[48]Junho!$D$34</f>
        <v>13.1</v>
      </c>
      <c r="AF52" s="111">
        <f t="shared" si="3"/>
        <v>10.8</v>
      </c>
      <c r="AG52" s="110">
        <f t="shared" si="4"/>
        <v>17.316666666666663</v>
      </c>
      <c r="AH52" s="12" t="s">
        <v>35</v>
      </c>
      <c r="AI52" t="s">
        <v>35</v>
      </c>
      <c r="AK52" t="s">
        <v>35</v>
      </c>
    </row>
    <row r="53" spans="1:38" x14ac:dyDescent="0.2">
      <c r="A53" s="47" t="s">
        <v>20</v>
      </c>
      <c r="B53" s="106">
        <f>[49]Junho!$D$5</f>
        <v>11.7</v>
      </c>
      <c r="C53" s="106">
        <f>[49]Junho!$D$6</f>
        <v>13.4</v>
      </c>
      <c r="D53" s="106">
        <f>[49]Junho!$D$7</f>
        <v>18.899999999999999</v>
      </c>
      <c r="E53" s="106">
        <f>[49]Junho!$D$8</f>
        <v>19.100000000000001</v>
      </c>
      <c r="F53" s="106">
        <f>[49]Junho!$D$9</f>
        <v>20.6</v>
      </c>
      <c r="G53" s="106">
        <f>[49]Junho!$D$10</f>
        <v>18.8</v>
      </c>
      <c r="H53" s="106">
        <f>[49]Junho!$D$11</f>
        <v>19.2</v>
      </c>
      <c r="I53" s="106">
        <f>[49]Junho!$D$12</f>
        <v>19.600000000000001</v>
      </c>
      <c r="J53" s="106">
        <f>[49]Junho!$D$13</f>
        <v>19.2</v>
      </c>
      <c r="K53" s="106">
        <f>[49]Junho!$D$14</f>
        <v>13.8</v>
      </c>
      <c r="L53" s="106">
        <f>[49]Junho!$D$15</f>
        <v>11.8</v>
      </c>
      <c r="M53" s="106">
        <f>[49]Junho!$D$16</f>
        <v>12.3</v>
      </c>
      <c r="N53" s="106">
        <f>[49]Junho!$D$17</f>
        <v>11.5</v>
      </c>
      <c r="O53" s="106">
        <f>[49]Junho!$D$18</f>
        <v>16.600000000000001</v>
      </c>
      <c r="P53" s="106">
        <f>[49]Junho!$D$19</f>
        <v>18.100000000000001</v>
      </c>
      <c r="Q53" s="106">
        <f>[49]Junho!$D$20</f>
        <v>17</v>
      </c>
      <c r="R53" s="106">
        <f>[49]Junho!$D$21</f>
        <v>17.5</v>
      </c>
      <c r="S53" s="106">
        <f>[49]Junho!$D$22</f>
        <v>14.9</v>
      </c>
      <c r="T53" s="106">
        <f>[49]Junho!$D$23</f>
        <v>16.8</v>
      </c>
      <c r="U53" s="106">
        <f>[49]Junho!$D$24</f>
        <v>16.899999999999999</v>
      </c>
      <c r="V53" s="106">
        <f>[49]Junho!$D$25</f>
        <v>17.399999999999999</v>
      </c>
      <c r="W53" s="106">
        <f>[49]Junho!$D$26</f>
        <v>17.899999999999999</v>
      </c>
      <c r="X53" s="106">
        <f>[49]Junho!$D$27</f>
        <v>16.7</v>
      </c>
      <c r="Y53" s="106">
        <f>[49]Junho!$D$28</f>
        <v>7.9</v>
      </c>
      <c r="Z53" s="106">
        <f>[49]Junho!$D$29</f>
        <v>5.0999999999999996</v>
      </c>
      <c r="AA53" s="106">
        <f>[49]Junho!$D$30</f>
        <v>14.8</v>
      </c>
      <c r="AB53" s="106">
        <f>[49]Junho!$D$31</f>
        <v>20.5</v>
      </c>
      <c r="AC53" s="106">
        <f>[49]Junho!$D$32</f>
        <v>18.899999999999999</v>
      </c>
      <c r="AD53" s="106">
        <f>[49]Junho!$D$33</f>
        <v>18</v>
      </c>
      <c r="AE53" s="106">
        <f>[49]Junho!$D$34</f>
        <v>16.8</v>
      </c>
      <c r="AF53" s="111">
        <f t="shared" si="3"/>
        <v>5.0999999999999996</v>
      </c>
      <c r="AG53" s="110">
        <f t="shared" si="4"/>
        <v>16.056666666666665</v>
      </c>
    </row>
    <row r="54" spans="1:38" s="5" customFormat="1" ht="17.100000000000001" customHeight="1" x14ac:dyDescent="0.2">
      <c r="A54" s="48" t="s">
        <v>156</v>
      </c>
      <c r="B54" s="107">
        <f t="shared" ref="B54:AF54" si="5">MIN(B5:B53)</f>
        <v>10</v>
      </c>
      <c r="C54" s="107">
        <f t="shared" si="5"/>
        <v>9.8000000000000007</v>
      </c>
      <c r="D54" s="107">
        <f t="shared" si="5"/>
        <v>11.8</v>
      </c>
      <c r="E54" s="107">
        <f t="shared" si="5"/>
        <v>14.9</v>
      </c>
      <c r="F54" s="107">
        <f t="shared" si="5"/>
        <v>14.9</v>
      </c>
      <c r="G54" s="107">
        <f t="shared" si="5"/>
        <v>14.7</v>
      </c>
      <c r="H54" s="107">
        <f t="shared" si="5"/>
        <v>13.4</v>
      </c>
      <c r="I54" s="107">
        <f t="shared" si="5"/>
        <v>14</v>
      </c>
      <c r="J54" s="107">
        <f t="shared" si="5"/>
        <v>10.5</v>
      </c>
      <c r="K54" s="107">
        <f t="shared" si="5"/>
        <v>5.0999999999999996</v>
      </c>
      <c r="L54" s="107">
        <f t="shared" si="5"/>
        <v>5.2</v>
      </c>
      <c r="M54" s="107">
        <f t="shared" si="5"/>
        <v>5.7</v>
      </c>
      <c r="N54" s="107">
        <f t="shared" si="5"/>
        <v>8.5</v>
      </c>
      <c r="O54" s="107">
        <f t="shared" si="5"/>
        <v>12.1</v>
      </c>
      <c r="P54" s="107">
        <f t="shared" si="5"/>
        <v>13.5</v>
      </c>
      <c r="Q54" s="107">
        <f t="shared" si="5"/>
        <v>15</v>
      </c>
      <c r="R54" s="107">
        <f t="shared" si="5"/>
        <v>12.7</v>
      </c>
      <c r="S54" s="107">
        <f t="shared" si="5"/>
        <v>10.8</v>
      </c>
      <c r="T54" s="107">
        <f t="shared" si="5"/>
        <v>10.3</v>
      </c>
      <c r="U54" s="107">
        <f t="shared" si="5"/>
        <v>9</v>
      </c>
      <c r="V54" s="107">
        <f t="shared" si="5"/>
        <v>10.5</v>
      </c>
      <c r="W54" s="107">
        <f t="shared" si="5"/>
        <v>10.4</v>
      </c>
      <c r="X54" s="107">
        <f t="shared" si="5"/>
        <v>7.7</v>
      </c>
      <c r="Y54" s="107">
        <f t="shared" si="5"/>
        <v>-0.9</v>
      </c>
      <c r="Z54" s="107">
        <f t="shared" si="5"/>
        <v>-0.7</v>
      </c>
      <c r="AA54" s="107">
        <f t="shared" si="5"/>
        <v>12.3</v>
      </c>
      <c r="AB54" s="107">
        <f t="shared" si="5"/>
        <v>12</v>
      </c>
      <c r="AC54" s="107">
        <f t="shared" si="5"/>
        <v>12.5</v>
      </c>
      <c r="AD54" s="107">
        <f t="shared" si="5"/>
        <v>11</v>
      </c>
      <c r="AE54" s="107">
        <f t="shared" si="5"/>
        <v>6.9</v>
      </c>
      <c r="AF54" s="111">
        <f t="shared" si="5"/>
        <v>-0.9</v>
      </c>
      <c r="AG54" s="110">
        <f>AVERAGE(AG5:AG53)</f>
        <v>14.728860602816367</v>
      </c>
      <c r="AK54" s="5" t="s">
        <v>35</v>
      </c>
    </row>
    <row r="55" spans="1:38" x14ac:dyDescent="0.2">
      <c r="A55" s="101" t="s">
        <v>179</v>
      </c>
      <c r="B55" s="38"/>
      <c r="C55" s="38"/>
      <c r="D55" s="38"/>
      <c r="E55" s="38"/>
      <c r="F55" s="38"/>
      <c r="G55" s="38"/>
      <c r="H55" s="93"/>
      <c r="I55" s="93"/>
      <c r="J55" s="93"/>
      <c r="K55" s="93"/>
      <c r="L55" s="93"/>
      <c r="M55" s="93"/>
      <c r="N55" s="93"/>
      <c r="O55" s="93"/>
      <c r="P55" s="93"/>
      <c r="Q55" s="93"/>
      <c r="R55" s="93"/>
      <c r="S55" s="93"/>
      <c r="T55" s="93"/>
      <c r="U55" s="93"/>
      <c r="V55" s="93"/>
      <c r="W55" s="93"/>
      <c r="X55" s="93"/>
      <c r="Y55" s="93"/>
      <c r="Z55" s="93"/>
      <c r="AA55" s="93"/>
      <c r="AB55" s="93"/>
      <c r="AC55" s="93"/>
      <c r="AD55" s="44"/>
      <c r="AE55" s="44"/>
      <c r="AF55" s="42"/>
      <c r="AG55" s="43"/>
    </row>
    <row r="56" spans="1:38" x14ac:dyDescent="0.2">
      <c r="A56" s="101" t="s">
        <v>180</v>
      </c>
      <c r="B56" s="39"/>
      <c r="C56" s="39"/>
      <c r="D56" s="39"/>
      <c r="E56" s="39"/>
      <c r="F56" s="39"/>
      <c r="G56" s="39"/>
      <c r="H56" s="39"/>
      <c r="I56" s="39"/>
      <c r="J56" s="93"/>
      <c r="K56" s="93"/>
      <c r="L56" s="93"/>
      <c r="M56" s="93"/>
      <c r="N56" s="93"/>
      <c r="O56" s="93"/>
      <c r="P56" s="93"/>
      <c r="Q56" s="93"/>
      <c r="R56" s="93"/>
      <c r="S56" s="93"/>
      <c r="T56" s="95"/>
      <c r="U56" s="95"/>
      <c r="V56" s="95"/>
      <c r="W56" s="95"/>
      <c r="X56" s="95"/>
      <c r="Y56" s="93"/>
      <c r="Z56" s="93"/>
      <c r="AA56" s="93"/>
      <c r="AB56" s="93"/>
      <c r="AC56" s="93"/>
      <c r="AD56" s="93"/>
      <c r="AE56" s="93"/>
      <c r="AF56" s="42"/>
      <c r="AG56" s="41"/>
      <c r="AK56" t="s">
        <v>35</v>
      </c>
      <c r="AL56" t="s">
        <v>35</v>
      </c>
    </row>
    <row r="57" spans="1:38" x14ac:dyDescent="0.2">
      <c r="A57" s="40"/>
      <c r="B57" s="93"/>
      <c r="C57" s="93"/>
      <c r="D57" s="93"/>
      <c r="E57" s="93"/>
      <c r="F57" s="93"/>
      <c r="G57" s="93"/>
      <c r="H57" s="93"/>
      <c r="I57" s="93"/>
      <c r="J57" s="94"/>
      <c r="K57" s="94"/>
      <c r="L57" s="94"/>
      <c r="M57" s="94"/>
      <c r="N57" s="94"/>
      <c r="O57" s="94"/>
      <c r="P57" s="94"/>
      <c r="Q57" s="93"/>
      <c r="R57" s="93"/>
      <c r="S57" s="93"/>
      <c r="T57" s="96"/>
      <c r="U57" s="96"/>
      <c r="V57" s="96"/>
      <c r="W57" s="96"/>
      <c r="X57" s="96"/>
      <c r="Y57" s="93"/>
      <c r="Z57" s="93"/>
      <c r="AA57" s="93"/>
      <c r="AB57" s="93"/>
      <c r="AC57" s="93"/>
      <c r="AD57" s="44"/>
      <c r="AE57" s="44"/>
      <c r="AF57" s="42"/>
      <c r="AG57" s="41"/>
    </row>
    <row r="58" spans="1:38" x14ac:dyDescent="0.2">
      <c r="A58" s="38"/>
      <c r="B58" s="38"/>
      <c r="C58" s="38"/>
      <c r="D58" s="38"/>
      <c r="E58" s="38"/>
      <c r="F58" s="38"/>
      <c r="G58" s="38"/>
      <c r="H58" s="38"/>
      <c r="I58" s="38"/>
      <c r="J58" s="38"/>
      <c r="K58" s="93"/>
      <c r="L58" s="93"/>
      <c r="M58" s="93"/>
      <c r="N58" s="93"/>
      <c r="O58" s="93"/>
      <c r="P58" s="93"/>
      <c r="Q58" s="93"/>
      <c r="R58" s="93"/>
      <c r="S58" s="93"/>
      <c r="T58" s="93"/>
      <c r="U58" s="93"/>
      <c r="V58" s="93"/>
      <c r="W58" s="93"/>
      <c r="X58" s="93"/>
      <c r="Y58" s="93"/>
      <c r="Z58" s="93"/>
      <c r="AA58" s="93"/>
      <c r="AB58" s="93"/>
      <c r="AC58" s="93"/>
      <c r="AD58" s="44"/>
      <c r="AE58" s="44"/>
      <c r="AF58" s="42"/>
      <c r="AG58" s="72"/>
    </row>
    <row r="59" spans="1:38" x14ac:dyDescent="0.2">
      <c r="A59" s="40"/>
      <c r="B59" s="93"/>
      <c r="C59" s="93"/>
      <c r="D59" s="93"/>
      <c r="E59" s="93"/>
      <c r="F59" s="93"/>
      <c r="G59" s="93"/>
      <c r="H59" s="93"/>
      <c r="I59" s="93"/>
      <c r="J59" s="93"/>
      <c r="K59" s="93"/>
      <c r="L59" s="93"/>
      <c r="M59" s="93"/>
      <c r="N59" s="93"/>
      <c r="O59" s="93"/>
      <c r="P59" s="93"/>
      <c r="Q59" s="93"/>
      <c r="R59" s="93"/>
      <c r="S59" s="93"/>
      <c r="T59" s="93"/>
      <c r="U59" s="93"/>
      <c r="V59" s="93"/>
      <c r="W59" s="93"/>
      <c r="X59" s="93"/>
      <c r="Y59" s="93"/>
      <c r="Z59" s="93"/>
      <c r="AA59" s="93"/>
      <c r="AB59" s="93"/>
      <c r="AC59" s="93"/>
      <c r="AD59" s="93"/>
      <c r="AE59" s="93"/>
      <c r="AF59" s="42"/>
      <c r="AG59" s="43"/>
      <c r="AJ59" t="s">
        <v>35</v>
      </c>
      <c r="AK59" t="s">
        <v>35</v>
      </c>
    </row>
    <row r="60" spans="1:38" x14ac:dyDescent="0.2">
      <c r="A60" s="40"/>
      <c r="B60" s="93"/>
      <c r="C60" s="93"/>
      <c r="D60" s="93"/>
      <c r="E60" s="93"/>
      <c r="F60" s="93"/>
      <c r="G60" s="93"/>
      <c r="H60" s="93"/>
      <c r="I60" s="93"/>
      <c r="J60" s="93"/>
      <c r="K60" s="93"/>
      <c r="L60" s="93"/>
      <c r="M60" s="93"/>
      <c r="N60" s="93"/>
      <c r="O60" s="93"/>
      <c r="P60" s="93"/>
      <c r="Q60" s="93"/>
      <c r="R60" s="93"/>
      <c r="S60" s="93"/>
      <c r="T60" s="93"/>
      <c r="U60" s="93"/>
      <c r="V60" s="93"/>
      <c r="W60" s="93"/>
      <c r="X60" s="93"/>
      <c r="Y60" s="93"/>
      <c r="Z60" s="93"/>
      <c r="AA60" s="93"/>
      <c r="AB60" s="93"/>
      <c r="AC60" s="93"/>
      <c r="AD60" s="93"/>
      <c r="AE60" s="93"/>
      <c r="AF60" s="42"/>
      <c r="AG60" s="43"/>
      <c r="AK60" t="s">
        <v>35</v>
      </c>
    </row>
    <row r="61" spans="1:38" ht="13.5" thickBot="1" x14ac:dyDescent="0.25">
      <c r="A61" s="50"/>
      <c r="B61" s="51"/>
      <c r="C61" s="51"/>
      <c r="D61" s="51"/>
      <c r="E61" s="51"/>
      <c r="F61" s="51"/>
      <c r="G61" s="51" t="s">
        <v>35</v>
      </c>
      <c r="H61" s="51"/>
      <c r="I61" s="51"/>
      <c r="J61" s="51"/>
      <c r="K61" s="51"/>
      <c r="L61" s="51" t="s">
        <v>35</v>
      </c>
      <c r="M61" s="51"/>
      <c r="N61" s="51"/>
      <c r="O61" s="51"/>
      <c r="P61" s="51"/>
      <c r="Q61" s="51"/>
      <c r="R61" s="51"/>
      <c r="S61" s="51"/>
      <c r="T61" s="51"/>
      <c r="U61" s="51"/>
      <c r="V61" s="51"/>
      <c r="W61" s="51"/>
      <c r="X61" s="51"/>
      <c r="Y61" s="51"/>
      <c r="Z61" s="51"/>
      <c r="AA61" s="51"/>
      <c r="AB61" s="51"/>
      <c r="AC61" s="51"/>
      <c r="AD61" s="51"/>
      <c r="AE61" s="51"/>
      <c r="AF61" s="52"/>
      <c r="AG61" s="73"/>
      <c r="AK61" s="12" t="s">
        <v>35</v>
      </c>
    </row>
    <row r="62" spans="1:38" x14ac:dyDescent="0.2">
      <c r="AI62" t="s">
        <v>35</v>
      </c>
    </row>
    <row r="64" spans="1:38" x14ac:dyDescent="0.2">
      <c r="AD64" s="2" t="s">
        <v>35</v>
      </c>
    </row>
    <row r="65" spans="9:38" x14ac:dyDescent="0.2">
      <c r="AK65" s="12" t="s">
        <v>35</v>
      </c>
    </row>
    <row r="66" spans="9:38" x14ac:dyDescent="0.2">
      <c r="AH66" s="12" t="s">
        <v>35</v>
      </c>
      <c r="AI66" t="s">
        <v>35</v>
      </c>
      <c r="AL66" s="12" t="s">
        <v>35</v>
      </c>
    </row>
    <row r="69" spans="9:38" x14ac:dyDescent="0.2">
      <c r="I69" s="2" t="s">
        <v>35</v>
      </c>
      <c r="Y69" s="2" t="s">
        <v>35</v>
      </c>
      <c r="AB69" s="2" t="s">
        <v>35</v>
      </c>
      <c r="AH69" t="s">
        <v>35</v>
      </c>
    </row>
    <row r="76" spans="9:38" x14ac:dyDescent="0.2">
      <c r="AH76" s="12" t="s">
        <v>35</v>
      </c>
      <c r="AL76" t="s">
        <v>35</v>
      </c>
    </row>
    <row r="77" spans="9:38" x14ac:dyDescent="0.2">
      <c r="AL77" s="12" t="s">
        <v>35</v>
      </c>
    </row>
  </sheetData>
  <mergeCells count="33">
    <mergeCell ref="B3:B4"/>
    <mergeCell ref="C3:C4"/>
    <mergeCell ref="D3:D4"/>
    <mergeCell ref="N3:N4"/>
    <mergeCell ref="E3:E4"/>
    <mergeCell ref="F3:F4"/>
    <mergeCell ref="I3:I4"/>
    <mergeCell ref="K3:K4"/>
    <mergeCell ref="L3:L4"/>
    <mergeCell ref="G3:G4"/>
    <mergeCell ref="H3:H4"/>
    <mergeCell ref="M3:M4"/>
    <mergeCell ref="A1:AG1"/>
    <mergeCell ref="AA3:AA4"/>
    <mergeCell ref="AB3:AB4"/>
    <mergeCell ref="AC3:AC4"/>
    <mergeCell ref="AD3:AD4"/>
    <mergeCell ref="W3:W4"/>
    <mergeCell ref="X3:X4"/>
    <mergeCell ref="Y3:Y4"/>
    <mergeCell ref="R3:R4"/>
    <mergeCell ref="O3:O4"/>
    <mergeCell ref="P3:P4"/>
    <mergeCell ref="Q3:Q4"/>
    <mergeCell ref="B2:AG2"/>
    <mergeCell ref="A2:A4"/>
    <mergeCell ref="S3:S4"/>
    <mergeCell ref="J3:J4"/>
    <mergeCell ref="AE3:AE4"/>
    <mergeCell ref="Z3:Z4"/>
    <mergeCell ref="U3:U4"/>
    <mergeCell ref="T3:T4"/>
    <mergeCell ref="V3:V4"/>
  </mergeCells>
  <phoneticPr fontId="1" type="noConversion"/>
  <pageMargins left="0.39370078740157483" right="0.39370078740157483" top="1.1811023622047245" bottom="0.98425196850393704" header="0.51181102362204722" footer="0.51181102362204722"/>
  <pageSetup paperSize="9" scale="70" orientation="landscape" horizontalDpi="300" verticalDpi="300" r:id="rId1"/>
  <headerFooter alignWithMargins="0">
    <oddHeader>&amp;L&amp;"Arial Narrow,Normal"&amp;12Centro de Monitoramento de Tempo, do Clima e dos Recursos Hídricos de Mato Grosso do Sul (Cemtec-MS)
Agência de Desenvolvimento Agrário e Extensão Rural (Agraer)</oddHead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76"/>
  <sheetViews>
    <sheetView topLeftCell="A14" zoomScale="90" zoomScaleNormal="90" workbookViewId="0">
      <selection activeCell="A20" sqref="A20"/>
    </sheetView>
  </sheetViews>
  <sheetFormatPr defaultRowHeight="12.75" x14ac:dyDescent="0.2"/>
  <cols>
    <col min="1" max="1" width="43" style="2" bestFit="1" customWidth="1"/>
    <col min="2" max="2" width="6.85546875" style="2" bestFit="1" customWidth="1"/>
    <col min="3" max="5" width="5.42578125" style="2" bestFit="1" customWidth="1"/>
    <col min="6" max="6" width="6.85546875" style="2" bestFit="1" customWidth="1"/>
    <col min="7" max="25" width="5.42578125" style="2" bestFit="1" customWidth="1"/>
    <col min="26" max="26" width="6" style="2" customWidth="1"/>
    <col min="27" max="30" width="5.42578125" style="2" bestFit="1" customWidth="1"/>
    <col min="31" max="31" width="6.85546875" style="2" bestFit="1" customWidth="1"/>
    <col min="32" max="32" width="6.5703125" style="7" bestFit="1" customWidth="1"/>
  </cols>
  <sheetData>
    <row r="1" spans="1:36" ht="20.100000000000001" customHeight="1" x14ac:dyDescent="0.2">
      <c r="A1" s="128" t="s">
        <v>164</v>
      </c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29"/>
      <c r="M1" s="129"/>
      <c r="N1" s="129"/>
      <c r="O1" s="129"/>
      <c r="P1" s="129"/>
      <c r="Q1" s="129"/>
      <c r="R1" s="129"/>
      <c r="S1" s="129"/>
      <c r="T1" s="129"/>
      <c r="U1" s="129"/>
      <c r="V1" s="129"/>
      <c r="W1" s="129"/>
      <c r="X1" s="129"/>
      <c r="Y1" s="129"/>
      <c r="Z1" s="129"/>
      <c r="AA1" s="129"/>
      <c r="AB1" s="129"/>
      <c r="AC1" s="129"/>
      <c r="AD1" s="129"/>
      <c r="AE1" s="129"/>
      <c r="AF1" s="130"/>
    </row>
    <row r="2" spans="1:36" s="4" customFormat="1" ht="20.100000000000001" customHeight="1" x14ac:dyDescent="0.2">
      <c r="A2" s="131" t="s">
        <v>21</v>
      </c>
      <c r="B2" s="126" t="s">
        <v>208</v>
      </c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26"/>
      <c r="O2" s="126"/>
      <c r="P2" s="126"/>
      <c r="Q2" s="126"/>
      <c r="R2" s="126"/>
      <c r="S2" s="126"/>
      <c r="T2" s="126"/>
      <c r="U2" s="126"/>
      <c r="V2" s="126"/>
      <c r="W2" s="126"/>
      <c r="X2" s="126"/>
      <c r="Y2" s="126"/>
      <c r="Z2" s="126"/>
      <c r="AA2" s="126"/>
      <c r="AB2" s="126"/>
      <c r="AC2" s="126"/>
      <c r="AD2" s="126"/>
      <c r="AE2" s="126"/>
      <c r="AF2" s="127"/>
    </row>
    <row r="3" spans="1:36" s="5" customFormat="1" ht="20.100000000000001" customHeight="1" x14ac:dyDescent="0.2">
      <c r="A3" s="131"/>
      <c r="B3" s="125">
        <v>1</v>
      </c>
      <c r="C3" s="125">
        <f>SUM(B3+1)</f>
        <v>2</v>
      </c>
      <c r="D3" s="125">
        <f t="shared" ref="D3:AD3" si="0">SUM(C3+1)</f>
        <v>3</v>
      </c>
      <c r="E3" s="125">
        <f t="shared" si="0"/>
        <v>4</v>
      </c>
      <c r="F3" s="125">
        <f t="shared" si="0"/>
        <v>5</v>
      </c>
      <c r="G3" s="125">
        <f t="shared" si="0"/>
        <v>6</v>
      </c>
      <c r="H3" s="125">
        <f t="shared" si="0"/>
        <v>7</v>
      </c>
      <c r="I3" s="125">
        <f t="shared" si="0"/>
        <v>8</v>
      </c>
      <c r="J3" s="125">
        <f t="shared" si="0"/>
        <v>9</v>
      </c>
      <c r="K3" s="125">
        <f t="shared" si="0"/>
        <v>10</v>
      </c>
      <c r="L3" s="125">
        <f t="shared" si="0"/>
        <v>11</v>
      </c>
      <c r="M3" s="125">
        <f t="shared" si="0"/>
        <v>12</v>
      </c>
      <c r="N3" s="125">
        <f t="shared" si="0"/>
        <v>13</v>
      </c>
      <c r="O3" s="125">
        <f t="shared" si="0"/>
        <v>14</v>
      </c>
      <c r="P3" s="125">
        <f t="shared" si="0"/>
        <v>15</v>
      </c>
      <c r="Q3" s="125">
        <f t="shared" si="0"/>
        <v>16</v>
      </c>
      <c r="R3" s="125">
        <f t="shared" si="0"/>
        <v>17</v>
      </c>
      <c r="S3" s="125">
        <f t="shared" si="0"/>
        <v>18</v>
      </c>
      <c r="T3" s="125">
        <f t="shared" si="0"/>
        <v>19</v>
      </c>
      <c r="U3" s="125">
        <f t="shared" si="0"/>
        <v>20</v>
      </c>
      <c r="V3" s="125">
        <f t="shared" si="0"/>
        <v>21</v>
      </c>
      <c r="W3" s="125">
        <f t="shared" si="0"/>
        <v>22</v>
      </c>
      <c r="X3" s="125">
        <f t="shared" si="0"/>
        <v>23</v>
      </c>
      <c r="Y3" s="125">
        <f t="shared" si="0"/>
        <v>24</v>
      </c>
      <c r="Z3" s="125">
        <f t="shared" si="0"/>
        <v>25</v>
      </c>
      <c r="AA3" s="125">
        <f t="shared" si="0"/>
        <v>26</v>
      </c>
      <c r="AB3" s="125">
        <f t="shared" si="0"/>
        <v>27</v>
      </c>
      <c r="AC3" s="125">
        <f t="shared" si="0"/>
        <v>28</v>
      </c>
      <c r="AD3" s="125">
        <f t="shared" si="0"/>
        <v>29</v>
      </c>
      <c r="AE3" s="125">
        <v>30</v>
      </c>
      <c r="AF3" s="137" t="s">
        <v>26</v>
      </c>
    </row>
    <row r="4" spans="1:36" s="5" customFormat="1" ht="20.100000000000001" customHeight="1" x14ac:dyDescent="0.2">
      <c r="A4" s="131"/>
      <c r="B4" s="125"/>
      <c r="C4" s="125"/>
      <c r="D4" s="125"/>
      <c r="E4" s="125"/>
      <c r="F4" s="125"/>
      <c r="G4" s="125"/>
      <c r="H4" s="125"/>
      <c r="I4" s="125"/>
      <c r="J4" s="125"/>
      <c r="K4" s="125"/>
      <c r="L4" s="125"/>
      <c r="M4" s="125"/>
      <c r="N4" s="125"/>
      <c r="O4" s="125"/>
      <c r="P4" s="125"/>
      <c r="Q4" s="125"/>
      <c r="R4" s="125"/>
      <c r="S4" s="125"/>
      <c r="T4" s="125"/>
      <c r="U4" s="125"/>
      <c r="V4" s="125"/>
      <c r="W4" s="125"/>
      <c r="X4" s="125"/>
      <c r="Y4" s="125"/>
      <c r="Z4" s="125"/>
      <c r="AA4" s="125"/>
      <c r="AB4" s="125"/>
      <c r="AC4" s="125"/>
      <c r="AD4" s="125"/>
      <c r="AE4" s="125"/>
      <c r="AF4" s="137"/>
    </row>
    <row r="5" spans="1:36" s="5" customFormat="1" x14ac:dyDescent="0.2">
      <c r="A5" s="47" t="s">
        <v>30</v>
      </c>
      <c r="B5" s="104">
        <f>[1]Junho!$E$5</f>
        <v>74.388888888888886</v>
      </c>
      <c r="C5" s="104">
        <f>[1]Junho!$E$6</f>
        <v>73.55</v>
      </c>
      <c r="D5" s="104">
        <f>[1]Junho!$E$7</f>
        <v>76.458333333333329</v>
      </c>
      <c r="E5" s="104">
        <f>[1]Junho!$E$8</f>
        <v>79</v>
      </c>
      <c r="F5" s="104">
        <f>[1]Junho!$E$9</f>
        <v>73.611111111111114</v>
      </c>
      <c r="G5" s="104">
        <f>[1]Junho!$E$10</f>
        <v>77.5</v>
      </c>
      <c r="H5" s="104">
        <f>[1]Junho!$E$11</f>
        <v>79.736842105263165</v>
      </c>
      <c r="I5" s="104">
        <f>[1]Junho!$E$12</f>
        <v>85.736842105263165</v>
      </c>
      <c r="J5" s="104">
        <f>[1]Junho!$E$13</f>
        <v>89.375</v>
      </c>
      <c r="K5" s="104">
        <f>[1]Junho!$E$14</f>
        <v>71.25</v>
      </c>
      <c r="L5" s="104">
        <f>[1]Junho!$E$15</f>
        <v>79.38095238095238</v>
      </c>
      <c r="M5" s="104">
        <f>[1]Junho!$E$16</f>
        <v>76.428571428571431</v>
      </c>
      <c r="N5" s="104">
        <f>[1]Junho!$E$17</f>
        <v>77.75</v>
      </c>
      <c r="O5" s="104">
        <f>[1]Junho!$E$18</f>
        <v>73.541666666666671</v>
      </c>
      <c r="P5" s="104">
        <f>[1]Junho!$E$19</f>
        <v>92.125</v>
      </c>
      <c r="Q5" s="104">
        <f>[1]Junho!$E$20</f>
        <v>68.714285714285708</v>
      </c>
      <c r="R5" s="104">
        <f>[1]Junho!$E$21</f>
        <v>72.166666666666671</v>
      </c>
      <c r="S5" s="104">
        <f>[1]Junho!$E$22</f>
        <v>76.125</v>
      </c>
      <c r="T5" s="104">
        <f>[1]Junho!$E$23</f>
        <v>73.095238095238102</v>
      </c>
      <c r="U5" s="104">
        <f>[1]Junho!$E$24</f>
        <v>89.083333333333329</v>
      </c>
      <c r="V5" s="104">
        <f>[1]Junho!$E$25</f>
        <v>79.266666666666666</v>
      </c>
      <c r="W5" s="104">
        <f>[1]Junho!$E$26</f>
        <v>75.84210526315789</v>
      </c>
      <c r="X5" s="104">
        <f>[1]Junho!$E$27</f>
        <v>87.416666666666671</v>
      </c>
      <c r="Y5" s="104">
        <f>[1]Junho!$E$28</f>
        <v>68.041666666666671</v>
      </c>
      <c r="Z5" s="104">
        <f>[1]Junho!$E$29</f>
        <v>67.235294117647058</v>
      </c>
      <c r="AA5" s="104">
        <f>[1]Junho!$E$30</f>
        <v>75.5</v>
      </c>
      <c r="AB5" s="104">
        <f>[1]Junho!$E$31</f>
        <v>80.652173913043484</v>
      </c>
      <c r="AC5" s="104">
        <f>[1]Junho!$E$32</f>
        <v>69.888888888888886</v>
      </c>
      <c r="AD5" s="104">
        <f>[1]Junho!$E$33</f>
        <v>75.833333333333329</v>
      </c>
      <c r="AE5" s="104">
        <f>[1]Junho!$E$34</f>
        <v>84.75</v>
      </c>
      <c r="AF5" s="112">
        <f t="shared" ref="AF5:AF36" si="1">AVERAGE(B5:AE5)</f>
        <v>77.448150911521481</v>
      </c>
    </row>
    <row r="6" spans="1:36" x14ac:dyDescent="0.2">
      <c r="A6" s="47" t="s">
        <v>0</v>
      </c>
      <c r="B6" s="106">
        <f>[2]Junho!$E$5</f>
        <v>79.416666666666671</v>
      </c>
      <c r="C6" s="106">
        <f>[2]Junho!$E$6</f>
        <v>84.5</v>
      </c>
      <c r="D6" s="106">
        <f>[2]Junho!$E$7</f>
        <v>77.9375</v>
      </c>
      <c r="E6" s="106">
        <f>[2]Junho!$E$8</f>
        <v>78.785714285714292</v>
      </c>
      <c r="F6" s="106">
        <f>[2]Junho!$E$9</f>
        <v>87.714285714285708</v>
      </c>
      <c r="G6" s="106">
        <f>[2]Junho!$E$10</f>
        <v>76.090909090909093</v>
      </c>
      <c r="H6" s="106">
        <f>[2]Junho!$E$11</f>
        <v>83.769230769230774</v>
      </c>
      <c r="I6" s="106">
        <f>[2]Junho!$E$12</f>
        <v>87.333333333333329</v>
      </c>
      <c r="J6" s="106">
        <f>[2]Junho!$E$13</f>
        <v>78</v>
      </c>
      <c r="K6" s="106">
        <f>[2]Junho!$E$14</f>
        <v>76.652173913043484</v>
      </c>
      <c r="L6" s="106">
        <f>[2]Junho!$E$15</f>
        <v>76.913043478260875</v>
      </c>
      <c r="M6" s="106">
        <f>[2]Junho!$E$16</f>
        <v>74.545454545454547</v>
      </c>
      <c r="N6" s="106">
        <f>[2]Junho!$E$17</f>
        <v>81.625</v>
      </c>
      <c r="O6" s="106">
        <f>[2]Junho!$E$18</f>
        <v>77.458333333333329</v>
      </c>
      <c r="P6" s="106">
        <f>[2]Junho!$E$19</f>
        <v>84.888888888888886</v>
      </c>
      <c r="Q6" s="106">
        <f>[2]Junho!$E$20</f>
        <v>82</v>
      </c>
      <c r="R6" s="106">
        <f>[2]Junho!$E$21</f>
        <v>76.375</v>
      </c>
      <c r="S6" s="106">
        <f>[2]Junho!$E$22</f>
        <v>69.333333333333329</v>
      </c>
      <c r="T6" s="106">
        <f>[2]Junho!$E$23</f>
        <v>84.045454545454547</v>
      </c>
      <c r="U6" s="106">
        <f>[2]Junho!$E$24</f>
        <v>85.625</v>
      </c>
      <c r="V6" s="106">
        <f>[2]Junho!$E$25</f>
        <v>91.260869565217391</v>
      </c>
      <c r="W6" s="106">
        <f>[2]Junho!$E$26</f>
        <v>68.5</v>
      </c>
      <c r="X6" s="106">
        <f>[2]Junho!$E$27</f>
        <v>76.041666666666671</v>
      </c>
      <c r="Y6" s="106">
        <f>[2]Junho!$E$28</f>
        <v>63.166666666666664</v>
      </c>
      <c r="Z6" s="106">
        <f>[2]Junho!$E$29</f>
        <v>64.041666666666671</v>
      </c>
      <c r="AA6" s="106">
        <f>[2]Junho!$E$30</f>
        <v>78.583333333333329</v>
      </c>
      <c r="AB6" s="106">
        <f>[2]Junho!$E$31</f>
        <v>90.833333333333329</v>
      </c>
      <c r="AC6" s="106">
        <f>[2]Junho!$E$32</f>
        <v>73.904761904761898</v>
      </c>
      <c r="AD6" s="106">
        <f>[2]Junho!$E$33</f>
        <v>86.208333333333329</v>
      </c>
      <c r="AE6" s="106">
        <f>[2]Junho!$E$34</f>
        <v>86</v>
      </c>
      <c r="AF6" s="112">
        <f t="shared" si="1"/>
        <v>79.384998445596281</v>
      </c>
    </row>
    <row r="7" spans="1:36" x14ac:dyDescent="0.2">
      <c r="A7" s="47" t="s">
        <v>81</v>
      </c>
      <c r="B7" s="106">
        <f>[3]Junho!$E$5</f>
        <v>63.916666666666664</v>
      </c>
      <c r="C7" s="106">
        <f>[3]Junho!$E$6</f>
        <v>69.458333333333329</v>
      </c>
      <c r="D7" s="106">
        <f>[3]Junho!$E$7</f>
        <v>74.375</v>
      </c>
      <c r="E7" s="106">
        <f>[3]Junho!$E$8</f>
        <v>80.166666666666671</v>
      </c>
      <c r="F7" s="106">
        <f>[3]Junho!$E$9</f>
        <v>81.916666666666671</v>
      </c>
      <c r="G7" s="106">
        <f>[3]Junho!$E$10</f>
        <v>86.416666666666671</v>
      </c>
      <c r="H7" s="106">
        <f>[3]Junho!$E$11</f>
        <v>84.458333333333329</v>
      </c>
      <c r="I7" s="106">
        <f>[3]Junho!$E$12</f>
        <v>89.291666666666671</v>
      </c>
      <c r="J7" s="106">
        <f>[3]Junho!$E$13</f>
        <v>75.25</v>
      </c>
      <c r="K7" s="106">
        <f>[3]Junho!$E$14</f>
        <v>83.125</v>
      </c>
      <c r="L7" s="106">
        <f>[3]Junho!$E$15</f>
        <v>76.958333333333329</v>
      </c>
      <c r="M7" s="106">
        <f>[3]Junho!$E$16</f>
        <v>68.833333333333329</v>
      </c>
      <c r="N7" s="106">
        <f>[3]Junho!$E$17</f>
        <v>75.75</v>
      </c>
      <c r="O7" s="106">
        <f>[3]Junho!$E$18</f>
        <v>69.208333333333329</v>
      </c>
      <c r="P7" s="106">
        <f>[3]Junho!$E$19</f>
        <v>82.958333333333329</v>
      </c>
      <c r="Q7" s="106">
        <f>[3]Junho!$E$20</f>
        <v>81.5</v>
      </c>
      <c r="R7" s="106">
        <f>[3]Junho!$E$21</f>
        <v>70.5</v>
      </c>
      <c r="S7" s="106">
        <f>[3]Junho!$E$22</f>
        <v>61.833333333333336</v>
      </c>
      <c r="T7" s="106">
        <f>[3]Junho!$E$23</f>
        <v>66.375</v>
      </c>
      <c r="U7" s="106">
        <f>[3]Junho!$E$24</f>
        <v>80.125</v>
      </c>
      <c r="V7" s="106">
        <f>[3]Junho!$E$25</f>
        <v>85.166666666666671</v>
      </c>
      <c r="W7" s="106">
        <f>[3]Junho!$E$26</f>
        <v>79.375</v>
      </c>
      <c r="X7" s="106">
        <f>[3]Junho!$E$27</f>
        <v>76.875</v>
      </c>
      <c r="Y7" s="106">
        <f>[3]Junho!$E$28</f>
        <v>55.5</v>
      </c>
      <c r="Z7" s="106">
        <f>[3]Junho!$E$29</f>
        <v>53.666666666666664</v>
      </c>
      <c r="AA7" s="106">
        <f>[3]Junho!$E$30</f>
        <v>68</v>
      </c>
      <c r="AB7" s="106">
        <f>[3]Junho!$E$31</f>
        <v>86.625</v>
      </c>
      <c r="AC7" s="106">
        <f>[3]Junho!$E$32</f>
        <v>74.166666666666671</v>
      </c>
      <c r="AD7" s="106">
        <f>[3]Junho!$E$33</f>
        <v>75.708333333333329</v>
      </c>
      <c r="AE7" s="106">
        <f>[3]Junho!$E$34</f>
        <v>79.125</v>
      </c>
      <c r="AF7" s="112">
        <f t="shared" si="1"/>
        <v>75.220833333333331</v>
      </c>
    </row>
    <row r="8" spans="1:36" x14ac:dyDescent="0.2">
      <c r="A8" s="47" t="s">
        <v>1</v>
      </c>
      <c r="B8" s="106">
        <f>[4]Junho!$E$5</f>
        <v>72.791666666666671</v>
      </c>
      <c r="C8" s="106">
        <f>[4]Junho!$E$6</f>
        <v>76.958333333333329</v>
      </c>
      <c r="D8" s="106">
        <f>[4]Junho!$E$7</f>
        <v>72.333333333333329</v>
      </c>
      <c r="E8" s="106">
        <f>[4]Junho!$E$8</f>
        <v>76.333333333333329</v>
      </c>
      <c r="F8" s="106">
        <f>[4]Junho!$E$9</f>
        <v>76.958333333333329</v>
      </c>
      <c r="G8" s="106">
        <f>[4]Junho!$E$10</f>
        <v>78.833333333333329</v>
      </c>
      <c r="H8" s="106">
        <f>[4]Junho!$E$11</f>
        <v>78.416666666666671</v>
      </c>
      <c r="I8" s="106">
        <f>[4]Junho!$E$12</f>
        <v>88.375</v>
      </c>
      <c r="J8" s="106">
        <f>[4]Junho!$E$13</f>
        <v>76.833333333333329</v>
      </c>
      <c r="K8" s="106">
        <f>[4]Junho!$E$14</f>
        <v>71.708333333333329</v>
      </c>
      <c r="L8" s="106">
        <f>[4]Junho!$E$15</f>
        <v>68.666666666666671</v>
      </c>
      <c r="M8" s="106">
        <f>[4]Junho!$E$16</f>
        <v>68.875</v>
      </c>
      <c r="N8" s="106">
        <f>[4]Junho!$E$17</f>
        <v>59.291666666666664</v>
      </c>
      <c r="O8" s="106">
        <f>[4]Junho!$E$18</f>
        <v>60.791666666666664</v>
      </c>
      <c r="P8" s="106">
        <f>[4]Junho!$E$19</f>
        <v>74.333333333333329</v>
      </c>
      <c r="Q8" s="106">
        <f>[4]Junho!$E$20</f>
        <v>71.25</v>
      </c>
      <c r="R8" s="106">
        <f>[4]Junho!$E$21</f>
        <v>64.458333333333329</v>
      </c>
      <c r="S8" s="106">
        <f>[4]Junho!$E$22</f>
        <v>65.333333333333329</v>
      </c>
      <c r="T8" s="106">
        <f>[4]Junho!$E$23</f>
        <v>77.583333333333329</v>
      </c>
      <c r="U8" s="106">
        <f>[4]Junho!$E$24</f>
        <v>76.208333333333329</v>
      </c>
      <c r="V8" s="106">
        <f>[4]Junho!$E$25</f>
        <v>80.75</v>
      </c>
      <c r="W8" s="106">
        <f>[4]Junho!$E$26</f>
        <v>74.416666666666671</v>
      </c>
      <c r="X8" s="106">
        <f>[4]Junho!$E$27</f>
        <v>73.791666666666671</v>
      </c>
      <c r="Y8" s="106">
        <f>[4]Junho!$E$28</f>
        <v>59.041666666666664</v>
      </c>
      <c r="Z8" s="106">
        <f>[4]Junho!$E$29</f>
        <v>58.541666666666664</v>
      </c>
      <c r="AA8" s="106">
        <f>[4]Junho!$E$30</f>
        <v>80.833333333333329</v>
      </c>
      <c r="AB8" s="106">
        <f>[4]Junho!$E$31</f>
        <v>78.708333333333329</v>
      </c>
      <c r="AC8" s="106">
        <f>[4]Junho!$E$32</f>
        <v>69.625</v>
      </c>
      <c r="AD8" s="106">
        <f>[4]Junho!$E$33</f>
        <v>76</v>
      </c>
      <c r="AE8" s="106">
        <f>[4]Junho!$E$34</f>
        <v>76.458333333333329</v>
      </c>
      <c r="AF8" s="112">
        <f t="shared" si="1"/>
        <v>72.816666666666649</v>
      </c>
    </row>
    <row r="9" spans="1:36" x14ac:dyDescent="0.2">
      <c r="A9" s="47" t="s">
        <v>138</v>
      </c>
      <c r="B9" s="106">
        <f>[5]Junho!$E$5</f>
        <v>76.875</v>
      </c>
      <c r="C9" s="106">
        <f>[5]Junho!$E$6</f>
        <v>70.833333333333329</v>
      </c>
      <c r="D9" s="106">
        <f>[5]Junho!$E$7</f>
        <v>81.75</v>
      </c>
      <c r="E9" s="106">
        <f>[5]Junho!$E$8</f>
        <v>82.083333333333329</v>
      </c>
      <c r="F9" s="106">
        <f>[5]Junho!$E$9</f>
        <v>85.166666666666671</v>
      </c>
      <c r="G9" s="106">
        <f>[5]Junho!$E$10</f>
        <v>85.458333333333329</v>
      </c>
      <c r="H9" s="106">
        <f>[5]Junho!$E$11</f>
        <v>89.5</v>
      </c>
      <c r="I9" s="106">
        <f>[5]Junho!$E$12</f>
        <v>95.541666666666671</v>
      </c>
      <c r="J9" s="106">
        <f>[5]Junho!$E$13</f>
        <v>85.875</v>
      </c>
      <c r="K9" s="106">
        <f>[5]Junho!$E$14</f>
        <v>79.75</v>
      </c>
      <c r="L9" s="106">
        <f>[5]Junho!$E$15</f>
        <v>78.458333333333329</v>
      </c>
      <c r="M9" s="106">
        <f>[5]Junho!$E$16</f>
        <v>71.333333333333329</v>
      </c>
      <c r="N9" s="106">
        <f>[5]Junho!$E$17</f>
        <v>82.125</v>
      </c>
      <c r="O9" s="106">
        <f>[5]Junho!$E$18</f>
        <v>78.25</v>
      </c>
      <c r="P9" s="106">
        <f>[5]Junho!$E$19</f>
        <v>92.708333333333329</v>
      </c>
      <c r="Q9" s="106">
        <f>[5]Junho!$E$20</f>
        <v>84.5</v>
      </c>
      <c r="R9" s="106">
        <f>[5]Junho!$E$21</f>
        <v>73.875</v>
      </c>
      <c r="S9" s="106">
        <f>[5]Junho!$E$22</f>
        <v>63.416666666666664</v>
      </c>
      <c r="T9" s="106">
        <f>[5]Junho!$E$23</f>
        <v>89.541666666666671</v>
      </c>
      <c r="U9" s="106">
        <f>[5]Junho!$E$24</f>
        <v>97.458333333333329</v>
      </c>
      <c r="V9" s="106">
        <f>[5]Junho!$E$25</f>
        <v>97.541666666666671</v>
      </c>
      <c r="W9" s="106">
        <f>[5]Junho!$E$26</f>
        <v>85.083333333333329</v>
      </c>
      <c r="X9" s="106">
        <f>[5]Junho!$E$27</f>
        <v>80.708333333333329</v>
      </c>
      <c r="Y9" s="106">
        <f>[5]Junho!$E$28</f>
        <v>52.625</v>
      </c>
      <c r="Z9" s="106">
        <f>[5]Junho!$E$29</f>
        <v>51.25</v>
      </c>
      <c r="AA9" s="106">
        <f>[5]Junho!$E$30</f>
        <v>83.916666666666671</v>
      </c>
      <c r="AB9" s="106">
        <f>[5]Junho!$E$31</f>
        <v>96.041666666666671</v>
      </c>
      <c r="AC9" s="106">
        <f>[5]Junho!$E$32</f>
        <v>80.333333333333329</v>
      </c>
      <c r="AD9" s="106">
        <f>[5]Junho!$E$33</f>
        <v>91.166666666666671</v>
      </c>
      <c r="AE9" s="106">
        <f>[5]Junho!$E$34</f>
        <v>97.875</v>
      </c>
      <c r="AF9" s="112">
        <f t="shared" si="1"/>
        <v>82.034722222222214</v>
      </c>
      <c r="AJ9" t="s">
        <v>35</v>
      </c>
    </row>
    <row r="10" spans="1:36" x14ac:dyDescent="0.2">
      <c r="A10" s="47" t="s">
        <v>87</v>
      </c>
      <c r="B10" s="106">
        <f>[6]Junho!$E$5</f>
        <v>77.333333333333329</v>
      </c>
      <c r="C10" s="106">
        <f>[6]Junho!$E$6</f>
        <v>81.541666666666671</v>
      </c>
      <c r="D10" s="106">
        <f>[6]Junho!$E$7</f>
        <v>82.291666666666671</v>
      </c>
      <c r="E10" s="106">
        <f>[6]Junho!$E$8</f>
        <v>80.291666666666671</v>
      </c>
      <c r="F10" s="106">
        <f>[6]Junho!$E$9</f>
        <v>77.208333333333329</v>
      </c>
      <c r="G10" s="106">
        <f>[6]Junho!$E$10</f>
        <v>82.166666666666671</v>
      </c>
      <c r="H10" s="106">
        <f>[6]Junho!$E$11</f>
        <v>83.125</v>
      </c>
      <c r="I10" s="106">
        <f>[6]Junho!$E$12</f>
        <v>89.958333333333329</v>
      </c>
      <c r="J10" s="106">
        <f>[6]Junho!$E$13</f>
        <v>93.25</v>
      </c>
      <c r="K10" s="106">
        <f>[6]Junho!$E$14</f>
        <v>79.375</v>
      </c>
      <c r="L10" s="106">
        <f>[6]Junho!$E$15</f>
        <v>81.5</v>
      </c>
      <c r="M10" s="106">
        <f>[6]Junho!$E$16</f>
        <v>79.833333333333329</v>
      </c>
      <c r="N10" s="106">
        <f>[6]Junho!$E$17</f>
        <v>73.791666666666671</v>
      </c>
      <c r="O10" s="106">
        <f>[6]Junho!$E$18</f>
        <v>73.375</v>
      </c>
      <c r="P10" s="106">
        <f>[6]Junho!$E$19</f>
        <v>88.291666666666671</v>
      </c>
      <c r="Q10" s="106">
        <f>[6]Junho!$E$20</f>
        <v>82.416666666666671</v>
      </c>
      <c r="R10" s="106">
        <f>[6]Junho!$E$21</f>
        <v>69.458333333333329</v>
      </c>
      <c r="S10" s="106">
        <f>[6]Junho!$E$22</f>
        <v>71.708333333333329</v>
      </c>
      <c r="T10" s="106">
        <f>[6]Junho!$E$23</f>
        <v>63.916666666666664</v>
      </c>
      <c r="U10" s="106">
        <f>[6]Junho!$E$24</f>
        <v>95.666666666666671</v>
      </c>
      <c r="V10" s="106">
        <f>[6]Junho!$E$25</f>
        <v>89.652173913043484</v>
      </c>
      <c r="W10" s="106">
        <f>[6]Junho!$E$26</f>
        <v>74.458333333333329</v>
      </c>
      <c r="X10" s="106">
        <f>[6]Junho!$E$27</f>
        <v>85.25</v>
      </c>
      <c r="Y10" s="106">
        <f>[6]Junho!$E$28</f>
        <v>72.833333333333329</v>
      </c>
      <c r="Z10" s="106">
        <f>[6]Junho!$E$29</f>
        <v>75.583333333333329</v>
      </c>
      <c r="AA10" s="106">
        <f>[6]Junho!$E$30</f>
        <v>76.791666666666671</v>
      </c>
      <c r="AB10" s="106">
        <f>[6]Junho!$E$31</f>
        <v>86.458333333333329</v>
      </c>
      <c r="AC10" s="106">
        <f>[6]Junho!$E$32</f>
        <v>78.833333333333329</v>
      </c>
      <c r="AD10" s="106">
        <f>[6]Junho!$E$33</f>
        <v>74.25</v>
      </c>
      <c r="AE10" s="106">
        <f>[6]Junho!$E$34</f>
        <v>93.375</v>
      </c>
      <c r="AF10" s="112">
        <f t="shared" si="1"/>
        <v>80.466183574879238</v>
      </c>
    </row>
    <row r="11" spans="1:36" x14ac:dyDescent="0.2">
      <c r="A11" s="47" t="s">
        <v>47</v>
      </c>
      <c r="B11" s="106">
        <f>[7]Junho!$E$5</f>
        <v>62.083333333333336</v>
      </c>
      <c r="C11" s="106">
        <f>[7]Junho!$E$6</f>
        <v>62.25</v>
      </c>
      <c r="D11" s="106">
        <f>[7]Junho!$E$7</f>
        <v>79.599999999999994</v>
      </c>
      <c r="E11" s="106">
        <f>[7]Junho!$E$8</f>
        <v>73.84210526315789</v>
      </c>
      <c r="F11" s="106">
        <f>[7]Junho!$E$9</f>
        <v>75.782608695652172</v>
      </c>
      <c r="G11" s="106">
        <f>[7]Junho!$E$10</f>
        <v>68.909090909090907</v>
      </c>
      <c r="H11" s="106">
        <f>[7]Junho!$E$11</f>
        <v>70.818181818181813</v>
      </c>
      <c r="I11" s="106">
        <f>[7]Junho!$E$12</f>
        <v>89</v>
      </c>
      <c r="J11" s="106">
        <f>[7]Junho!$E$13</f>
        <v>72.5</v>
      </c>
      <c r="K11" s="106">
        <f>[7]Junho!$E$14</f>
        <v>73.230769230769226</v>
      </c>
      <c r="L11" s="106">
        <f>[7]Junho!$E$15</f>
        <v>60.083333333333336</v>
      </c>
      <c r="M11" s="106">
        <f>[7]Junho!$E$16</f>
        <v>67.666666666666671</v>
      </c>
      <c r="N11" s="106">
        <f>[7]Junho!$E$17</f>
        <v>71.416666666666671</v>
      </c>
      <c r="O11" s="106">
        <f>[7]Junho!$E$18</f>
        <v>65.666666666666671</v>
      </c>
      <c r="P11" s="106">
        <f>[7]Junho!$E$19</f>
        <v>79.6875</v>
      </c>
      <c r="Q11" s="106">
        <f>[7]Junho!$E$20</f>
        <v>60.454545454545453</v>
      </c>
      <c r="R11" s="106">
        <f>[7]Junho!$E$21</f>
        <v>64.476190476190482</v>
      </c>
      <c r="S11" s="106">
        <f>[7]Junho!$E$22</f>
        <v>59.666666666666664</v>
      </c>
      <c r="T11" s="106">
        <f>[7]Junho!$E$23</f>
        <v>60.904761904761905</v>
      </c>
      <c r="U11" s="106">
        <f>[7]Junho!$E$24</f>
        <v>72</v>
      </c>
      <c r="V11" s="106">
        <f>[7]Junho!$E$25</f>
        <v>73.63636363636364</v>
      </c>
      <c r="W11" s="106">
        <f>[7]Junho!$E$26</f>
        <v>75.055555555555557</v>
      </c>
      <c r="X11" s="106">
        <f>[7]Junho!$E$27</f>
        <v>84.89473684210526</v>
      </c>
      <c r="Y11" s="106">
        <f>[7]Junho!$E$28</f>
        <v>58.708333333333336</v>
      </c>
      <c r="Z11" s="106">
        <f>[7]Junho!$E$29</f>
        <v>56.833333333333336</v>
      </c>
      <c r="AA11" s="106">
        <f>[7]Junho!$E$30</f>
        <v>57.583333333333336</v>
      </c>
      <c r="AB11" s="106">
        <f>[7]Junho!$E$31</f>
        <v>75.142857142857139</v>
      </c>
      <c r="AC11" s="106">
        <f>[7]Junho!$E$32</f>
        <v>63.3125</v>
      </c>
      <c r="AD11" s="106">
        <f>[7]Junho!$E$33</f>
        <v>63.375</v>
      </c>
      <c r="AE11" s="106">
        <f>[7]Junho!$E$34</f>
        <v>79.857142857142861</v>
      </c>
      <c r="AF11" s="112">
        <f t="shared" si="1"/>
        <v>69.281274770656921</v>
      </c>
    </row>
    <row r="12" spans="1:36" x14ac:dyDescent="0.2">
      <c r="A12" s="47" t="s">
        <v>90</v>
      </c>
      <c r="B12" s="106">
        <f>[8]Junho!$E$5</f>
        <v>77.041666666666671</v>
      </c>
      <c r="C12" s="106">
        <f>[8]Junho!$E$6</f>
        <v>82.625</v>
      </c>
      <c r="D12" s="106">
        <f>[8]Junho!$E$7</f>
        <v>81.166666666666671</v>
      </c>
      <c r="E12" s="106">
        <f>[8]Junho!$E$8</f>
        <v>80.166666666666671</v>
      </c>
      <c r="F12" s="106">
        <f>[8]Junho!$E$9</f>
        <v>83.75</v>
      </c>
      <c r="G12" s="106">
        <f>[8]Junho!$E$10</f>
        <v>84.173913043478265</v>
      </c>
      <c r="H12" s="106">
        <f>[8]Junho!$E$11</f>
        <v>84.583333333333329</v>
      </c>
      <c r="I12" s="106">
        <f>[8]Junho!$E$12</f>
        <v>92.083333333333329</v>
      </c>
      <c r="J12" s="106">
        <f>[8]Junho!$E$13</f>
        <v>80.75</v>
      </c>
      <c r="K12" s="106">
        <f>[8]Junho!$E$14</f>
        <v>74.833333333333329</v>
      </c>
      <c r="L12" s="106">
        <f>[8]Junho!$E$15</f>
        <v>76.416666666666671</v>
      </c>
      <c r="M12" s="106">
        <f>[8]Junho!$E$16</f>
        <v>76.375</v>
      </c>
      <c r="N12" s="106">
        <f>[8]Junho!$E$17</f>
        <v>74.833333333333329</v>
      </c>
      <c r="O12" s="106">
        <f>[8]Junho!$E$18</f>
        <v>78.708333333333329</v>
      </c>
      <c r="P12" s="106">
        <f>[8]Junho!$E$19</f>
        <v>88.291666666666671</v>
      </c>
      <c r="Q12" s="106">
        <f>[8]Junho!$E$20</f>
        <v>83.416666666666671</v>
      </c>
      <c r="R12" s="106">
        <f>[8]Junho!$E$21</f>
        <v>76.5</v>
      </c>
      <c r="S12" s="106">
        <f>[8]Junho!$E$22</f>
        <v>72.166666666666671</v>
      </c>
      <c r="T12" s="106">
        <f>[8]Junho!$E$23</f>
        <v>88.708333333333329</v>
      </c>
      <c r="U12" s="106">
        <f>[8]Junho!$E$24</f>
        <v>87.583333333333329</v>
      </c>
      <c r="V12" s="106">
        <f>[8]Junho!$E$25</f>
        <v>92.833333333333329</v>
      </c>
      <c r="W12" s="106">
        <f>[8]Junho!$E$26</f>
        <v>85.625</v>
      </c>
      <c r="X12" s="106">
        <f>[8]Junho!$E$27</f>
        <v>81.583333333333329</v>
      </c>
      <c r="Y12" s="106">
        <f>[8]Junho!$E$28</f>
        <v>67</v>
      </c>
      <c r="Z12" s="106">
        <f>[8]Junho!$E$29</f>
        <v>66.291666666666671</v>
      </c>
      <c r="AA12" s="106">
        <f>[8]Junho!$E$30</f>
        <v>82.166666666666671</v>
      </c>
      <c r="AB12" s="106">
        <f>[8]Junho!$E$31</f>
        <v>92.041666666666671</v>
      </c>
      <c r="AC12" s="106">
        <f>[8]Junho!$E$32</f>
        <v>83.583333333333329</v>
      </c>
      <c r="AD12" s="106">
        <f>[8]Junho!$E$33</f>
        <v>90.75</v>
      </c>
      <c r="AE12" s="106">
        <f>[8]Junho!$E$34</f>
        <v>88.708333333333329</v>
      </c>
      <c r="AF12" s="112">
        <f t="shared" si="1"/>
        <v>81.825241545893718</v>
      </c>
    </row>
    <row r="13" spans="1:36" x14ac:dyDescent="0.2">
      <c r="A13" s="47" t="s">
        <v>95</v>
      </c>
      <c r="B13" s="106">
        <f>[9]Junho!$E$5</f>
        <v>80.416666666666671</v>
      </c>
      <c r="C13" s="106">
        <f>[9]Junho!$E$6</f>
        <v>76.875</v>
      </c>
      <c r="D13" s="106">
        <f>[9]Junho!$E$7</f>
        <v>79.958333333333329</v>
      </c>
      <c r="E13" s="106">
        <f>[9]Junho!$E$8</f>
        <v>81.458333333333329</v>
      </c>
      <c r="F13" s="106">
        <f>[9]Junho!$E$9</f>
        <v>85.166666666666671</v>
      </c>
      <c r="G13" s="106">
        <f>[9]Junho!$E$10</f>
        <v>88.375</v>
      </c>
      <c r="H13" s="106">
        <f>[9]Junho!$E$11</f>
        <v>85.333333333333329</v>
      </c>
      <c r="I13" s="106">
        <f>[9]Junho!$E$12</f>
        <v>95</v>
      </c>
      <c r="J13" s="106">
        <f>[9]Junho!$E$13</f>
        <v>79.791666666666671</v>
      </c>
      <c r="K13" s="106">
        <f>[9]Junho!$E$14</f>
        <v>79.125</v>
      </c>
      <c r="L13" s="106">
        <f>[9]Junho!$E$15</f>
        <v>78</v>
      </c>
      <c r="M13" s="106">
        <f>[9]Junho!$E$16</f>
        <v>68.291666666666671</v>
      </c>
      <c r="N13" s="106">
        <f>[9]Junho!$E$17</f>
        <v>72.708333333333329</v>
      </c>
      <c r="O13" s="106">
        <f>[9]Junho!$E$18</f>
        <v>71.958333333333329</v>
      </c>
      <c r="P13" s="106">
        <f>[9]Junho!$E$19</f>
        <v>85.625</v>
      </c>
      <c r="Q13" s="106">
        <f>[9]Junho!$E$20</f>
        <v>83.708333333333329</v>
      </c>
      <c r="R13" s="106">
        <f>[9]Junho!$E$21</f>
        <v>72.791666666666671</v>
      </c>
      <c r="S13" s="106">
        <f>[9]Junho!$E$22</f>
        <v>63.875</v>
      </c>
      <c r="T13" s="106">
        <f>[9]Junho!$E$23</f>
        <v>71.625</v>
      </c>
      <c r="U13" s="106">
        <f>[9]Junho!$E$24</f>
        <v>87.666666666666671</v>
      </c>
      <c r="V13" s="106">
        <f>[9]Junho!$E$25</f>
        <v>92.291666666666671</v>
      </c>
      <c r="W13" s="106">
        <f>[9]Junho!$E$26</f>
        <v>83.875</v>
      </c>
      <c r="X13" s="106">
        <f>[9]Junho!$E$27</f>
        <v>78.086956521739125</v>
      </c>
      <c r="Y13" s="106">
        <f>[9]Junho!$E$28</f>
        <v>63.708333333333336</v>
      </c>
      <c r="Z13" s="106">
        <f>[9]Junho!$E$29</f>
        <v>50.583333333333336</v>
      </c>
      <c r="AA13" s="106">
        <f>[9]Junho!$E$30</f>
        <v>67.458333333333329</v>
      </c>
      <c r="AB13" s="106">
        <f>[9]Junho!$E$31</f>
        <v>93.291666666666671</v>
      </c>
      <c r="AC13" s="106">
        <f>[9]Junho!$E$32</f>
        <v>77.041666666666671</v>
      </c>
      <c r="AD13" s="106">
        <f>[9]Junho!$E$33</f>
        <v>83.708333333333329</v>
      </c>
      <c r="AE13" s="106">
        <f>[9]Junho!$E$34</f>
        <v>86.583333333333329</v>
      </c>
      <c r="AF13" s="112">
        <f t="shared" si="1"/>
        <v>78.812620772946872</v>
      </c>
      <c r="AJ13" t="s">
        <v>35</v>
      </c>
    </row>
    <row r="14" spans="1:36" x14ac:dyDescent="0.2">
      <c r="A14" s="47" t="s">
        <v>139</v>
      </c>
      <c r="B14" s="106">
        <f>[10]Junho!$E$5</f>
        <v>72.333333333333329</v>
      </c>
      <c r="C14" s="106">
        <f>[10]Junho!$E$6</f>
        <v>63.583333333333336</v>
      </c>
      <c r="D14" s="106">
        <f>[10]Junho!$E$7</f>
        <v>73.833333333333329</v>
      </c>
      <c r="E14" s="106">
        <f>[10]Junho!$E$8</f>
        <v>78</v>
      </c>
      <c r="F14" s="106">
        <f>[10]Junho!$E$9</f>
        <v>77.5</v>
      </c>
      <c r="G14" s="106">
        <f>[10]Junho!$E$10</f>
        <v>77.333333333333329</v>
      </c>
      <c r="H14" s="106">
        <f>[10]Junho!$E$11</f>
        <v>76.166666666666671</v>
      </c>
      <c r="I14" s="106">
        <f>[10]Junho!$E$12</f>
        <v>87</v>
      </c>
      <c r="J14" s="106">
        <f>[10]Junho!$E$13</f>
        <v>85.041666666666671</v>
      </c>
      <c r="K14" s="106">
        <f>[10]Junho!$E$14</f>
        <v>73.541666666666671</v>
      </c>
      <c r="L14" s="106">
        <f>[10]Junho!$E$15</f>
        <v>72.458333333333329</v>
      </c>
      <c r="M14" s="106">
        <f>[10]Junho!$E$16</f>
        <v>67.083333333333329</v>
      </c>
      <c r="N14" s="106">
        <f>[10]Junho!$E$17</f>
        <v>59.583333333333336</v>
      </c>
      <c r="O14" s="106">
        <f>[10]Junho!$E$18</f>
        <v>65.041666666666671</v>
      </c>
      <c r="P14" s="106">
        <f>[10]Junho!$E$19</f>
        <v>80.083333333333329</v>
      </c>
      <c r="Q14" s="106">
        <f>[10]Junho!$E$20</f>
        <v>75.416666666666671</v>
      </c>
      <c r="R14" s="106">
        <f>[10]Junho!$E$21</f>
        <v>62.083333333333336</v>
      </c>
      <c r="S14" s="106">
        <f>[10]Junho!$E$22</f>
        <v>62.666666666666664</v>
      </c>
      <c r="T14" s="106">
        <f>[10]Junho!$E$23</f>
        <v>71</v>
      </c>
      <c r="U14" s="106">
        <f>[10]Junho!$E$24</f>
        <v>82.166666666666671</v>
      </c>
      <c r="V14" s="106">
        <f>[10]Junho!$E$25</f>
        <v>85.75</v>
      </c>
      <c r="W14" s="106">
        <f>[10]Junho!$E$26</f>
        <v>81.5</v>
      </c>
      <c r="X14" s="106">
        <f>[10]Junho!$E$27</f>
        <v>82.291666666666671</v>
      </c>
      <c r="Y14" s="106">
        <f>[10]Junho!$E$28</f>
        <v>67.791666666666671</v>
      </c>
      <c r="Z14" s="106">
        <f>[10]Junho!$E$29</f>
        <v>64.166666666666671</v>
      </c>
      <c r="AA14" s="106">
        <f>[10]Junho!$E$30</f>
        <v>78.291666666666671</v>
      </c>
      <c r="AB14" s="106">
        <f>[10]Junho!$E$31</f>
        <v>79.791666666666671</v>
      </c>
      <c r="AC14" s="106">
        <f>[10]Junho!$E$32</f>
        <v>70.166666666666671</v>
      </c>
      <c r="AD14" s="106">
        <f>[10]Junho!$E$33</f>
        <v>76.458333333333329</v>
      </c>
      <c r="AE14" s="106">
        <f>[10]Junho!$E$34</f>
        <v>83.666666666666671</v>
      </c>
      <c r="AF14" s="112">
        <f t="shared" si="1"/>
        <v>74.393055555555563</v>
      </c>
    </row>
    <row r="15" spans="1:36" x14ac:dyDescent="0.2">
      <c r="A15" s="47" t="s">
        <v>2</v>
      </c>
      <c r="B15" s="106">
        <f>[11]Junho!$E$5</f>
        <v>63.125</v>
      </c>
      <c r="C15" s="106">
        <f>[11]Junho!$E$6</f>
        <v>66.25</v>
      </c>
      <c r="D15" s="106">
        <f>[11]Junho!$E$7</f>
        <v>67.416666666666671</v>
      </c>
      <c r="E15" s="106">
        <f>[11]Junho!$E$8</f>
        <v>69.458333333333329</v>
      </c>
      <c r="F15" s="106">
        <f>[11]Junho!$E$9</f>
        <v>70.291666666666671</v>
      </c>
      <c r="G15" s="106">
        <f>[11]Junho!$E$10</f>
        <v>77.333333333333329</v>
      </c>
      <c r="H15" s="106">
        <f>[11]Junho!$E$11</f>
        <v>74.958333333333329</v>
      </c>
      <c r="I15" s="106">
        <f>[11]Junho!$E$12</f>
        <v>84.708333333333329</v>
      </c>
      <c r="J15" s="106">
        <f>[11]Junho!$E$13</f>
        <v>82.416666666666671</v>
      </c>
      <c r="K15" s="106">
        <f>[11]Junho!$E$14</f>
        <v>65.125</v>
      </c>
      <c r="L15" s="106">
        <f>[11]Junho!$E$15</f>
        <v>61.125</v>
      </c>
      <c r="M15" s="106">
        <f>[11]Junho!$E$16</f>
        <v>61.75</v>
      </c>
      <c r="N15" s="106">
        <f>[11]Junho!$E$17</f>
        <v>54.916666666666664</v>
      </c>
      <c r="O15" s="106">
        <f>[11]Junho!$E$18</f>
        <v>58.708333333333336</v>
      </c>
      <c r="P15" s="106">
        <f>[11]Junho!$E$19</f>
        <v>76.625</v>
      </c>
      <c r="Q15" s="106">
        <f>[11]Junho!$E$20</f>
        <v>70.916666666666671</v>
      </c>
      <c r="R15" s="106">
        <f>[11]Junho!$E$21</f>
        <v>58.25</v>
      </c>
      <c r="S15" s="106">
        <f>[11]Junho!$E$22</f>
        <v>51.333333333333336</v>
      </c>
      <c r="T15" s="106">
        <f>[11]Junho!$E$23</f>
        <v>61.958333333333336</v>
      </c>
      <c r="U15" s="106">
        <f>[11]Junho!$E$24</f>
        <v>89.75</v>
      </c>
      <c r="V15" s="106">
        <f>[11]Junho!$E$25</f>
        <v>83.291666666666671</v>
      </c>
      <c r="W15" s="106">
        <f>[11]Junho!$E$26</f>
        <v>68.916666666666671</v>
      </c>
      <c r="X15" s="106">
        <f>[11]Junho!$E$27</f>
        <v>80.041666666666671</v>
      </c>
      <c r="Y15" s="106">
        <f>[11]Junho!$E$28</f>
        <v>62</v>
      </c>
      <c r="Z15" s="106">
        <f>[11]Junho!$E$29</f>
        <v>56.291666666666664</v>
      </c>
      <c r="AA15" s="106">
        <f>[11]Junho!$E$30</f>
        <v>69.416666666666671</v>
      </c>
      <c r="AB15" s="106">
        <f>[11]Junho!$E$31</f>
        <v>73.958333333333329</v>
      </c>
      <c r="AC15" s="106">
        <f>[11]Junho!$E$32</f>
        <v>65.375</v>
      </c>
      <c r="AD15" s="106">
        <f>[11]Junho!$E$33</f>
        <v>70.5</v>
      </c>
      <c r="AE15" s="106">
        <f>[11]Junho!$E$34</f>
        <v>86.625</v>
      </c>
      <c r="AF15" s="112">
        <f t="shared" si="1"/>
        <v>69.427777777777777</v>
      </c>
      <c r="AH15" s="12" t="s">
        <v>35</v>
      </c>
    </row>
    <row r="16" spans="1:36" x14ac:dyDescent="0.2">
      <c r="A16" s="47" t="s">
        <v>3</v>
      </c>
      <c r="B16" s="106">
        <f>[12]Junho!$E$5</f>
        <v>64.470588235294116</v>
      </c>
      <c r="C16" s="106">
        <f>[12]Junho!$E$6</f>
        <v>71.375</v>
      </c>
      <c r="D16" s="106">
        <f>[12]Junho!$E$7</f>
        <v>72.5625</v>
      </c>
      <c r="E16" s="106">
        <f>[12]Junho!$E$8</f>
        <v>73.599999999999994</v>
      </c>
      <c r="F16" s="106">
        <f>[12]Junho!$E$9</f>
        <v>57.583333333333336</v>
      </c>
      <c r="G16" s="106">
        <f>[12]Junho!$E$10</f>
        <v>68.526315789473685</v>
      </c>
      <c r="H16" s="106">
        <f>[12]Junho!$E$11</f>
        <v>64.875</v>
      </c>
      <c r="I16" s="106">
        <f>[12]Junho!$E$12</f>
        <v>67.3125</v>
      </c>
      <c r="J16" s="106">
        <f>[12]Junho!$E$13</f>
        <v>77.666666666666671</v>
      </c>
      <c r="K16" s="106">
        <f>[12]Junho!$E$14</f>
        <v>76.333333333333329</v>
      </c>
      <c r="L16" s="106">
        <f>[12]Junho!$E$15</f>
        <v>70.454545454545453</v>
      </c>
      <c r="M16" s="106">
        <f>[12]Junho!$E$16</f>
        <v>66.266666666666666</v>
      </c>
      <c r="N16" s="106">
        <f>[12]Junho!$E$17</f>
        <v>69.666666666666671</v>
      </c>
      <c r="O16" s="106">
        <f>[12]Junho!$E$18</f>
        <v>65.3</v>
      </c>
      <c r="P16" s="106">
        <f>[12]Junho!$E$19</f>
        <v>72.739130434782609</v>
      </c>
      <c r="Q16" s="106">
        <f>[12]Junho!$E$20</f>
        <v>60.416666666666664</v>
      </c>
      <c r="R16" s="106">
        <f>[12]Junho!$E$21</f>
        <v>52.285714285714285</v>
      </c>
      <c r="S16" s="106">
        <f>[12]Junho!$E$22</f>
        <v>63.904761904761905</v>
      </c>
      <c r="T16" s="106">
        <f>[12]Junho!$E$23</f>
        <v>58.89473684210526</v>
      </c>
      <c r="U16" s="106">
        <f>[12]Junho!$E$24</f>
        <v>64.090909090909093</v>
      </c>
      <c r="V16" s="106">
        <f>[12]Junho!$E$25</f>
        <v>72.7</v>
      </c>
      <c r="W16" s="106">
        <f>[12]Junho!$E$26</f>
        <v>51.769230769230766</v>
      </c>
      <c r="X16" s="106">
        <f>[12]Junho!$E$27</f>
        <v>65.0625</v>
      </c>
      <c r="Y16" s="106">
        <f>[12]Junho!$E$28</f>
        <v>63.263157894736842</v>
      </c>
      <c r="Z16" s="106">
        <f>[12]Junho!$E$29</f>
        <v>69.235294117647058</v>
      </c>
      <c r="AA16" s="106">
        <f>[12]Junho!$E$30</f>
        <v>64.6875</v>
      </c>
      <c r="AB16" s="106">
        <f>[12]Junho!$E$31</f>
        <v>70.833333333333329</v>
      </c>
      <c r="AC16" s="106">
        <f>[12]Junho!$E$32</f>
        <v>57.266666666666666</v>
      </c>
      <c r="AD16" s="106">
        <f>[12]Junho!$E$33</f>
        <v>59</v>
      </c>
      <c r="AE16" s="106">
        <f>[12]Junho!$E$34</f>
        <v>83.882352941176464</v>
      </c>
      <c r="AF16" s="112">
        <f t="shared" si="1"/>
        <v>66.53416903645703</v>
      </c>
      <c r="AH16" s="12"/>
    </row>
    <row r="17" spans="1:36" x14ac:dyDescent="0.2">
      <c r="A17" s="47" t="s">
        <v>4</v>
      </c>
      <c r="B17" s="106">
        <f>[13]Junho!$E$5</f>
        <v>63.5</v>
      </c>
      <c r="C17" s="106">
        <f>[13]Junho!$E$6</f>
        <v>59.666666666666664</v>
      </c>
      <c r="D17" s="106">
        <f>[13]Junho!$E$7</f>
        <v>76.625</v>
      </c>
      <c r="E17" s="106">
        <f>[13]Junho!$E$8</f>
        <v>74.5</v>
      </c>
      <c r="F17" s="106">
        <f>[13]Junho!$E$9</f>
        <v>68.875</v>
      </c>
      <c r="G17" s="106">
        <f>[13]Junho!$E$10</f>
        <v>64.458333333333329</v>
      </c>
      <c r="H17" s="106">
        <f>[13]Junho!$E$11</f>
        <v>61.791666666666664</v>
      </c>
      <c r="I17" s="106">
        <f>[13]Junho!$E$12</f>
        <v>63.958333333333336</v>
      </c>
      <c r="J17" s="106">
        <f>[13]Junho!$E$13</f>
        <v>88.208333333333329</v>
      </c>
      <c r="K17" s="106">
        <f>[13]Junho!$E$14</f>
        <v>81.75</v>
      </c>
      <c r="L17" s="106">
        <f>[13]Junho!$E$15</f>
        <v>74.375</v>
      </c>
      <c r="M17" s="106">
        <f>[13]Junho!$E$16</f>
        <v>69.625</v>
      </c>
      <c r="N17" s="106">
        <f>[13]Junho!$E$17</f>
        <v>62.333333333333336</v>
      </c>
      <c r="O17" s="106">
        <f>[13]Junho!$E$18</f>
        <v>66.625</v>
      </c>
      <c r="P17" s="106">
        <f>[13]Junho!$E$19</f>
        <v>76.375</v>
      </c>
      <c r="Q17" s="106">
        <f>[13]Junho!$E$20</f>
        <v>75.583333333333329</v>
      </c>
      <c r="R17" s="106">
        <f>[13]Junho!$E$21</f>
        <v>58.833333333333336</v>
      </c>
      <c r="S17" s="106">
        <f>[13]Junho!$E$22</f>
        <v>50.958333333333336</v>
      </c>
      <c r="T17" s="106">
        <f>[13]Junho!$E$23</f>
        <v>49.791666666666664</v>
      </c>
      <c r="U17" s="106">
        <f>[13]Junho!$E$24</f>
        <v>50.416666666666664</v>
      </c>
      <c r="V17" s="106">
        <f>[13]Junho!$E$25</f>
        <v>75.25</v>
      </c>
      <c r="W17" s="106">
        <f>[13]Junho!$E$26</f>
        <v>66.625</v>
      </c>
      <c r="X17" s="106">
        <f>[13]Junho!$E$27</f>
        <v>77.833333333333329</v>
      </c>
      <c r="Y17" s="106">
        <f>[13]Junho!$E$28</f>
        <v>77.333333333333329</v>
      </c>
      <c r="Z17" s="106">
        <f>[13]Junho!$E$29</f>
        <v>69.041666666666671</v>
      </c>
      <c r="AA17" s="106">
        <f>[13]Junho!$E$30</f>
        <v>69</v>
      </c>
      <c r="AB17" s="106">
        <f>[13]Junho!$E$31</f>
        <v>74.416666666666671</v>
      </c>
      <c r="AC17" s="106">
        <f>[13]Junho!$E$32</f>
        <v>62.625</v>
      </c>
      <c r="AD17" s="106">
        <f>[13]Junho!$E$33</f>
        <v>54.666666666666664</v>
      </c>
      <c r="AE17" s="106">
        <f>[13]Junho!$E$34</f>
        <v>90.291666666666671</v>
      </c>
      <c r="AF17" s="112">
        <f t="shared" si="1"/>
        <v>68.51111111111112</v>
      </c>
      <c r="AH17" t="s">
        <v>35</v>
      </c>
    </row>
    <row r="18" spans="1:36" x14ac:dyDescent="0.2">
      <c r="A18" s="47" t="s">
        <v>210</v>
      </c>
      <c r="B18" s="106" t="str">
        <f>[14]Junho!$E$5</f>
        <v>*</v>
      </c>
      <c r="C18" s="106" t="str">
        <f>[14]Junho!$E$6</f>
        <v>*</v>
      </c>
      <c r="D18" s="106" t="str">
        <f>[14]Junho!$E$7</f>
        <v>*</v>
      </c>
      <c r="E18" s="106" t="str">
        <f>[14]Junho!$E$8</f>
        <v>*</v>
      </c>
      <c r="F18" s="106" t="str">
        <f>[14]Junho!$E$9</f>
        <v>*</v>
      </c>
      <c r="G18" s="106" t="str">
        <f>[14]Junho!$E$10</f>
        <v>*</v>
      </c>
      <c r="H18" s="106" t="str">
        <f>[14]Junho!$E$11</f>
        <v>*</v>
      </c>
      <c r="I18" s="106" t="str">
        <f>[14]Junho!$E$12</f>
        <v>*</v>
      </c>
      <c r="J18" s="106" t="str">
        <f>[14]Junho!$E$13</f>
        <v>*</v>
      </c>
      <c r="K18" s="106" t="str">
        <f>[14]Junho!$E$14</f>
        <v>*</v>
      </c>
      <c r="L18" s="106" t="str">
        <f>[14]Junho!$E$15</f>
        <v>*</v>
      </c>
      <c r="M18" s="106">
        <f>[14]Junho!$E$16</f>
        <v>59</v>
      </c>
      <c r="N18" s="106">
        <f>[14]Junho!$E$17</f>
        <v>65.666666666666671</v>
      </c>
      <c r="O18" s="106">
        <f>[14]Junho!$E$18</f>
        <v>63.583333333333336</v>
      </c>
      <c r="P18" s="106">
        <f>[14]Junho!$E$19</f>
        <v>83.916666666666671</v>
      </c>
      <c r="Q18" s="106">
        <f>[14]Junho!$E$20</f>
        <v>75.083333333333329</v>
      </c>
      <c r="R18" s="106">
        <f>[14]Junho!$E$21</f>
        <v>60.791666666666664</v>
      </c>
      <c r="S18" s="106">
        <f>[14]Junho!$E$22</f>
        <v>54.739130434782609</v>
      </c>
      <c r="T18" s="106">
        <f>[14]Junho!$E$23</f>
        <v>86.142857142857139</v>
      </c>
      <c r="U18" s="106">
        <f>[14]Junho!$E$24</f>
        <v>96.4</v>
      </c>
      <c r="V18" s="106">
        <f>[14]Junho!$E$25</f>
        <v>83.63636363636364</v>
      </c>
      <c r="W18" s="106">
        <f>[14]Junho!$E$26</f>
        <v>57.5</v>
      </c>
      <c r="X18" s="106">
        <f>[14]Junho!$E$27</f>
        <v>89.333333333333329</v>
      </c>
      <c r="Y18" s="106">
        <f>[14]Junho!$E$28</f>
        <v>65.041666666666671</v>
      </c>
      <c r="Z18" s="106">
        <f>[14]Junho!$E$29</f>
        <v>67.25</v>
      </c>
      <c r="AA18" s="106">
        <f>[14]Junho!$E$30</f>
        <v>71.041666666666671</v>
      </c>
      <c r="AB18" s="106">
        <f>[14]Junho!$E$31</f>
        <v>80.208333333333329</v>
      </c>
      <c r="AC18" s="106">
        <f>[14]Junho!$E$32</f>
        <v>70.291666666666671</v>
      </c>
      <c r="AD18" s="106">
        <f>[14]Junho!$E$33</f>
        <v>70.416666666666671</v>
      </c>
      <c r="AE18" s="106">
        <f>[14]Junho!$E$34</f>
        <v>95.5</v>
      </c>
      <c r="AF18" s="112">
        <f t="shared" si="1"/>
        <v>73.449650063894921</v>
      </c>
    </row>
    <row r="19" spans="1:36" x14ac:dyDescent="0.2">
      <c r="A19" s="47" t="s">
        <v>5</v>
      </c>
      <c r="B19" s="106">
        <f>[15]Junho!$E$5</f>
        <v>55.875</v>
      </c>
      <c r="C19" s="106">
        <f>[15]Junho!$E$6</f>
        <v>74.375</v>
      </c>
      <c r="D19" s="106">
        <f>[15]Junho!$E$7</f>
        <v>69.375</v>
      </c>
      <c r="E19" s="106">
        <f>[15]Junho!$E$8</f>
        <v>68.375</v>
      </c>
      <c r="F19" s="106">
        <f>[15]Junho!$E$9</f>
        <v>69.875</v>
      </c>
      <c r="G19" s="106">
        <f>[15]Junho!$E$10</f>
        <v>77.208333333333329</v>
      </c>
      <c r="H19" s="106">
        <f>[15]Junho!$E$11</f>
        <v>77</v>
      </c>
      <c r="I19" s="106">
        <f>[15]Junho!$E$12</f>
        <v>76.666666666666671</v>
      </c>
      <c r="J19" s="106">
        <f>[15]Junho!$E$13</f>
        <v>68.375</v>
      </c>
      <c r="K19" s="106">
        <f>[15]Junho!$E$14</f>
        <v>59.791666666666664</v>
      </c>
      <c r="L19" s="106">
        <f>[15]Junho!$E$15</f>
        <v>55.166666666666664</v>
      </c>
      <c r="M19" s="106">
        <f>[15]Junho!$E$16</f>
        <v>60.041666666666664</v>
      </c>
      <c r="N19" s="106">
        <f>[15]Junho!$E$17</f>
        <v>59.291666666666664</v>
      </c>
      <c r="O19" s="106">
        <f>[15]Junho!$E$18</f>
        <v>65.333333333333329</v>
      </c>
      <c r="P19" s="106">
        <f>[15]Junho!$E$19</f>
        <v>72.958333333333329</v>
      </c>
      <c r="Q19" s="106">
        <f>[15]Junho!$E$20</f>
        <v>67.208333333333329</v>
      </c>
      <c r="R19" s="106">
        <f>[15]Junho!$E$21</f>
        <v>60.25</v>
      </c>
      <c r="S19" s="106">
        <f>[15]Junho!$E$22</f>
        <v>58.833333333333336</v>
      </c>
      <c r="T19" s="106">
        <f>[15]Junho!$E$23</f>
        <v>71.416666666666671</v>
      </c>
      <c r="U19" s="106">
        <f>[15]Junho!$E$24</f>
        <v>72.416666666666671</v>
      </c>
      <c r="V19" s="106">
        <f>[15]Junho!$E$25</f>
        <v>75.625</v>
      </c>
      <c r="W19" s="106">
        <f>[15]Junho!$E$26</f>
        <v>72.5</v>
      </c>
      <c r="X19" s="106">
        <f>[15]Junho!$E$27</f>
        <v>69.291666666666671</v>
      </c>
      <c r="Y19" s="106">
        <f>[15]Junho!$E$28</f>
        <v>45.583333333333336</v>
      </c>
      <c r="Z19" s="106">
        <f>[15]Junho!$E$29</f>
        <v>49.958333333333336</v>
      </c>
      <c r="AA19" s="106">
        <f>[15]Junho!$E$30</f>
        <v>71.791666666666671</v>
      </c>
      <c r="AB19" s="106">
        <f>[15]Junho!$E$31</f>
        <v>68.583333333333329</v>
      </c>
      <c r="AC19" s="106">
        <f>[15]Junho!$E$32</f>
        <v>73.458333333333329</v>
      </c>
      <c r="AD19" s="106">
        <f>[15]Junho!$E$33</f>
        <v>74.333333333333329</v>
      </c>
      <c r="AE19" s="106">
        <f>[15]Junho!$E$34</f>
        <v>68.375</v>
      </c>
      <c r="AF19" s="112">
        <f t="shared" si="1"/>
        <v>66.977777777777774</v>
      </c>
      <c r="AG19" s="12" t="s">
        <v>35</v>
      </c>
    </row>
    <row r="20" spans="1:36" x14ac:dyDescent="0.2">
      <c r="A20" s="47" t="s">
        <v>225</v>
      </c>
      <c r="B20" s="106" t="str">
        <f>[16]Junho!$E$5</f>
        <v>*</v>
      </c>
      <c r="C20" s="106" t="str">
        <f>[16]Junho!$E$6</f>
        <v>*</v>
      </c>
      <c r="D20" s="106" t="str">
        <f>[16]Junho!$E$7</f>
        <v>*</v>
      </c>
      <c r="E20" s="106" t="str">
        <f>[16]Junho!$E$8</f>
        <v>*</v>
      </c>
      <c r="F20" s="106" t="str">
        <f>[16]Junho!$E$9</f>
        <v>*</v>
      </c>
      <c r="G20" s="106" t="str">
        <f>[16]Junho!$E$10</f>
        <v>*</v>
      </c>
      <c r="H20" s="106" t="str">
        <f>[16]Junho!$E$11</f>
        <v>*</v>
      </c>
      <c r="I20" s="106" t="str">
        <f>[16]Junho!$E$12</f>
        <v>*</v>
      </c>
      <c r="J20" s="106" t="str">
        <f>[16]Junho!$E$13</f>
        <v>*</v>
      </c>
      <c r="K20" s="106">
        <f>[16]Junho!$E$14</f>
        <v>58.75</v>
      </c>
      <c r="L20" s="106">
        <f>[16]Junho!$E$15</f>
        <v>73.666666666666671</v>
      </c>
      <c r="M20" s="106">
        <f>[16]Junho!$E$16</f>
        <v>71.541666666666671</v>
      </c>
      <c r="N20" s="106">
        <f>[16]Junho!$E$17</f>
        <v>58.666666666666664</v>
      </c>
      <c r="O20" s="106">
        <f>[16]Junho!$E$18</f>
        <v>63.958333333333336</v>
      </c>
      <c r="P20" s="106">
        <f>[16]Junho!$E$19</f>
        <v>92.291666666666671</v>
      </c>
      <c r="Q20" s="106">
        <f>[16]Junho!$E$20</f>
        <v>76.666666666666671</v>
      </c>
      <c r="R20" s="106">
        <f>[16]Junho!$E$21</f>
        <v>67</v>
      </c>
      <c r="S20" s="106">
        <f>[16]Junho!$E$22</f>
        <v>63.25</v>
      </c>
      <c r="T20" s="106">
        <f>[16]Junho!$E$23</f>
        <v>85.125</v>
      </c>
      <c r="U20" s="106">
        <f>[16]Junho!$E$24</f>
        <v>86.708333333333329</v>
      </c>
      <c r="V20" s="106">
        <f>[16]Junho!$E$25</f>
        <v>85.916666666666671</v>
      </c>
      <c r="W20" s="106">
        <f>[16]Junho!$E$26</f>
        <v>76.125</v>
      </c>
      <c r="X20" s="106">
        <f>[16]Junho!$E$27</f>
        <v>76.416666666666671</v>
      </c>
      <c r="Y20" s="106">
        <f>[16]Junho!$E$28</f>
        <v>62.708333333333336</v>
      </c>
      <c r="Z20" s="106">
        <f>[16]Junho!$E$29</f>
        <v>67.916666666666671</v>
      </c>
      <c r="AA20" s="106">
        <f>[16]Junho!$E$30</f>
        <v>75.875</v>
      </c>
      <c r="AB20" s="106">
        <f>[16]Junho!$E$31</f>
        <v>84.958333333333329</v>
      </c>
      <c r="AC20" s="106">
        <f>[16]Junho!$E$32</f>
        <v>78.166666666666671</v>
      </c>
      <c r="AD20" s="106">
        <f>[16]Junho!$E$33</f>
        <v>81.583333333333329</v>
      </c>
      <c r="AE20" s="106">
        <f>[16]Junho!$E$34</f>
        <v>80.25</v>
      </c>
      <c r="AF20" s="112">
        <f t="shared" si="1"/>
        <v>74.64484126984128</v>
      </c>
      <c r="AG20" s="12"/>
    </row>
    <row r="21" spans="1:36" x14ac:dyDescent="0.2">
      <c r="A21" s="47" t="s">
        <v>206</v>
      </c>
      <c r="B21" s="106">
        <f>[17]Junho!$E$5</f>
        <v>73.958333333333329</v>
      </c>
      <c r="C21" s="106">
        <f>[17]Junho!$E$6</f>
        <v>77.625</v>
      </c>
      <c r="D21" s="106">
        <f>[17]Junho!$E$7</f>
        <v>76.291666666666671</v>
      </c>
      <c r="E21" s="106">
        <f>[17]Junho!$E$8</f>
        <v>77.291666666666671</v>
      </c>
      <c r="F21" s="106">
        <f>[17]Junho!$E$9</f>
        <v>74.958333333333329</v>
      </c>
      <c r="G21" s="106">
        <f>[17]Junho!$E$10</f>
        <v>82.333333333333329</v>
      </c>
      <c r="H21" s="106">
        <f>[17]Junho!$E$11</f>
        <v>80.5</v>
      </c>
      <c r="I21" s="106">
        <f>[17]Junho!$E$12</f>
        <v>86.625</v>
      </c>
      <c r="J21" s="106">
        <f>[17]Junho!$E$13</f>
        <v>89.541666666666671</v>
      </c>
      <c r="K21" s="106">
        <f>[17]Junho!$E$14</f>
        <v>76.75</v>
      </c>
      <c r="L21" s="106">
        <f>[17]Junho!$E$15</f>
        <v>76.375</v>
      </c>
      <c r="M21" s="106">
        <f>[17]Junho!$E$16</f>
        <v>72.125</v>
      </c>
      <c r="N21" s="106">
        <f>[17]Junho!$E$17</f>
        <v>65.833333333333329</v>
      </c>
      <c r="O21" s="106">
        <f>[17]Junho!$E$18</f>
        <v>67.666666666666671</v>
      </c>
      <c r="P21" s="106">
        <f>[17]Junho!$E$19</f>
        <v>83.5</v>
      </c>
      <c r="Q21" s="106">
        <f>[17]Junho!$E$20</f>
        <v>74.166666666666671</v>
      </c>
      <c r="R21" s="106">
        <f>[17]Junho!$E$21</f>
        <v>69.291666666666671</v>
      </c>
      <c r="S21" s="106">
        <f>[17]Junho!$E$22</f>
        <v>69.375</v>
      </c>
      <c r="T21" s="106">
        <f>[17]Junho!$E$23</f>
        <v>87.833333333333329</v>
      </c>
      <c r="U21" s="106">
        <f>[17]Junho!$E$24</f>
        <v>89.583333333333329</v>
      </c>
      <c r="V21" s="106">
        <f>[17]Junho!$E$25</f>
        <v>86.25</v>
      </c>
      <c r="W21" s="106">
        <f>[17]Junho!$E$26</f>
        <v>79.416666666666671</v>
      </c>
      <c r="X21" s="106">
        <f>[17]Junho!$E$27</f>
        <v>83</v>
      </c>
      <c r="Y21" s="106">
        <f>[17]Junho!$E$28</f>
        <v>67.458333333333329</v>
      </c>
      <c r="Z21" s="106">
        <f>[17]Junho!$E$29</f>
        <v>71.208333333333329</v>
      </c>
      <c r="AA21" s="106">
        <f>[17]Junho!$E$30</f>
        <v>79.708333333333329</v>
      </c>
      <c r="AB21" s="106">
        <f>[17]Junho!$E$31</f>
        <v>80.75</v>
      </c>
      <c r="AC21" s="106">
        <f>[17]Junho!$E$32</f>
        <v>76.333333333333329</v>
      </c>
      <c r="AD21" s="106">
        <f>[17]Junho!$E$33</f>
        <v>80.875</v>
      </c>
      <c r="AE21" s="106">
        <f>[17]Junho!$E$34</f>
        <v>84.208333333333329</v>
      </c>
      <c r="AF21" s="112">
        <f t="shared" si="1"/>
        <v>78.027777777777786</v>
      </c>
      <c r="AG21" s="12"/>
    </row>
    <row r="22" spans="1:36" x14ac:dyDescent="0.2">
      <c r="A22" s="47" t="s">
        <v>207</v>
      </c>
      <c r="B22" s="106" t="str">
        <f>[18]Junho!$E$5</f>
        <v>*</v>
      </c>
      <c r="C22" s="106" t="str">
        <f>[18]Junho!$E$6</f>
        <v>*</v>
      </c>
      <c r="D22" s="106" t="str">
        <f>[18]Junho!$E$7</f>
        <v>*</v>
      </c>
      <c r="E22" s="106" t="str">
        <f>[18]Junho!$E$8</f>
        <v>*</v>
      </c>
      <c r="F22" s="106" t="str">
        <f>[18]Junho!$E$9</f>
        <v>*</v>
      </c>
      <c r="G22" s="106" t="str">
        <f>[18]Junho!$E$10</f>
        <v>*</v>
      </c>
      <c r="H22" s="106" t="str">
        <f>[18]Junho!$E$11</f>
        <v>*</v>
      </c>
      <c r="I22" s="106" t="str">
        <f>[18]Junho!$E$12</f>
        <v>*</v>
      </c>
      <c r="J22" s="106" t="str">
        <f>[18]Junho!$E$13</f>
        <v>*</v>
      </c>
      <c r="K22" s="106">
        <f>[18]Junho!$E$14</f>
        <v>66.5</v>
      </c>
      <c r="L22" s="106">
        <f>[18]Junho!$E$15</f>
        <v>73.041666666666671</v>
      </c>
      <c r="M22" s="106">
        <f>[18]Junho!$E$16</f>
        <v>79.458333333333329</v>
      </c>
      <c r="N22" s="106">
        <f>[18]Junho!$E$17</f>
        <v>73.875</v>
      </c>
      <c r="O22" s="106">
        <f>[18]Junho!$E$18</f>
        <v>78.791666666666671</v>
      </c>
      <c r="P22" s="106">
        <f>[18]Junho!$E$19</f>
        <v>85.208333333333329</v>
      </c>
      <c r="Q22" s="106">
        <f>[18]Junho!$E$20</f>
        <v>79.041666666666671</v>
      </c>
      <c r="R22" s="106">
        <f>[18]Junho!$E$21</f>
        <v>69.791666666666671</v>
      </c>
      <c r="S22" s="106">
        <f>[18]Junho!$E$22</f>
        <v>73.166666666666671</v>
      </c>
      <c r="T22" s="106">
        <f>[18]Junho!$E$23</f>
        <v>83.625</v>
      </c>
      <c r="U22" s="106">
        <f>[18]Junho!$E$24</f>
        <v>85.708333333333329</v>
      </c>
      <c r="V22" s="106">
        <f>[18]Junho!$E$25</f>
        <v>91.375</v>
      </c>
      <c r="W22" s="106">
        <f>[18]Junho!$E$26</f>
        <v>82.75</v>
      </c>
      <c r="X22" s="106">
        <f>[18]Junho!$E$27</f>
        <v>81.5</v>
      </c>
      <c r="Y22" s="106">
        <f>[18]Junho!$E$28</f>
        <v>61.083333333333336</v>
      </c>
      <c r="Z22" s="106">
        <f>[18]Junho!$E$29</f>
        <v>71.458333333333329</v>
      </c>
      <c r="AA22" s="106">
        <f>[18]Junho!$E$30</f>
        <v>83.416666666666671</v>
      </c>
      <c r="AB22" s="106">
        <f>[18]Junho!$E$31</f>
        <v>85.583333333333329</v>
      </c>
      <c r="AC22" s="106">
        <f>[18]Junho!$E$32</f>
        <v>81.291666666666671</v>
      </c>
      <c r="AD22" s="106">
        <f>[18]Junho!$E$33</f>
        <v>88.458333333333329</v>
      </c>
      <c r="AE22" s="106">
        <f>[18]Junho!$E$34</f>
        <v>78.875</v>
      </c>
      <c r="AF22" s="112">
        <f t="shared" si="1"/>
        <v>78.761904761904745</v>
      </c>
      <c r="AG22" s="12"/>
    </row>
    <row r="23" spans="1:36" x14ac:dyDescent="0.2">
      <c r="A23" s="47" t="s">
        <v>33</v>
      </c>
      <c r="B23" s="106">
        <f>[19]Junho!$E$5</f>
        <v>70.625</v>
      </c>
      <c r="C23" s="106">
        <f>[19]Junho!$E$6</f>
        <v>64.166666666666671</v>
      </c>
      <c r="D23" s="106">
        <f>[19]Junho!$E$7</f>
        <v>72.208333333333329</v>
      </c>
      <c r="E23" s="106">
        <f>[19]Junho!$E$8</f>
        <v>76.666666666666671</v>
      </c>
      <c r="F23" s="106">
        <f>[19]Junho!$E$9</f>
        <v>71.041666666666671</v>
      </c>
      <c r="G23" s="106">
        <f>[19]Junho!$E$10</f>
        <v>72.541666666666671</v>
      </c>
      <c r="H23" s="106">
        <f>[19]Junho!$E$11</f>
        <v>69.75</v>
      </c>
      <c r="I23" s="106">
        <f>[19]Junho!$E$12</f>
        <v>75.083333333333329</v>
      </c>
      <c r="J23" s="106">
        <f>[19]Junho!$E$13</f>
        <v>79.63636363636364</v>
      </c>
      <c r="K23" s="106">
        <f>[19]Junho!$E$14</f>
        <v>83.291666666666671</v>
      </c>
      <c r="L23" s="106">
        <f>[19]Junho!$E$15</f>
        <v>77.666666666666671</v>
      </c>
      <c r="M23" s="106">
        <f>[19]Junho!$E$16</f>
        <v>67.791666666666671</v>
      </c>
      <c r="N23" s="106">
        <f>[19]Junho!$E$17</f>
        <v>59.25</v>
      </c>
      <c r="O23" s="106">
        <f>[19]Junho!$E$18</f>
        <v>66.875</v>
      </c>
      <c r="P23" s="106">
        <f>[19]Junho!$E$19</f>
        <v>73.583333333333329</v>
      </c>
      <c r="Q23" s="106">
        <f>[19]Junho!$E$20</f>
        <v>75.583333333333329</v>
      </c>
      <c r="R23" s="106">
        <f>[19]Junho!$E$21</f>
        <v>60.791666666666664</v>
      </c>
      <c r="S23" s="106">
        <f>[19]Junho!$E$22</f>
        <v>58.75</v>
      </c>
      <c r="T23" s="106">
        <f>[19]Junho!$E$23</f>
        <v>62.625</v>
      </c>
      <c r="U23" s="106">
        <f>[19]Junho!$E$24</f>
        <v>64.416666666666671</v>
      </c>
      <c r="V23" s="106">
        <f>[19]Junho!$E$25</f>
        <v>72.095238095238102</v>
      </c>
      <c r="W23" s="106">
        <f>[19]Junho!$E$26</f>
        <v>69.416666666666671</v>
      </c>
      <c r="X23" s="106">
        <f>[19]Junho!$E$27</f>
        <v>68.666666666666671</v>
      </c>
      <c r="Y23" s="106">
        <f>[19]Junho!$E$28</f>
        <v>78.913043478260875</v>
      </c>
      <c r="Z23" s="106">
        <f>[19]Junho!$E$29</f>
        <v>67.833333333333329</v>
      </c>
      <c r="AA23" s="106">
        <f>[19]Junho!$E$30</f>
        <v>72.5</v>
      </c>
      <c r="AB23" s="106">
        <f>[19]Junho!$E$31</f>
        <v>75.291666666666671</v>
      </c>
      <c r="AC23" s="106">
        <f>[19]Junho!$E$32</f>
        <v>68.333333333333329</v>
      </c>
      <c r="AD23" s="106">
        <f>[19]Junho!$E$33</f>
        <v>58.416666666666664</v>
      </c>
      <c r="AE23" s="106">
        <f>[19]Junho!$E$34</f>
        <v>90.875</v>
      </c>
      <c r="AF23" s="112">
        <f t="shared" si="1"/>
        <v>70.822877062550987</v>
      </c>
      <c r="AH23" t="s">
        <v>35</v>
      </c>
      <c r="AI23" t="s">
        <v>35</v>
      </c>
    </row>
    <row r="24" spans="1:36" x14ac:dyDescent="0.2">
      <c r="A24" s="47" t="s">
        <v>6</v>
      </c>
      <c r="B24" s="106">
        <f>[20]Junho!$E$5</f>
        <v>78.083333333333329</v>
      </c>
      <c r="C24" s="106">
        <f>[20]Junho!$E$6</f>
        <v>76.708333333333329</v>
      </c>
      <c r="D24" s="106">
        <f>[20]Junho!$E$7</f>
        <v>78.217391304347828</v>
      </c>
      <c r="E24" s="106">
        <f>[20]Junho!$E$8</f>
        <v>80.541666666666671</v>
      </c>
      <c r="F24" s="106">
        <f>[20]Junho!$E$9</f>
        <v>80.875</v>
      </c>
      <c r="G24" s="106">
        <f>[20]Junho!$E$10</f>
        <v>81</v>
      </c>
      <c r="H24" s="106">
        <f>[20]Junho!$E$11</f>
        <v>81.625</v>
      </c>
      <c r="I24" s="106">
        <f>[20]Junho!$E$12</f>
        <v>88.083333333333329</v>
      </c>
      <c r="J24" s="106">
        <f>[20]Junho!$E$13</f>
        <v>85</v>
      </c>
      <c r="K24" s="106">
        <f>[20]Junho!$E$14</f>
        <v>80.25</v>
      </c>
      <c r="L24" s="106">
        <f>[20]Junho!$E$15</f>
        <v>76.166666666666671</v>
      </c>
      <c r="M24" s="106">
        <f>[20]Junho!$E$16</f>
        <v>72.375</v>
      </c>
      <c r="N24" s="106">
        <f>[20]Junho!$E$17</f>
        <v>69.916666666666671</v>
      </c>
      <c r="O24" s="106">
        <f>[20]Junho!$E$18</f>
        <v>71.739130434782609</v>
      </c>
      <c r="P24" s="106">
        <f>[20]Junho!$E$19</f>
        <v>82.25</v>
      </c>
      <c r="Q24" s="106">
        <f>[20]Junho!$E$20</f>
        <v>79.541666666666671</v>
      </c>
      <c r="R24" s="106">
        <f>[20]Junho!$E$21</f>
        <v>76.958333333333329</v>
      </c>
      <c r="S24" s="106">
        <f>[20]Junho!$E$22</f>
        <v>77.458333333333329</v>
      </c>
      <c r="T24" s="106">
        <f>[20]Junho!$E$23</f>
        <v>78.416666666666671</v>
      </c>
      <c r="U24" s="106">
        <f>[20]Junho!$E$24</f>
        <v>87.666666666666671</v>
      </c>
      <c r="V24" s="106">
        <f>[20]Junho!$E$25</f>
        <v>88.416666666666671</v>
      </c>
      <c r="W24" s="106">
        <f>[20]Junho!$E$26</f>
        <v>81.708333333333329</v>
      </c>
      <c r="X24" s="106">
        <f>[20]Junho!$E$27</f>
        <v>91.083333333333329</v>
      </c>
      <c r="Y24" s="106">
        <f>[20]Junho!$E$28</f>
        <v>73.652173913043484</v>
      </c>
      <c r="Z24" s="106">
        <f>[20]Junho!$E$29</f>
        <v>75.208333333333329</v>
      </c>
      <c r="AA24" s="106">
        <f>[20]Junho!$E$30</f>
        <v>80.75</v>
      </c>
      <c r="AB24" s="106">
        <f>[20]Junho!$E$31</f>
        <v>81.708333333333329</v>
      </c>
      <c r="AC24" s="106">
        <f>[20]Junho!$E$32</f>
        <v>80.708333333333329</v>
      </c>
      <c r="AD24" s="106">
        <f>[20]Junho!$E$33</f>
        <v>80</v>
      </c>
      <c r="AE24" s="106">
        <f>[20]Junho!$E$34</f>
        <v>83.666666666666671</v>
      </c>
      <c r="AF24" s="112">
        <f t="shared" si="1"/>
        <v>79.992512077294677</v>
      </c>
      <c r="AJ24" t="s">
        <v>35</v>
      </c>
    </row>
    <row r="25" spans="1:36" x14ac:dyDescent="0.2">
      <c r="A25" s="47" t="s">
        <v>7</v>
      </c>
      <c r="B25" s="106">
        <f>[21]Junho!$E$5</f>
        <v>75.208333333333329</v>
      </c>
      <c r="C25" s="106">
        <f>[21]Junho!$E$6</f>
        <v>69.166666666666671</v>
      </c>
      <c r="D25" s="106">
        <f>[21]Junho!$E$7</f>
        <v>72.291666666666671</v>
      </c>
      <c r="E25" s="106">
        <f>[21]Junho!$E$8</f>
        <v>79.041666666666671</v>
      </c>
      <c r="F25" s="106">
        <f>[21]Junho!$E$9</f>
        <v>84.166666666666671</v>
      </c>
      <c r="G25" s="106">
        <f>[21]Junho!$E$10</f>
        <v>84.666666666666671</v>
      </c>
      <c r="H25" s="106">
        <f>[21]Junho!$E$11</f>
        <v>80.904761904761898</v>
      </c>
      <c r="I25" s="106">
        <f>[21]Junho!$E$12</f>
        <v>90.041666666666671</v>
      </c>
      <c r="J25" s="106">
        <f>[21]Junho!$E$13</f>
        <v>76.083333333333329</v>
      </c>
      <c r="K25" s="106">
        <f>[21]Junho!$E$14</f>
        <v>77.791666666666671</v>
      </c>
      <c r="L25" s="106">
        <f>[21]Junho!$E$15</f>
        <v>71.541666666666671</v>
      </c>
      <c r="M25" s="106">
        <f>[21]Junho!$E$16</f>
        <v>64.25</v>
      </c>
      <c r="N25" s="106">
        <f>[21]Junho!$E$17</f>
        <v>73.916666666666671</v>
      </c>
      <c r="O25" s="106">
        <f>[21]Junho!$E$18</f>
        <v>72.791666666666671</v>
      </c>
      <c r="P25" s="106">
        <f>[21]Junho!$E$19</f>
        <v>82.583333333333329</v>
      </c>
      <c r="Q25" s="106">
        <f>[21]Junho!$E$20</f>
        <v>80.5</v>
      </c>
      <c r="R25" s="106">
        <f>[21]Junho!$E$21</f>
        <v>69.541666666666671</v>
      </c>
      <c r="S25" s="106">
        <f>[21]Junho!$E$22</f>
        <v>62.791666666666664</v>
      </c>
      <c r="T25" s="106">
        <f>[21]Junho!$E$23</f>
        <v>70.875</v>
      </c>
      <c r="U25" s="106">
        <f>[21]Junho!$E$24</f>
        <v>86.958333333333329</v>
      </c>
      <c r="V25" s="106">
        <f>[21]Junho!$E$25</f>
        <v>91.791666666666671</v>
      </c>
      <c r="W25" s="106">
        <f>[21]Junho!$E$26</f>
        <v>81.25</v>
      </c>
      <c r="X25" s="106">
        <f>[21]Junho!$E$27</f>
        <v>81.291666666666671</v>
      </c>
      <c r="Y25" s="106">
        <f>[21]Junho!$E$28</f>
        <v>59.708333333333336</v>
      </c>
      <c r="Z25" s="106">
        <f>[21]Junho!$E$29</f>
        <v>50.291666666666664</v>
      </c>
      <c r="AA25" s="106">
        <f>[21]Junho!$E$30</f>
        <v>72.958333333333329</v>
      </c>
      <c r="AB25" s="106">
        <f>[21]Junho!$E$31</f>
        <v>92.631578947368425</v>
      </c>
      <c r="AC25" s="106">
        <f>[21]Junho!$E$32</f>
        <v>76.041666666666671</v>
      </c>
      <c r="AD25" s="106">
        <f>[21]Junho!$E$33</f>
        <v>82.75</v>
      </c>
      <c r="AE25" s="106">
        <f>[21]Junho!$E$34</f>
        <v>86.916666666666671</v>
      </c>
      <c r="AF25" s="112">
        <f t="shared" si="1"/>
        <v>76.69148913951544</v>
      </c>
    </row>
    <row r="26" spans="1:36" x14ac:dyDescent="0.2">
      <c r="A26" s="47" t="s">
        <v>140</v>
      </c>
      <c r="B26" s="106">
        <f>[22]Junho!$E$5</f>
        <v>72.666666666666671</v>
      </c>
      <c r="C26" s="106">
        <f>[22]Junho!$E$6</f>
        <v>73.916666666666671</v>
      </c>
      <c r="D26" s="106">
        <f>[22]Junho!$E$7</f>
        <v>74.916666666666671</v>
      </c>
      <c r="E26" s="106">
        <f>[22]Junho!$E$8</f>
        <v>80.708333333333329</v>
      </c>
      <c r="F26" s="106">
        <f>[22]Junho!$E$9</f>
        <v>83.541666666666671</v>
      </c>
      <c r="G26" s="106">
        <f>[22]Junho!$E$10</f>
        <v>85.375</v>
      </c>
      <c r="H26" s="106">
        <f>[22]Junho!$E$11</f>
        <v>84.458333333333329</v>
      </c>
      <c r="I26" s="106">
        <f>[22]Junho!$E$12</f>
        <v>87.166666666666671</v>
      </c>
      <c r="J26" s="106">
        <f>[22]Junho!$E$13</f>
        <v>74.916666666666671</v>
      </c>
      <c r="K26" s="106">
        <f>[22]Junho!$E$14</f>
        <v>77</v>
      </c>
      <c r="L26" s="106">
        <f>[22]Junho!$E$15</f>
        <v>74.666666666666671</v>
      </c>
      <c r="M26" s="106">
        <f>[22]Junho!$E$16</f>
        <v>69.25</v>
      </c>
      <c r="N26" s="106">
        <f>[22]Junho!$E$17</f>
        <v>73.333333333333329</v>
      </c>
      <c r="O26" s="106">
        <f>[22]Junho!$E$18</f>
        <v>70.208333333333329</v>
      </c>
      <c r="P26" s="106">
        <f>[22]Junho!$E$19</f>
        <v>80.5</v>
      </c>
      <c r="Q26" s="106">
        <f>[22]Junho!$E$20</f>
        <v>79.291666666666671</v>
      </c>
      <c r="R26" s="106">
        <f>[22]Junho!$E$21</f>
        <v>73.083333333333329</v>
      </c>
      <c r="S26" s="106">
        <f>[22]Junho!$E$22</f>
        <v>69.166666666666671</v>
      </c>
      <c r="T26" s="106">
        <f>[22]Junho!$E$23</f>
        <v>72.25</v>
      </c>
      <c r="U26" s="106">
        <f>[22]Junho!$E$24</f>
        <v>82.5</v>
      </c>
      <c r="V26" s="106">
        <f>[22]Junho!$E$25</f>
        <v>85.291666666666671</v>
      </c>
      <c r="W26" s="106">
        <f>[22]Junho!$E$26</f>
        <v>78.625</v>
      </c>
      <c r="X26" s="106">
        <f>[22]Junho!$E$27</f>
        <v>76.458333333333329</v>
      </c>
      <c r="Y26" s="106">
        <f>[22]Junho!$E$28</f>
        <v>60.625</v>
      </c>
      <c r="Z26" s="106">
        <f>[22]Junho!$E$29</f>
        <v>59.875</v>
      </c>
      <c r="AA26" s="106">
        <f>[22]Junho!$E$30</f>
        <v>74.5</v>
      </c>
      <c r="AB26" s="106">
        <f>[22]Junho!$E$31</f>
        <v>86.708333333333329</v>
      </c>
      <c r="AC26" s="106">
        <f>[22]Junho!$E$32</f>
        <v>76.708333333333329</v>
      </c>
      <c r="AD26" s="106">
        <f>[22]Junho!$E$33</f>
        <v>82</v>
      </c>
      <c r="AE26" s="106">
        <f>[22]Junho!$E$34</f>
        <v>77.25</v>
      </c>
      <c r="AF26" s="112">
        <f t="shared" si="1"/>
        <v>76.56527777777778</v>
      </c>
      <c r="AH26" t="s">
        <v>35</v>
      </c>
      <c r="AJ26" t="s">
        <v>35</v>
      </c>
    </row>
    <row r="27" spans="1:36" x14ac:dyDescent="0.2">
      <c r="A27" s="47" t="s">
        <v>141</v>
      </c>
      <c r="B27" s="106">
        <f>[23]Junho!$E$5</f>
        <v>78.125</v>
      </c>
      <c r="C27" s="106">
        <f>[23]Junho!$E$6</f>
        <v>78.833333333333329</v>
      </c>
      <c r="D27" s="106">
        <f>[23]Junho!$E$7</f>
        <v>79.125</v>
      </c>
      <c r="E27" s="106">
        <f>[23]Junho!$E$8</f>
        <v>79.5</v>
      </c>
      <c r="F27" s="106">
        <f>[23]Junho!$E$9</f>
        <v>89.041666666666671</v>
      </c>
      <c r="G27" s="106">
        <f>[23]Junho!$E$10</f>
        <v>89.333333333333329</v>
      </c>
      <c r="H27" s="106">
        <f>[23]Junho!$E$11</f>
        <v>94.25</v>
      </c>
      <c r="I27" s="106">
        <f>[23]Junho!$E$12</f>
        <v>93.75</v>
      </c>
      <c r="J27" s="106">
        <f>[23]Junho!$E$13</f>
        <v>84.958333333333329</v>
      </c>
      <c r="K27" s="106">
        <f>[23]Junho!$E$14</f>
        <v>83.708333333333329</v>
      </c>
      <c r="L27" s="106">
        <f>[23]Junho!$E$15</f>
        <v>83.666666666666671</v>
      </c>
      <c r="M27" s="106">
        <f>[23]Junho!$E$16</f>
        <v>72.304347826086953</v>
      </c>
      <c r="N27" s="106">
        <f>[23]Junho!$E$17</f>
        <v>70.958333333333329</v>
      </c>
      <c r="O27" s="106">
        <f>[23]Junho!$E$18</f>
        <v>67.347826086956516</v>
      </c>
      <c r="P27" s="106">
        <f>[23]Junho!$E$19</f>
        <v>86.291666666666671</v>
      </c>
      <c r="Q27" s="106">
        <f>[23]Junho!$E$20</f>
        <v>81.666666666666671</v>
      </c>
      <c r="R27" s="106">
        <f>[23]Junho!$E$20</f>
        <v>81.666666666666671</v>
      </c>
      <c r="S27" s="106">
        <f>[23]Junho!$E$22</f>
        <v>65.458333333333329</v>
      </c>
      <c r="T27" s="106">
        <f>[23]Junho!$E$23</f>
        <v>79.416666666666671</v>
      </c>
      <c r="U27" s="106">
        <f>[23]Junho!$E$24</f>
        <v>91.041666666666671</v>
      </c>
      <c r="V27" s="106">
        <f>[23]Junho!$E$25</f>
        <v>89.434782608695656</v>
      </c>
      <c r="W27" s="106">
        <f>[23]Junho!$E$26</f>
        <v>86.666666666666671</v>
      </c>
      <c r="X27" s="106">
        <f>[23]Junho!$E$27</f>
        <v>73.375</v>
      </c>
      <c r="Y27" s="106">
        <f>[23]Junho!$E$28</f>
        <v>62.083333333333336</v>
      </c>
      <c r="Z27" s="106">
        <f>[23]Junho!$E$29</f>
        <v>58.791666666666664</v>
      </c>
      <c r="AA27" s="106">
        <f>[23]Junho!$E$30</f>
        <v>76</v>
      </c>
      <c r="AB27" s="106">
        <f>[23]Junho!$E$31</f>
        <v>91.375</v>
      </c>
      <c r="AC27" s="106">
        <f>[23]Junho!$E$32</f>
        <v>81.041666666666671</v>
      </c>
      <c r="AD27" s="106">
        <f>[23]Junho!$E$33</f>
        <v>86.583333333333329</v>
      </c>
      <c r="AE27" s="106">
        <f>[23]Junho!$E$34</f>
        <v>81.708333333333329</v>
      </c>
      <c r="AF27" s="112">
        <f t="shared" si="1"/>
        <v>80.583454106280215</v>
      </c>
      <c r="AG27" s="12" t="s">
        <v>35</v>
      </c>
      <c r="AJ27" t="s">
        <v>35</v>
      </c>
    </row>
    <row r="28" spans="1:36" x14ac:dyDescent="0.2">
      <c r="A28" s="47" t="s">
        <v>142</v>
      </c>
      <c r="B28" s="106">
        <f>[24]Junho!$E$5</f>
        <v>71.25</v>
      </c>
      <c r="C28" s="106">
        <f>[24]Junho!$E$6</f>
        <v>74</v>
      </c>
      <c r="D28" s="106">
        <f>[24]Junho!$E$7</f>
        <v>79.5</v>
      </c>
      <c r="E28" s="106">
        <f>[24]Junho!$E$8</f>
        <v>84.416666666666671</v>
      </c>
      <c r="F28" s="106">
        <f>[24]Junho!$E$9</f>
        <v>88.625</v>
      </c>
      <c r="G28" s="106">
        <f>[24]Junho!$E$10</f>
        <v>85.916666666666671</v>
      </c>
      <c r="H28" s="106">
        <f>[24]Junho!$E$11</f>
        <v>85.083333333333329</v>
      </c>
      <c r="I28" s="106">
        <f>[24]Junho!$E$12</f>
        <v>92.833333333333329</v>
      </c>
      <c r="J28" s="106">
        <f>[24]Junho!$E$13</f>
        <v>77.291666666666671</v>
      </c>
      <c r="K28" s="106">
        <f>[24]Junho!$E$14</f>
        <v>76.958333333333329</v>
      </c>
      <c r="L28" s="106">
        <f>[24]Junho!$E$15</f>
        <v>72</v>
      </c>
      <c r="M28" s="106">
        <f>[24]Junho!$E$16</f>
        <v>70.291666666666671</v>
      </c>
      <c r="N28" s="106">
        <f>[24]Junho!$E$17</f>
        <v>79</v>
      </c>
      <c r="O28" s="106">
        <f>[24]Junho!$E$18</f>
        <v>76.666666666666671</v>
      </c>
      <c r="P28" s="106">
        <f>[24]Junho!$E$19</f>
        <v>84.75</v>
      </c>
      <c r="Q28" s="106">
        <f>[24]Junho!$E$20</f>
        <v>83.833333333333329</v>
      </c>
      <c r="R28" s="106">
        <f>[24]Junho!$E$21</f>
        <v>74.75</v>
      </c>
      <c r="S28" s="106">
        <f>[24]Junho!$E$22</f>
        <v>68.291666666666671</v>
      </c>
      <c r="T28" s="106">
        <f>[24]Junho!$E$23</f>
        <v>77.25</v>
      </c>
      <c r="U28" s="106">
        <f>[24]Junho!$E$24</f>
        <v>89.416666666666671</v>
      </c>
      <c r="V28" s="106">
        <f>[24]Junho!$E$25</f>
        <v>93.083333333333329</v>
      </c>
      <c r="W28" s="106">
        <f>[24]Junho!$E$26</f>
        <v>84.666666666666671</v>
      </c>
      <c r="X28" s="106">
        <f>[24]Junho!$E$27</f>
        <v>81.958333333333329</v>
      </c>
      <c r="Y28" s="106">
        <f>[24]Junho!$E$28</f>
        <v>58.291666666666664</v>
      </c>
      <c r="Z28" s="106">
        <f>[24]Junho!$E$29</f>
        <v>56.166666666666664</v>
      </c>
      <c r="AA28" s="106">
        <f>[24]Junho!$E$30</f>
        <v>76.041666666666671</v>
      </c>
      <c r="AB28" s="106">
        <f>[24]Junho!$E$31</f>
        <v>95.708333333333329</v>
      </c>
      <c r="AC28" s="106">
        <f>[24]Junho!$E$32</f>
        <v>79.5</v>
      </c>
      <c r="AD28" s="106">
        <f>[24]Junho!$E$33</f>
        <v>86.708333333333329</v>
      </c>
      <c r="AE28" s="106">
        <f>[24]Junho!$E$34</f>
        <v>85.416666666666671</v>
      </c>
      <c r="AF28" s="112">
        <f t="shared" si="1"/>
        <v>79.655555555555566</v>
      </c>
      <c r="AI28" t="s">
        <v>35</v>
      </c>
      <c r="AJ28" t="s">
        <v>35</v>
      </c>
    </row>
    <row r="29" spans="1:36" x14ac:dyDescent="0.2">
      <c r="A29" s="47" t="s">
        <v>8</v>
      </c>
      <c r="B29" s="106">
        <f>[25]Junho!$E$5</f>
        <v>76.666666666666671</v>
      </c>
      <c r="C29" s="106">
        <f>[25]Junho!$E$6</f>
        <v>79.826086956521735</v>
      </c>
      <c r="D29" s="106">
        <f>[25]Junho!$E$7</f>
        <v>80.555555555555557</v>
      </c>
      <c r="E29" s="106">
        <f>[25]Junho!$E$8</f>
        <v>78.8</v>
      </c>
      <c r="F29" s="106">
        <f>[25]Junho!$E$9</f>
        <v>94.384615384615387</v>
      </c>
      <c r="G29" s="106">
        <f>[25]Junho!$E$10</f>
        <v>76.857142857142861</v>
      </c>
      <c r="H29" s="106">
        <f>[25]Junho!$E$11</f>
        <v>89.333333333333329</v>
      </c>
      <c r="I29" s="106" t="str">
        <f>[25]Junho!$E$12</f>
        <v>*</v>
      </c>
      <c r="J29" s="106" t="str">
        <f>[25]Junho!$E$13</f>
        <v>*</v>
      </c>
      <c r="K29" s="106" t="str">
        <f>[25]Junho!$E$14</f>
        <v>*</v>
      </c>
      <c r="L29" s="106" t="str">
        <f>[25]Junho!$E$15</f>
        <v>*</v>
      </c>
      <c r="M29" s="106" t="str">
        <f>[25]Junho!$E$16</f>
        <v>*</v>
      </c>
      <c r="N29" s="106" t="str">
        <f>[25]Junho!$E$17</f>
        <v>*</v>
      </c>
      <c r="O29" s="106" t="str">
        <f>[25]Junho!$E$18</f>
        <v>*</v>
      </c>
      <c r="P29" s="106" t="str">
        <f>[25]Junho!$E$19</f>
        <v>*</v>
      </c>
      <c r="Q29" s="106" t="str">
        <f>[25]Junho!$E$20</f>
        <v>*</v>
      </c>
      <c r="R29" s="106" t="str">
        <f>[25]Junho!$E$21</f>
        <v>*</v>
      </c>
      <c r="S29" s="106" t="str">
        <f>[25]Junho!$E$22</f>
        <v>*</v>
      </c>
      <c r="T29" s="106">
        <f>[25]Junho!$E$23</f>
        <v>76.166666666666671</v>
      </c>
      <c r="U29" s="106">
        <f>[25]Junho!$E$24</f>
        <v>87.5</v>
      </c>
      <c r="V29" s="106">
        <f>[25]Junho!$E$25</f>
        <v>85.777777777777771</v>
      </c>
      <c r="W29" s="106">
        <f>[25]Junho!$E$26</f>
        <v>84.818181818181813</v>
      </c>
      <c r="X29" s="106">
        <f>[25]Junho!$E$27</f>
        <v>76.454545454545453</v>
      </c>
      <c r="Y29" s="106">
        <f>[25]Junho!$E$28</f>
        <v>46.416666666666664</v>
      </c>
      <c r="Z29" s="106">
        <f>[25]Junho!$E$29</f>
        <v>47.727272727272727</v>
      </c>
      <c r="AA29" s="106">
        <f>[25]Junho!$E$30</f>
        <v>75.736842105263165</v>
      </c>
      <c r="AB29" s="106">
        <f>[25]Junho!$E$31</f>
        <v>91.428571428571431</v>
      </c>
      <c r="AC29" s="106">
        <f>[25]Junho!$E$32</f>
        <v>62.636363636363633</v>
      </c>
      <c r="AD29" s="106">
        <f>[25]Junho!$E$33</f>
        <v>85.761904761904759</v>
      </c>
      <c r="AE29" s="106">
        <f>[25]Junho!$E$34</f>
        <v>89.521739130434781</v>
      </c>
      <c r="AF29" s="112">
        <f t="shared" si="1"/>
        <v>78.229996469867615</v>
      </c>
    </row>
    <row r="30" spans="1:36" x14ac:dyDescent="0.2">
      <c r="A30" s="47" t="s">
        <v>9</v>
      </c>
      <c r="B30" s="106">
        <f>[26]Junho!$E$5</f>
        <v>62.958333333333336</v>
      </c>
      <c r="C30" s="106">
        <f>[26]Junho!$E$6</f>
        <v>61.5</v>
      </c>
      <c r="D30" s="106">
        <f>[26]Junho!$E$7</f>
        <v>70</v>
      </c>
      <c r="E30" s="106">
        <f>[26]Junho!$E$8</f>
        <v>77.958333333333329</v>
      </c>
      <c r="F30" s="106">
        <f>[26]Junho!$E$9</f>
        <v>82.208333333333329</v>
      </c>
      <c r="G30" s="106">
        <f>[26]Junho!$E$10</f>
        <v>85.625</v>
      </c>
      <c r="H30" s="106">
        <f>[26]Junho!$E$11</f>
        <v>79.5</v>
      </c>
      <c r="I30" s="106">
        <f>[26]Junho!$E$12</f>
        <v>84.958333333333329</v>
      </c>
      <c r="J30" s="106">
        <f>[26]Junho!$E$13</f>
        <v>73.125</v>
      </c>
      <c r="K30" s="106">
        <f>[26]Junho!$E$14</f>
        <v>77.458333333333329</v>
      </c>
      <c r="L30" s="106">
        <f>[26]Junho!$E$15</f>
        <v>69.5</v>
      </c>
      <c r="M30" s="106">
        <f>[26]Junho!$E$16</f>
        <v>66.958333333333329</v>
      </c>
      <c r="N30" s="106">
        <f>[26]Junho!$E$17</f>
        <v>73.458333333333329</v>
      </c>
      <c r="O30" s="106">
        <f>[26]Junho!$E$18</f>
        <v>68.375</v>
      </c>
      <c r="P30" s="106">
        <f>[26]Junho!$E$19</f>
        <v>79.125</v>
      </c>
      <c r="Q30" s="106">
        <f>[26]Junho!$E$20</f>
        <v>78.75</v>
      </c>
      <c r="R30" s="106">
        <f>[26]Junho!$E$21</f>
        <v>66.291666666666671</v>
      </c>
      <c r="S30" s="106">
        <f>[26]Junho!$E$22</f>
        <v>59.416666666666664</v>
      </c>
      <c r="T30" s="106">
        <f>[26]Junho!$E$23</f>
        <v>61.208333333333336</v>
      </c>
      <c r="U30" s="106">
        <f>[26]Junho!$E$24</f>
        <v>77.25</v>
      </c>
      <c r="V30" s="106">
        <f>[26]Junho!$E$25</f>
        <v>83.916666666666671</v>
      </c>
      <c r="W30" s="106">
        <f>[26]Junho!$E$26</f>
        <v>76.125</v>
      </c>
      <c r="X30" s="106">
        <f>[26]Junho!$E$27</f>
        <v>74.625</v>
      </c>
      <c r="Y30" s="106">
        <f>[26]Junho!$E$28</f>
        <v>54.875</v>
      </c>
      <c r="Z30" s="106">
        <f>[26]Junho!$E$29</f>
        <v>49.166666666666664</v>
      </c>
      <c r="AA30" s="106">
        <f>[26]Junho!$E$30</f>
        <v>65.083333333333329</v>
      </c>
      <c r="AB30" s="106">
        <f>[26]Junho!$E$31</f>
        <v>84.916666666666671</v>
      </c>
      <c r="AC30" s="106">
        <f>[26]Junho!$E$32</f>
        <v>71.208333333333329</v>
      </c>
      <c r="AD30" s="106">
        <f>[26]Junho!$E$33</f>
        <v>72.875</v>
      </c>
      <c r="AE30" s="106">
        <f>[26]Junho!$E$34</f>
        <v>79.708333333333329</v>
      </c>
      <c r="AF30" s="112">
        <f t="shared" si="1"/>
        <v>72.270833333333343</v>
      </c>
      <c r="AI30" t="s">
        <v>35</v>
      </c>
    </row>
    <row r="31" spans="1:36" x14ac:dyDescent="0.2">
      <c r="A31" s="47" t="s">
        <v>32</v>
      </c>
      <c r="B31" s="106">
        <f>[27]Junho!$E$5</f>
        <v>68.416666666666671</v>
      </c>
      <c r="C31" s="106">
        <f>[27]Junho!$E$6</f>
        <v>71.833333333333329</v>
      </c>
      <c r="D31" s="106">
        <f>[27]Junho!$E$7</f>
        <v>65.466666666666669</v>
      </c>
      <c r="E31" s="106">
        <f>[27]Junho!$E$8</f>
        <v>68.066666666666663</v>
      </c>
      <c r="F31" s="106">
        <f>[27]Junho!$E$9</f>
        <v>75.388888888888886</v>
      </c>
      <c r="G31" s="106">
        <f>[27]Junho!$E$10</f>
        <v>63.4</v>
      </c>
      <c r="H31" s="106">
        <f>[27]Junho!$E$11</f>
        <v>66.461538461538467</v>
      </c>
      <c r="I31" s="106">
        <f>[27]Junho!$E$12</f>
        <v>79.333333333333329</v>
      </c>
      <c r="J31" s="106">
        <f>[27]Junho!$E$13</f>
        <v>68.8</v>
      </c>
      <c r="K31" s="106">
        <f>[27]Junho!$E$14</f>
        <v>57</v>
      </c>
      <c r="L31" s="106">
        <f>[27]Junho!$E$15</f>
        <v>65.333333333333329</v>
      </c>
      <c r="M31" s="106">
        <f>[27]Junho!$E$16</f>
        <v>65.083333333333329</v>
      </c>
      <c r="N31" s="106">
        <f>[27]Junho!$E$17</f>
        <v>59.625</v>
      </c>
      <c r="O31" s="106">
        <f>[27]Junho!$E$18</f>
        <v>64.333333333333329</v>
      </c>
      <c r="P31" s="106">
        <f>[27]Junho!$E$19</f>
        <v>69.15384615384616</v>
      </c>
      <c r="Q31" s="106">
        <f>[27]Junho!$E$20</f>
        <v>67.294117647058826</v>
      </c>
      <c r="R31" s="106">
        <f>[27]Junho!$E$21</f>
        <v>63.291666666666664</v>
      </c>
      <c r="S31" s="106">
        <f>[27]Junho!$E$22</f>
        <v>61</v>
      </c>
      <c r="T31" s="106">
        <f>[27]Junho!$E$23</f>
        <v>78.230769230769226</v>
      </c>
      <c r="U31" s="106">
        <f>[27]Junho!$E$24</f>
        <v>78.041666666666671</v>
      </c>
      <c r="V31" s="106">
        <f>[27]Junho!$E$25</f>
        <v>85.1875</v>
      </c>
      <c r="W31" s="106">
        <f>[27]Junho!$E$26</f>
        <v>68.25</v>
      </c>
      <c r="X31" s="106">
        <f>[27]Junho!$E$27</f>
        <v>71.818181818181813</v>
      </c>
      <c r="Y31" s="106">
        <f>[27]Junho!$E$28</f>
        <v>57.208333333333336</v>
      </c>
      <c r="Z31" s="106">
        <f>[27]Junho!$E$29</f>
        <v>56.333333333333336</v>
      </c>
      <c r="AA31" s="106">
        <f>[27]Junho!$E$30</f>
        <v>75.63636363636364</v>
      </c>
      <c r="AB31" s="106">
        <f>[27]Junho!$E$31</f>
        <v>73.222222222222229</v>
      </c>
      <c r="AC31" s="106">
        <f>[27]Junho!$E$32</f>
        <v>64.400000000000006</v>
      </c>
      <c r="AD31" s="106">
        <f>[27]Junho!$E$33</f>
        <v>81.533333333333331</v>
      </c>
      <c r="AE31" s="106">
        <f>[27]Junho!$E$34</f>
        <v>78.25</v>
      </c>
      <c r="AF31" s="112">
        <f t="shared" si="1"/>
        <v>68.913114268628973</v>
      </c>
      <c r="AJ31" t="s">
        <v>35</v>
      </c>
    </row>
    <row r="32" spans="1:36" hidden="1" x14ac:dyDescent="0.2">
      <c r="A32" s="47" t="s">
        <v>10</v>
      </c>
      <c r="B32" s="106" t="str">
        <f>[28]Junho!$E$5</f>
        <v>*</v>
      </c>
      <c r="C32" s="106" t="str">
        <f>[28]Junho!$E$6</f>
        <v>*</v>
      </c>
      <c r="D32" s="106" t="str">
        <f>[28]Junho!$E$7</f>
        <v>*</v>
      </c>
      <c r="E32" s="106" t="str">
        <f>[28]Junho!$E$8</f>
        <v>*</v>
      </c>
      <c r="F32" s="106" t="str">
        <f>[28]Junho!$E$9</f>
        <v>*</v>
      </c>
      <c r="G32" s="106" t="str">
        <f>[28]Junho!$E$10</f>
        <v>*</v>
      </c>
      <c r="H32" s="106" t="str">
        <f>[28]Junho!$E$11</f>
        <v>*</v>
      </c>
      <c r="I32" s="106" t="str">
        <f>[28]Junho!$E$12</f>
        <v>*</v>
      </c>
      <c r="J32" s="106" t="str">
        <f>[28]Junho!$E$13</f>
        <v>*</v>
      </c>
      <c r="K32" s="106" t="str">
        <f>[28]Junho!$E$14</f>
        <v>*</v>
      </c>
      <c r="L32" s="106" t="str">
        <f>[28]Junho!$E$15</f>
        <v>*</v>
      </c>
      <c r="M32" s="106" t="str">
        <f>[28]Junho!$E$16</f>
        <v>*</v>
      </c>
      <c r="N32" s="106" t="str">
        <f>[28]Junho!$E$17</f>
        <v>*</v>
      </c>
      <c r="O32" s="106" t="str">
        <f>[28]Junho!$E$18</f>
        <v>*</v>
      </c>
      <c r="P32" s="106" t="str">
        <f>[28]Junho!$E$19</f>
        <v>*</v>
      </c>
      <c r="Q32" s="106" t="str">
        <f>[28]Junho!$E$20</f>
        <v>*</v>
      </c>
      <c r="R32" s="106" t="str">
        <f>[28]Junho!$E$21</f>
        <v>*</v>
      </c>
      <c r="S32" s="106" t="str">
        <f>[28]Junho!$E$22</f>
        <v>*</v>
      </c>
      <c r="T32" s="106" t="str">
        <f>[28]Junho!$E$23</f>
        <v>*</v>
      </c>
      <c r="U32" s="106" t="str">
        <f>[28]Junho!$E$24</f>
        <v>*</v>
      </c>
      <c r="V32" s="106" t="str">
        <f>[28]Junho!$E$25</f>
        <v>*</v>
      </c>
      <c r="W32" s="106" t="str">
        <f>[28]Junho!$E$26</f>
        <v>*</v>
      </c>
      <c r="X32" s="106" t="str">
        <f>[28]Junho!$E$27</f>
        <v>*</v>
      </c>
      <c r="Y32" s="106" t="str">
        <f>[28]Junho!$E$28</f>
        <v>*</v>
      </c>
      <c r="Z32" s="106" t="str">
        <f>[28]Junho!$E$29</f>
        <v>*</v>
      </c>
      <c r="AA32" s="106" t="str">
        <f>[28]Junho!$E$30</f>
        <v>*</v>
      </c>
      <c r="AB32" s="106" t="str">
        <f>[28]Junho!$E$31</f>
        <v>*</v>
      </c>
      <c r="AC32" s="106" t="str">
        <f>[28]Junho!$E$32</f>
        <v>*</v>
      </c>
      <c r="AD32" s="106" t="str">
        <f>[28]Junho!$E$33</f>
        <v>*</v>
      </c>
      <c r="AE32" s="106" t="str">
        <f>[28]Junho!$E$34</f>
        <v>*</v>
      </c>
      <c r="AF32" s="112" t="s">
        <v>154</v>
      </c>
      <c r="AI32" t="s">
        <v>35</v>
      </c>
      <c r="AJ32" t="s">
        <v>35</v>
      </c>
    </row>
    <row r="33" spans="1:36" x14ac:dyDescent="0.2">
      <c r="A33" s="47" t="s">
        <v>143</v>
      </c>
      <c r="B33" s="106">
        <f>[29]Junho!$E$5</f>
        <v>79.458333333333329</v>
      </c>
      <c r="C33" s="106">
        <f>[29]Junho!$E$6</f>
        <v>80.416666666666671</v>
      </c>
      <c r="D33" s="106">
        <f>[29]Junho!$E$7</f>
        <v>84</v>
      </c>
      <c r="E33" s="106">
        <f>[29]Junho!$E$8</f>
        <v>87.375</v>
      </c>
      <c r="F33" s="106">
        <f>[29]Junho!$E$9</f>
        <v>91.583333333333329</v>
      </c>
      <c r="G33" s="106">
        <f>[29]Junho!$E$10</f>
        <v>90.083333333333329</v>
      </c>
      <c r="H33" s="106">
        <f>[29]Junho!$E$11</f>
        <v>88.875</v>
      </c>
      <c r="I33" s="106">
        <f>[29]Junho!$E$12</f>
        <v>94</v>
      </c>
      <c r="J33" s="106">
        <f>[29]Junho!$E$13</f>
        <v>80.208333333333329</v>
      </c>
      <c r="K33" s="106">
        <f>[29]Junho!$E$14</f>
        <v>79.208333333333329</v>
      </c>
      <c r="L33" s="106">
        <f>[29]Junho!$E$15</f>
        <v>79.041666666666671</v>
      </c>
      <c r="M33" s="106">
        <f>[29]Junho!$E$16</f>
        <v>75.333333333333329</v>
      </c>
      <c r="N33" s="106">
        <f>[29]Junho!$E$17</f>
        <v>82.375</v>
      </c>
      <c r="O33" s="106">
        <f>[29]Junho!$E$18</f>
        <v>78.375</v>
      </c>
      <c r="P33" s="106">
        <f>[29]Junho!$E$19</f>
        <v>89.041666666666671</v>
      </c>
      <c r="Q33" s="106">
        <f>[29]Junho!$E$20</f>
        <v>85.375</v>
      </c>
      <c r="R33" s="106">
        <f>[29]Junho!$E$21</f>
        <v>75.375</v>
      </c>
      <c r="S33" s="106">
        <f>[29]Junho!$E$22</f>
        <v>70.75</v>
      </c>
      <c r="T33" s="106">
        <f>[29]Junho!$E$23</f>
        <v>82.041666666666671</v>
      </c>
      <c r="U33" s="106">
        <f>[29]Junho!$E$24</f>
        <v>88.791666666666671</v>
      </c>
      <c r="V33" s="106">
        <f>[29]Junho!$E$25</f>
        <v>94.125</v>
      </c>
      <c r="W33" s="106">
        <f>[29]Junho!$E$26</f>
        <v>86.666666666666671</v>
      </c>
      <c r="X33" s="106">
        <f>[29]Junho!$E$27</f>
        <v>81.333333333333329</v>
      </c>
      <c r="Y33" s="106">
        <f>[29]Junho!$E$28</f>
        <v>61.333333333333336</v>
      </c>
      <c r="Z33" s="106">
        <f>[29]Junho!$E$29</f>
        <v>59.791666666666664</v>
      </c>
      <c r="AA33" s="106">
        <f>[29]Junho!$E$30</f>
        <v>75.041666666666671</v>
      </c>
      <c r="AB33" s="106">
        <f>[29]Junho!$E$31</f>
        <v>96.125</v>
      </c>
      <c r="AC33" s="106">
        <f>[29]Junho!$E$32</f>
        <v>80.291666666666671</v>
      </c>
      <c r="AD33" s="106">
        <f>[29]Junho!$E$33</f>
        <v>91.166666666666671</v>
      </c>
      <c r="AE33" s="106">
        <f>[29]Junho!$E$34</f>
        <v>90.625</v>
      </c>
      <c r="AF33" s="112">
        <f t="shared" si="1"/>
        <v>82.606944444444451</v>
      </c>
      <c r="AG33" s="12" t="s">
        <v>35</v>
      </c>
      <c r="AI33" t="s">
        <v>35</v>
      </c>
    </row>
    <row r="34" spans="1:36" x14ac:dyDescent="0.2">
      <c r="A34" s="47" t="s">
        <v>11</v>
      </c>
      <c r="B34" s="106">
        <f>[30]Junho!$E$5</f>
        <v>71.666666666666671</v>
      </c>
      <c r="C34" s="106">
        <f>[30]Junho!$E$6</f>
        <v>75.333333333333329</v>
      </c>
      <c r="D34" s="106">
        <f>[30]Junho!$E$7</f>
        <v>79.541666666666671</v>
      </c>
      <c r="E34" s="106">
        <f>[30]Junho!$E$8</f>
        <v>81.208333333333329</v>
      </c>
      <c r="F34" s="106">
        <f>[30]Junho!$E$9</f>
        <v>81.166666666666671</v>
      </c>
      <c r="G34" s="106">
        <f>[30]Junho!$E$10</f>
        <v>82.875</v>
      </c>
      <c r="H34" s="106">
        <f>[30]Junho!$E$11</f>
        <v>80.375</v>
      </c>
      <c r="I34" s="106">
        <f>[30]Junho!$E$12</f>
        <v>88.958333333333329</v>
      </c>
      <c r="J34" s="106">
        <f>[30]Junho!$E$13</f>
        <v>76.166666666666671</v>
      </c>
      <c r="K34" s="106">
        <f>[30]Junho!$E$14</f>
        <v>74.25</v>
      </c>
      <c r="L34" s="106">
        <f>[30]Junho!$E$15</f>
        <v>77.75</v>
      </c>
      <c r="M34" s="106">
        <f>[30]Junho!$E$16</f>
        <v>75.625</v>
      </c>
      <c r="N34" s="106">
        <f>[30]Junho!$E$17</f>
        <v>78.75</v>
      </c>
      <c r="O34" s="106">
        <f>[30]Junho!$E$18</f>
        <v>79.75</v>
      </c>
      <c r="P34" s="106">
        <f>[30]Junho!$E$19</f>
        <v>85.208333333333329</v>
      </c>
      <c r="Q34" s="106">
        <f>[30]Junho!$E$20</f>
        <v>80.291666666666671</v>
      </c>
      <c r="R34" s="106">
        <f>[30]Junho!$E$21</f>
        <v>75.208333333333329</v>
      </c>
      <c r="S34" s="106">
        <f>[30]Junho!$E$22</f>
        <v>74.041666666666671</v>
      </c>
      <c r="T34" s="106">
        <f>[30]Junho!$E$23</f>
        <v>79.25</v>
      </c>
      <c r="U34" s="106">
        <f>[30]Junho!$E$24</f>
        <v>86.833333333333329</v>
      </c>
      <c r="V34" s="106">
        <f>[30]Junho!$E$25</f>
        <v>89.5</v>
      </c>
      <c r="W34" s="106">
        <f>[30]Junho!$E$26</f>
        <v>79.458333333333329</v>
      </c>
      <c r="X34" s="106">
        <f>[30]Junho!$E$27</f>
        <v>82.083333333333329</v>
      </c>
      <c r="Y34" s="106">
        <f>[30]Junho!$E$28</f>
        <v>61.111111111111114</v>
      </c>
      <c r="Z34" s="106">
        <f>[30]Junho!$E$29</f>
        <v>54.692307692307693</v>
      </c>
      <c r="AA34" s="106">
        <f>[30]Junho!$E$30</f>
        <v>82.041666666666671</v>
      </c>
      <c r="AB34" s="106">
        <f>[30]Junho!$E$31</f>
        <v>90.166666666666671</v>
      </c>
      <c r="AC34" s="106">
        <f>[30]Junho!$E$32</f>
        <v>75.791666666666671</v>
      </c>
      <c r="AD34" s="106">
        <f>[30]Junho!$E$33</f>
        <v>82.791666666666671</v>
      </c>
      <c r="AE34" s="106">
        <f>[30]Junho!$E$34</f>
        <v>81.625</v>
      </c>
      <c r="AF34" s="112">
        <f t="shared" si="1"/>
        <v>78.783725071225049</v>
      </c>
      <c r="AJ34" t="s">
        <v>35</v>
      </c>
    </row>
    <row r="35" spans="1:36" s="5" customFormat="1" x14ac:dyDescent="0.2">
      <c r="A35" s="47" t="s">
        <v>12</v>
      </c>
      <c r="B35" s="106">
        <f>[31]Junho!$E$5</f>
        <v>72.125</v>
      </c>
      <c r="C35" s="106">
        <f>[31]Junho!$E$6</f>
        <v>80.041666666666671</v>
      </c>
      <c r="D35" s="106">
        <f>[31]Junho!$E$7</f>
        <v>78.083333333333329</v>
      </c>
      <c r="E35" s="106">
        <f>[31]Junho!$E$8</f>
        <v>80.916666666666671</v>
      </c>
      <c r="F35" s="106">
        <f>[31]Junho!$E$9</f>
        <v>82.416666666666671</v>
      </c>
      <c r="G35" s="106">
        <f>[31]Junho!$E$10</f>
        <v>80.583333333333329</v>
      </c>
      <c r="H35" s="106">
        <f>[31]Junho!$E$11</f>
        <v>81.166666666666671</v>
      </c>
      <c r="I35" s="106">
        <f>[31]Junho!$E$12</f>
        <v>90.75</v>
      </c>
      <c r="J35" s="106">
        <f>[31]Junho!$E$13</f>
        <v>77.791666666666671</v>
      </c>
      <c r="K35" s="106">
        <f>[31]Junho!$E$14</f>
        <v>73.208333333333329</v>
      </c>
      <c r="L35" s="106">
        <f>[31]Junho!$E$15</f>
        <v>72.958333333333329</v>
      </c>
      <c r="M35" s="106">
        <f>[31]Junho!$E$16</f>
        <v>72.75</v>
      </c>
      <c r="N35" s="106">
        <f>[31]Junho!$E$17</f>
        <v>71.125</v>
      </c>
      <c r="O35" s="106">
        <f>[31]Junho!$E$18</f>
        <v>75.583333333333329</v>
      </c>
      <c r="P35" s="106">
        <f>[31]Junho!$E$19</f>
        <v>79.958333333333329</v>
      </c>
      <c r="Q35" s="106">
        <f>[31]Junho!$E$20</f>
        <v>76.041666666666671</v>
      </c>
      <c r="R35" s="106">
        <f>[31]Junho!$E$21</f>
        <v>72.416666666666671</v>
      </c>
      <c r="S35" s="106">
        <f>[31]Junho!$E$22</f>
        <v>73.041666666666671</v>
      </c>
      <c r="T35" s="106">
        <f>[31]Junho!$E$23</f>
        <v>80.791666666666671</v>
      </c>
      <c r="U35" s="106">
        <f>[31]Junho!$E$24</f>
        <v>81.916666666666671</v>
      </c>
      <c r="V35" s="106">
        <f>[31]Junho!$E$25</f>
        <v>85.875</v>
      </c>
      <c r="W35" s="106">
        <f>[31]Junho!$E$26</f>
        <v>81.5</v>
      </c>
      <c r="X35" s="106">
        <f>[31]Junho!$E$27</f>
        <v>78.75</v>
      </c>
      <c r="Y35" s="106">
        <f>[31]Junho!$E$28</f>
        <v>57.416666666666664</v>
      </c>
      <c r="Z35" s="106">
        <f>[31]Junho!$E$29</f>
        <v>65.416666666666671</v>
      </c>
      <c r="AA35" s="106">
        <f>[31]Junho!$E$30</f>
        <v>85.916666666666671</v>
      </c>
      <c r="AB35" s="106">
        <f>[31]Junho!$E$31</f>
        <v>83.166666666666671</v>
      </c>
      <c r="AC35" s="106">
        <f>[31]Junho!$E$32</f>
        <v>76.083333333333329</v>
      </c>
      <c r="AD35" s="106">
        <f>[31]Junho!$E$33</f>
        <v>79.416666666666671</v>
      </c>
      <c r="AE35" s="106">
        <f>[31]Junho!$E$34</f>
        <v>73.875</v>
      </c>
      <c r="AF35" s="112">
        <f t="shared" si="1"/>
        <v>77.369444444444468</v>
      </c>
    </row>
    <row r="36" spans="1:36" s="5" customFormat="1" x14ac:dyDescent="0.2">
      <c r="A36" s="47" t="s">
        <v>213</v>
      </c>
      <c r="B36" s="106" t="str">
        <f>[32]Junho!$E$5</f>
        <v>*</v>
      </c>
      <c r="C36" s="106" t="str">
        <f>[32]Junho!$E$6</f>
        <v>*</v>
      </c>
      <c r="D36" s="106" t="str">
        <f>[32]Junho!$E$7</f>
        <v>*</v>
      </c>
      <c r="E36" s="106" t="str">
        <f>[32]Junho!$E$8</f>
        <v>*</v>
      </c>
      <c r="F36" s="106" t="str">
        <f>[32]Junho!$E$9</f>
        <v>*</v>
      </c>
      <c r="G36" s="106" t="str">
        <f>[32]Junho!$E$10</f>
        <v>*</v>
      </c>
      <c r="H36" s="106" t="str">
        <f>[32]Junho!$E$11</f>
        <v>*</v>
      </c>
      <c r="I36" s="106" t="str">
        <f>[32]Junho!$E$12</f>
        <v>*</v>
      </c>
      <c r="J36" s="106" t="str">
        <f>[32]Junho!$E$13</f>
        <v>*</v>
      </c>
      <c r="K36" s="106" t="str">
        <f>[32]Junho!$E$14</f>
        <v>*</v>
      </c>
      <c r="L36" s="106" t="str">
        <f>[32]Junho!$E$15</f>
        <v>*</v>
      </c>
      <c r="M36" s="106" t="str">
        <f>[32]Junho!$E$16</f>
        <v>*</v>
      </c>
      <c r="N36" s="106" t="str">
        <f>[32]Junho!$E$17</f>
        <v>*</v>
      </c>
      <c r="O36" s="106" t="str">
        <f>[32]Junho!$E$18</f>
        <v>*</v>
      </c>
      <c r="P36" s="106" t="str">
        <f>[32]Junho!$E$19</f>
        <v>*</v>
      </c>
      <c r="Q36" s="106" t="str">
        <f>[32]Junho!$E$20</f>
        <v>*</v>
      </c>
      <c r="R36" s="106" t="str">
        <f>[32]Junho!$E$21</f>
        <v>*</v>
      </c>
      <c r="S36" s="106" t="str">
        <f>[32]Junho!$E$22</f>
        <v>*</v>
      </c>
      <c r="T36" s="106" t="str">
        <f>[32]Junho!$E$23</f>
        <v>*</v>
      </c>
      <c r="U36" s="106" t="str">
        <f>[32]Junho!$E$24</f>
        <v>*</v>
      </c>
      <c r="V36" s="106" t="str">
        <f>[32]Junho!$E$25</f>
        <v>*</v>
      </c>
      <c r="W36" s="106" t="str">
        <f>[32]Junho!$E$26</f>
        <v>*</v>
      </c>
      <c r="X36" s="106">
        <f>[32]Junho!$E$27</f>
        <v>78.083333333333329</v>
      </c>
      <c r="Y36" s="106">
        <f>[32]Junho!$E$28</f>
        <v>58.708333333333336</v>
      </c>
      <c r="Z36" s="106">
        <f>[32]Junho!$E$29</f>
        <v>56.625</v>
      </c>
      <c r="AA36" s="106">
        <f>[32]Junho!$E$30</f>
        <v>81.875</v>
      </c>
      <c r="AB36" s="106">
        <f>[32]Junho!$E$31</f>
        <v>86.5</v>
      </c>
      <c r="AC36" s="106">
        <f>[32]Junho!$E$32</f>
        <v>73.166666666666671</v>
      </c>
      <c r="AD36" s="106">
        <f>[32]Junho!$E$33</f>
        <v>88.083333333333329</v>
      </c>
      <c r="AE36" s="106">
        <f>[32]Junho!$E$34</f>
        <v>83.708333333333329</v>
      </c>
      <c r="AF36" s="112">
        <f t="shared" si="1"/>
        <v>75.84375</v>
      </c>
    </row>
    <row r="37" spans="1:36" x14ac:dyDescent="0.2">
      <c r="A37" s="47" t="s">
        <v>13</v>
      </c>
      <c r="B37" s="106">
        <f>[33]Junho!$E$5</f>
        <v>70.375</v>
      </c>
      <c r="C37" s="106">
        <f>[33]Junho!$E$6</f>
        <v>84.166666666666671</v>
      </c>
      <c r="D37" s="106">
        <f>[33]Junho!$E$7</f>
        <v>79.416666666666671</v>
      </c>
      <c r="E37" s="106">
        <f>[33]Junho!$E$8</f>
        <v>79.25</v>
      </c>
      <c r="F37" s="106">
        <f>[33]Junho!$E$9</f>
        <v>80.291666666666671</v>
      </c>
      <c r="G37" s="106">
        <f>[33]Junho!$E$10</f>
        <v>78.75</v>
      </c>
      <c r="H37" s="106">
        <f>[33]Junho!$E$11</f>
        <v>82.041666666666671</v>
      </c>
      <c r="I37" s="106">
        <f>[33]Junho!$E$12</f>
        <v>90.333333333333329</v>
      </c>
      <c r="J37" s="106">
        <f>[33]Junho!$E$13</f>
        <v>80.666666666666671</v>
      </c>
      <c r="K37" s="106">
        <f>[33]Junho!$E$14</f>
        <v>75.875</v>
      </c>
      <c r="L37" s="106">
        <f>[33]Junho!$E$15</f>
        <v>74.208333333333329</v>
      </c>
      <c r="M37" s="106">
        <f>[33]Junho!$E$16</f>
        <v>75.25</v>
      </c>
      <c r="N37" s="106">
        <f>[33]Junho!$E$17</f>
        <v>71.083333333333329</v>
      </c>
      <c r="O37" s="106">
        <f>[33]Junho!$E$18</f>
        <v>68.958333333333329</v>
      </c>
      <c r="P37" s="106">
        <f>[33]Junho!$E$19</f>
        <v>81.375</v>
      </c>
      <c r="Q37" s="106">
        <f>[33]Junho!$E$20</f>
        <v>77.041666666666671</v>
      </c>
      <c r="R37" s="106">
        <f>[33]Junho!$E$21</f>
        <v>70.666666666666671</v>
      </c>
      <c r="S37" s="106">
        <f>[33]Junho!$E$22</f>
        <v>72.833333333333329</v>
      </c>
      <c r="T37" s="106">
        <f>[33]Junho!$E$23</f>
        <v>83.791666666666671</v>
      </c>
      <c r="U37" s="106">
        <f>[33]Junho!$E$24</f>
        <v>83.666666666666671</v>
      </c>
      <c r="V37" s="106">
        <f>[33]Junho!$E$25</f>
        <v>86.208333333333329</v>
      </c>
      <c r="W37" s="106">
        <f>[33]Junho!$E$26</f>
        <v>80</v>
      </c>
      <c r="X37" s="106">
        <f>[33]Junho!$E$27</f>
        <v>81.5</v>
      </c>
      <c r="Y37" s="106">
        <f>[33]Junho!$E$28</f>
        <v>61.75</v>
      </c>
      <c r="Z37" s="106">
        <f>[33]Junho!$E$29</f>
        <v>76.333333333333329</v>
      </c>
      <c r="AA37" s="106">
        <f>[33]Junho!$E$30</f>
        <v>82.625</v>
      </c>
      <c r="AB37" s="106">
        <f>[33]Junho!$E$31</f>
        <v>81.166666666666671</v>
      </c>
      <c r="AC37" s="106">
        <f>[33]Junho!$E$32</f>
        <v>79.041666666666671</v>
      </c>
      <c r="AD37" s="106">
        <f>[33]Junho!$E$33</f>
        <v>84.666666666666671</v>
      </c>
      <c r="AE37" s="106">
        <f>[33]Junho!$E$34</f>
        <v>78.541666666666671</v>
      </c>
      <c r="AF37" s="112">
        <f t="shared" ref="AF37:AF53" si="2">AVERAGE(B37:AE37)</f>
        <v>78.395833333333314</v>
      </c>
      <c r="AI37" t="s">
        <v>35</v>
      </c>
    </row>
    <row r="38" spans="1:36" x14ac:dyDescent="0.2">
      <c r="A38" s="47" t="s">
        <v>144</v>
      </c>
      <c r="B38" s="106">
        <f>[34]Junho!$E$5</f>
        <v>77.916666666666671</v>
      </c>
      <c r="C38" s="106">
        <f>[34]Junho!$E$6</f>
        <v>77.916666666666671</v>
      </c>
      <c r="D38" s="106">
        <f>[34]Junho!$E$7</f>
        <v>76.791666666666671</v>
      </c>
      <c r="E38" s="106">
        <f>[34]Junho!$E$8</f>
        <v>77.916666666666671</v>
      </c>
      <c r="F38" s="106">
        <f>[34]Junho!$E$9</f>
        <v>75.458333333333329</v>
      </c>
      <c r="G38" s="106">
        <f>[34]Junho!$E$10</f>
        <v>81.833333333333329</v>
      </c>
      <c r="H38" s="106">
        <f>[34]Junho!$E$11</f>
        <v>82.083333333333329</v>
      </c>
      <c r="I38" s="106">
        <f>[34]Junho!$E$12</f>
        <v>92.708333333333329</v>
      </c>
      <c r="J38" s="106">
        <f>[34]Junho!$E$13</f>
        <v>82.875</v>
      </c>
      <c r="K38" s="106">
        <f>[34]Junho!$E$14</f>
        <v>81.75</v>
      </c>
      <c r="L38" s="106">
        <f>[34]Junho!$E$15</f>
        <v>78.166666666666671</v>
      </c>
      <c r="M38" s="106">
        <f>[34]Junho!$E$16</f>
        <v>69.208333333333329</v>
      </c>
      <c r="N38" s="106">
        <f>[34]Junho!$E$17</f>
        <v>74.833333333333329</v>
      </c>
      <c r="O38" s="106">
        <f>[34]Junho!$E$18</f>
        <v>70.375</v>
      </c>
      <c r="P38" s="106">
        <f>[34]Junho!$E$19</f>
        <v>82.708333333333329</v>
      </c>
      <c r="Q38" s="106">
        <f>[34]Junho!$E$20</f>
        <v>80.458333333333329</v>
      </c>
      <c r="R38" s="106">
        <f>[34]Junho!$E$21</f>
        <v>72.291666666666671</v>
      </c>
      <c r="S38" s="106">
        <f>[34]Junho!$E$22</f>
        <v>65.208333333333329</v>
      </c>
      <c r="T38" s="106">
        <f>[34]Junho!$E$23</f>
        <v>70.125</v>
      </c>
      <c r="U38" s="106">
        <f>[34]Junho!$E$24</f>
        <v>90.291666666666671</v>
      </c>
      <c r="V38" s="106">
        <f>[34]Junho!$E$25</f>
        <v>89.541666666666671</v>
      </c>
      <c r="W38" s="106">
        <f>[34]Junho!$E$26</f>
        <v>77.5</v>
      </c>
      <c r="X38" s="106">
        <f>[34]Junho!$E$27</f>
        <v>84.458333333333329</v>
      </c>
      <c r="Y38" s="106">
        <f>[34]Junho!$E$28</f>
        <v>70.583333333333329</v>
      </c>
      <c r="Z38" s="106">
        <f>[34]Junho!$E$29</f>
        <v>64.458333333333329</v>
      </c>
      <c r="AA38" s="106">
        <f>[34]Junho!$E$30</f>
        <v>71.541666666666671</v>
      </c>
      <c r="AB38" s="106">
        <f>[34]Junho!$E$31</f>
        <v>91.208333333333329</v>
      </c>
      <c r="AC38" s="106">
        <f>[34]Junho!$E$32</f>
        <v>77.833333333333329</v>
      </c>
      <c r="AD38" s="106">
        <f>[34]Junho!$E$33</f>
        <v>76.875</v>
      </c>
      <c r="AE38" s="106">
        <f>[34]Junho!$E$34</f>
        <v>83.5</v>
      </c>
      <c r="AF38" s="112">
        <f t="shared" si="2"/>
        <v>78.280555555555551</v>
      </c>
      <c r="AJ38" t="s">
        <v>35</v>
      </c>
    </row>
    <row r="39" spans="1:36" x14ac:dyDescent="0.2">
      <c r="A39" s="47" t="s">
        <v>117</v>
      </c>
      <c r="B39" s="106">
        <f>[35]Junho!$E$5</f>
        <v>70.291666666666671</v>
      </c>
      <c r="C39" s="106">
        <f>[35]Junho!$E$6</f>
        <v>72.833333333333329</v>
      </c>
      <c r="D39" s="106">
        <f>[35]Junho!$E$7</f>
        <v>77.916666666666671</v>
      </c>
      <c r="E39" s="106">
        <f>[35]Junho!$E$8</f>
        <v>78.666666666666671</v>
      </c>
      <c r="F39" s="106">
        <f>[35]Junho!$E$9</f>
        <v>81.166666666666671</v>
      </c>
      <c r="G39" s="106">
        <f>[35]Junho!$E$10</f>
        <v>89.291666666666671</v>
      </c>
      <c r="H39" s="106">
        <f>[35]Junho!$E$11</f>
        <v>85.916666666666671</v>
      </c>
      <c r="I39" s="106">
        <f>[35]Junho!$E$12</f>
        <v>96.791666666666671</v>
      </c>
      <c r="J39" s="106">
        <f>[35]Junho!$E$13</f>
        <v>85.958333333333329</v>
      </c>
      <c r="K39" s="106">
        <f>[35]Junho!$E$14</f>
        <v>92.041666666666671</v>
      </c>
      <c r="L39" s="106">
        <f>[35]Junho!$E$15</f>
        <v>83.666666666666671</v>
      </c>
      <c r="M39" s="106">
        <f>[35]Junho!$E$16</f>
        <v>74.125</v>
      </c>
      <c r="N39" s="106">
        <f>[35]Junho!$E$17</f>
        <v>77.25</v>
      </c>
      <c r="O39" s="106">
        <f>[35]Junho!$E$18</f>
        <v>67.958333333333329</v>
      </c>
      <c r="P39" s="106">
        <f>[35]Junho!$E$19</f>
        <v>85.75</v>
      </c>
      <c r="Q39" s="106">
        <f>[35]Junho!$E$20</f>
        <v>81</v>
      </c>
      <c r="R39" s="106">
        <f>[35]Junho!$E$21</f>
        <v>66.5</v>
      </c>
      <c r="S39" s="106">
        <f>[35]Junho!$E$22</f>
        <v>56.708333333333336</v>
      </c>
      <c r="T39" s="106">
        <f>[35]Junho!$E$23</f>
        <v>61.416666666666664</v>
      </c>
      <c r="U39" s="106">
        <f>[35]Junho!$E$24</f>
        <v>86.208333333333329</v>
      </c>
      <c r="V39" s="106">
        <f>[35]Junho!$E$25</f>
        <v>89.666666666666671</v>
      </c>
      <c r="W39" s="106">
        <f>[35]Junho!$E$26</f>
        <v>79.041666666666671</v>
      </c>
      <c r="X39" s="106">
        <f>[35]Junho!$E$27</f>
        <v>83.125</v>
      </c>
      <c r="Y39" s="106">
        <f>[35]Junho!$E$28</f>
        <v>66.666666666666671</v>
      </c>
      <c r="Z39" s="106">
        <f>[35]Junho!$E$29</f>
        <v>50.291666666666664</v>
      </c>
      <c r="AA39" s="106">
        <f>[35]Junho!$E$30</f>
        <v>62.875</v>
      </c>
      <c r="AB39" s="106">
        <f>[35]Junho!$E$31</f>
        <v>93.083333333333329</v>
      </c>
      <c r="AC39" s="106">
        <f>[35]Junho!$E$32</f>
        <v>72.875</v>
      </c>
      <c r="AD39" s="106">
        <f>[35]Junho!$E$33</f>
        <v>73.541666666666671</v>
      </c>
      <c r="AE39" s="106">
        <f>[35]Junho!$E$34</f>
        <v>86.875</v>
      </c>
      <c r="AF39" s="112">
        <f t="shared" si="2"/>
        <v>77.650000000000006</v>
      </c>
      <c r="AJ39" t="s">
        <v>35</v>
      </c>
    </row>
    <row r="40" spans="1:36" x14ac:dyDescent="0.2">
      <c r="A40" s="47" t="s">
        <v>211</v>
      </c>
      <c r="B40" s="106" t="str">
        <f>[36]Junho!$E$5</f>
        <v>*</v>
      </c>
      <c r="C40" s="106" t="str">
        <f>[36]Junho!$E$6</f>
        <v>*</v>
      </c>
      <c r="D40" s="106" t="str">
        <f>[36]Junho!$E$7</f>
        <v>*</v>
      </c>
      <c r="E40" s="106" t="str">
        <f>[36]Junho!$E$8</f>
        <v>*</v>
      </c>
      <c r="F40" s="106" t="str">
        <f>[36]Junho!$E$9</f>
        <v>*</v>
      </c>
      <c r="G40" s="106" t="str">
        <f>[36]Junho!$E$10</f>
        <v>*</v>
      </c>
      <c r="H40" s="106" t="str">
        <f>[36]Junho!$E$11</f>
        <v>*</v>
      </c>
      <c r="I40" s="106" t="str">
        <f>[36]Junho!$E$12</f>
        <v>*</v>
      </c>
      <c r="J40" s="106" t="str">
        <f>[36]Junho!$E$13</f>
        <v>*</v>
      </c>
      <c r="K40" s="106" t="str">
        <f>[36]Junho!$E$14</f>
        <v>*</v>
      </c>
      <c r="L40" s="106" t="str">
        <f>[36]Junho!$E$15</f>
        <v>*</v>
      </c>
      <c r="M40" s="106" t="str">
        <f>[36]Junho!$E$16</f>
        <v>*</v>
      </c>
      <c r="N40" s="106" t="str">
        <f>[36]Junho!$E$17</f>
        <v>*</v>
      </c>
      <c r="O40" s="106" t="str">
        <f>[36]Junho!$E$18</f>
        <v>*</v>
      </c>
      <c r="P40" s="106" t="str">
        <f>[36]Junho!$E$19</f>
        <v>*</v>
      </c>
      <c r="Q40" s="106" t="str">
        <f>[36]Junho!$E$20</f>
        <v>*</v>
      </c>
      <c r="R40" s="106" t="str">
        <f>[36]Junho!$E$21</f>
        <v>*</v>
      </c>
      <c r="S40" s="106">
        <f>[36]Junho!$E$22</f>
        <v>48.125</v>
      </c>
      <c r="T40" s="106">
        <f>[36]Junho!$E$23</f>
        <v>68.458333333333329</v>
      </c>
      <c r="U40" s="106">
        <f>[36]Junho!$E$24</f>
        <v>73.083333333333329</v>
      </c>
      <c r="V40" s="106">
        <f>[36]Junho!$E$25</f>
        <v>85.083333333333329</v>
      </c>
      <c r="W40" s="106">
        <f>[36]Junho!$E$26</f>
        <v>75.708333333333329</v>
      </c>
      <c r="X40" s="106">
        <f>[36]Junho!$E$27</f>
        <v>82.833333333333329</v>
      </c>
      <c r="Y40" s="106">
        <f>[36]Junho!$E$28</f>
        <v>73.75</v>
      </c>
      <c r="Z40" s="106">
        <f>[36]Junho!$E$29</f>
        <v>68.333333333333329</v>
      </c>
      <c r="AA40" s="106">
        <f>[36]Junho!$E$30</f>
        <v>75.666666666666671</v>
      </c>
      <c r="AB40" s="106">
        <f>[36]Junho!$E$31</f>
        <v>79.916666666666671</v>
      </c>
      <c r="AC40" s="106">
        <f>[36]Junho!$E$32</f>
        <v>68.5</v>
      </c>
      <c r="AD40" s="106">
        <f>[36]Junho!$E$33</f>
        <v>72.041666666666671</v>
      </c>
      <c r="AE40" s="106">
        <f>[36]Junho!$E$34</f>
        <v>93.583333333333329</v>
      </c>
      <c r="AF40" s="112">
        <f t="shared" si="2"/>
        <v>74.237179487179475</v>
      </c>
    </row>
    <row r="41" spans="1:36" x14ac:dyDescent="0.2">
      <c r="A41" s="47" t="s">
        <v>14</v>
      </c>
      <c r="B41" s="106">
        <f>[37]Junho!$E$5</f>
        <v>68.083333333333329</v>
      </c>
      <c r="C41" s="106">
        <f>[37]Junho!$E$6</f>
        <v>68.826086956521735</v>
      </c>
      <c r="D41" s="106">
        <f>[37]Junho!$E$7</f>
        <v>75.583333333333329</v>
      </c>
      <c r="E41" s="106">
        <f>[37]Junho!$E$8</f>
        <v>68.208333333333329</v>
      </c>
      <c r="F41" s="106">
        <f>[37]Junho!$E$9</f>
        <v>68.791666666666671</v>
      </c>
      <c r="G41" s="106">
        <f>[37]Junho!$E$10</f>
        <v>69.043478260869563</v>
      </c>
      <c r="H41" s="106">
        <f>[37]Junho!$E$11</f>
        <v>71.333333333333329</v>
      </c>
      <c r="I41" s="106">
        <f>[37]Junho!$E$12</f>
        <v>70.130434782608702</v>
      </c>
      <c r="J41" s="106">
        <f>[37]Junho!$E$13</f>
        <v>83.125</v>
      </c>
      <c r="K41" s="106">
        <f>[37]Junho!$E$14</f>
        <v>74.458333333333329</v>
      </c>
      <c r="L41" s="106">
        <f>[37]Junho!$E$15</f>
        <v>70.304347826086953</v>
      </c>
      <c r="M41" s="106">
        <f>[37]Junho!$E$16</f>
        <v>65.666666666666671</v>
      </c>
      <c r="N41" s="106">
        <f>[37]Junho!$E$17</f>
        <v>71.173913043478265</v>
      </c>
      <c r="O41" s="106">
        <f>[37]Junho!$E$18</f>
        <v>62.708333333333336</v>
      </c>
      <c r="P41" s="106">
        <f>[37]Junho!$E$19</f>
        <v>74.916666666666671</v>
      </c>
      <c r="Q41" s="106">
        <f>[37]Junho!$E$20</f>
        <v>72.958333333333329</v>
      </c>
      <c r="R41" s="106">
        <f>[37]Junho!$E$21</f>
        <v>65.333333333333329</v>
      </c>
      <c r="S41" s="106">
        <f>[37]Junho!$E$22</f>
        <v>66.333333333333329</v>
      </c>
      <c r="T41" s="106">
        <f>[37]Junho!$E$23</f>
        <v>62.75</v>
      </c>
      <c r="U41" s="106">
        <f>[37]Junho!$E$24</f>
        <v>62.458333333333336</v>
      </c>
      <c r="V41" s="106">
        <f>[37]Junho!$E$25</f>
        <v>77.125</v>
      </c>
      <c r="W41" s="106">
        <f>[37]Junho!$E$26</f>
        <v>68.956521739130437</v>
      </c>
      <c r="X41" s="106">
        <f>[37]Junho!$E$27</f>
        <v>74.043478260869563</v>
      </c>
      <c r="Y41" s="106">
        <f>[37]Junho!$E$28</f>
        <v>68.458333333333329</v>
      </c>
      <c r="Z41" s="106">
        <f>[37]Junho!$E$29</f>
        <v>70.708333333333329</v>
      </c>
      <c r="AA41" s="106">
        <f>[37]Junho!$E$30</f>
        <v>69.25</v>
      </c>
      <c r="AB41" s="106">
        <f>[37]Junho!$E$31</f>
        <v>71.375</v>
      </c>
      <c r="AC41" s="106">
        <f>[37]Junho!$E$32</f>
        <v>66.478260869565219</v>
      </c>
      <c r="AD41" s="106">
        <f>[37]Junho!$E$33</f>
        <v>64.041666666666671</v>
      </c>
      <c r="AE41" s="106">
        <f>[37]Junho!$E$34</f>
        <v>83.166666666666671</v>
      </c>
      <c r="AF41" s="112">
        <f t="shared" si="2"/>
        <v>70.192995169082124</v>
      </c>
      <c r="AH41" t="s">
        <v>35</v>
      </c>
      <c r="AJ41" t="s">
        <v>35</v>
      </c>
    </row>
    <row r="42" spans="1:36" x14ac:dyDescent="0.2">
      <c r="A42" s="47" t="s">
        <v>145</v>
      </c>
      <c r="B42" s="106">
        <f>[38]Junho!$E$5</f>
        <v>96.94736842105263</v>
      </c>
      <c r="C42" s="106">
        <f>[38]Junho!$E$6</f>
        <v>86</v>
      </c>
      <c r="D42" s="106">
        <f>[38]Junho!$E$7</f>
        <v>86.857142857142861</v>
      </c>
      <c r="E42" s="106">
        <f>[38]Junho!$E$8</f>
        <v>84.666666666666671</v>
      </c>
      <c r="F42" s="106">
        <f>[38]Junho!$E$9</f>
        <v>90.285714285714292</v>
      </c>
      <c r="G42" s="106">
        <f>[38]Junho!$E$10</f>
        <v>93.888888888888886</v>
      </c>
      <c r="H42" s="106">
        <f>[38]Junho!$E$11</f>
        <v>86.227272727272734</v>
      </c>
      <c r="I42" s="106">
        <f>[38]Junho!$E$12</f>
        <v>89.61904761904762</v>
      </c>
      <c r="J42" s="106">
        <f>[38]Junho!$E$13</f>
        <v>92.791666666666671</v>
      </c>
      <c r="K42" s="106">
        <f>[38]Junho!$E$14</f>
        <v>87.954545454545453</v>
      </c>
      <c r="L42" s="106">
        <f>[38]Junho!$E$15</f>
        <v>88.1875</v>
      </c>
      <c r="M42" s="106">
        <f>[38]Junho!$E$16</f>
        <v>86.80952380952381</v>
      </c>
      <c r="N42" s="106">
        <f>[38]Junho!$E$17</f>
        <v>90.421052631578945</v>
      </c>
      <c r="O42" s="106">
        <f>[38]Junho!$E$18</f>
        <v>89.2</v>
      </c>
      <c r="P42" s="106">
        <f>[38]Junho!$E$19</f>
        <v>86.333333333333329</v>
      </c>
      <c r="Q42" s="106">
        <f>[38]Junho!$E$20</f>
        <v>85.333333333333329</v>
      </c>
      <c r="R42" s="106">
        <f>[38]Junho!$E$21</f>
        <v>85.95</v>
      </c>
      <c r="S42" s="106">
        <f>[38]Junho!$E$22</f>
        <v>85.904761904761898</v>
      </c>
      <c r="T42" s="106">
        <f>[38]Junho!$E$23</f>
        <v>85.5</v>
      </c>
      <c r="U42" s="106">
        <f>[38]Junho!$E$24</f>
        <v>90.625</v>
      </c>
      <c r="V42" s="106">
        <f>[38]Junho!$E$25</f>
        <v>99.277777777777771</v>
      </c>
      <c r="W42" s="106">
        <f>[38]Junho!$E$26</f>
        <v>89.6</v>
      </c>
      <c r="X42" s="106">
        <f>[38]Junho!$E$27</f>
        <v>99.708333333333329</v>
      </c>
      <c r="Y42" s="106">
        <f>[38]Junho!$E$28</f>
        <v>75.708333333333329</v>
      </c>
      <c r="Z42" s="106">
        <f>[38]Junho!$E$29</f>
        <v>84.478260869565219</v>
      </c>
      <c r="AA42" s="106">
        <f>[38]Junho!$E$30</f>
        <v>93.277777777777771</v>
      </c>
      <c r="AB42" s="106">
        <f>[38]Junho!$E$31</f>
        <v>88.95</v>
      </c>
      <c r="AC42" s="106">
        <f>[38]Junho!$E$32</f>
        <v>84.909090909090907</v>
      </c>
      <c r="AD42" s="106">
        <f>[38]Junho!$E$33</f>
        <v>88.05263157894737</v>
      </c>
      <c r="AE42" s="106">
        <f>[38]Junho!$E$34</f>
        <v>99.375</v>
      </c>
      <c r="AF42" s="112">
        <f t="shared" si="2"/>
        <v>89.094667472645156</v>
      </c>
      <c r="AH42" t="s">
        <v>35</v>
      </c>
      <c r="AI42" t="s">
        <v>35</v>
      </c>
      <c r="AJ42" s="12" t="s">
        <v>35</v>
      </c>
    </row>
    <row r="43" spans="1:36" x14ac:dyDescent="0.2">
      <c r="A43" s="47" t="s">
        <v>15</v>
      </c>
      <c r="B43" s="106">
        <f>[39]Junho!$E$5</f>
        <v>70.5</v>
      </c>
      <c r="C43" s="106">
        <f>[39]Junho!$E$6</f>
        <v>74.708333333333329</v>
      </c>
      <c r="D43" s="106">
        <f>[39]Junho!$E$7</f>
        <v>76.416666666666671</v>
      </c>
      <c r="E43" s="106">
        <f>[39]Junho!$E$8</f>
        <v>78.541666666666671</v>
      </c>
      <c r="F43" s="106">
        <f>[39]Junho!$E$9</f>
        <v>79</v>
      </c>
      <c r="G43" s="106">
        <f>[39]Junho!$E$10</f>
        <v>81.291666666666671</v>
      </c>
      <c r="H43" s="106">
        <f>[39]Junho!$E$11</f>
        <v>79.083333333333329</v>
      </c>
      <c r="I43" s="106">
        <f>[39]Junho!$E$12</f>
        <v>90.166666666666671</v>
      </c>
      <c r="J43" s="106">
        <f>[39]Junho!$E$13</f>
        <v>79.125</v>
      </c>
      <c r="K43" s="106">
        <f>[39]Junho!$E$14</f>
        <v>71.791666666666671</v>
      </c>
      <c r="L43" s="106">
        <f>[39]Junho!$E$15</f>
        <v>68.916666666666671</v>
      </c>
      <c r="M43" s="106">
        <f>[39]Junho!$E$16</f>
        <v>70</v>
      </c>
      <c r="N43" s="106">
        <f>[39]Junho!$E$17</f>
        <v>77.375</v>
      </c>
      <c r="O43" s="106">
        <f>[39]Junho!$E$18</f>
        <v>75.583333333333329</v>
      </c>
      <c r="P43" s="106">
        <f>[39]Junho!$E$19</f>
        <v>88.125</v>
      </c>
      <c r="Q43" s="106">
        <f>[39]Junho!$E$20</f>
        <v>82.458333333333329</v>
      </c>
      <c r="R43" s="106">
        <f>[39]Junho!$E$21</f>
        <v>72.375</v>
      </c>
      <c r="S43" s="106">
        <f>[39]Junho!$E$22</f>
        <v>59.541666666666664</v>
      </c>
      <c r="T43" s="106">
        <f>[39]Junho!$E$23</f>
        <v>82.583333333333329</v>
      </c>
      <c r="U43" s="106">
        <f>[39]Junho!$E$24</f>
        <v>93.083333333333329</v>
      </c>
      <c r="V43" s="106">
        <f>[39]Junho!$E$25</f>
        <v>93.958333333333329</v>
      </c>
      <c r="W43" s="106">
        <f>[39]Junho!$E$26</f>
        <v>82.625</v>
      </c>
      <c r="X43" s="106">
        <f>[39]Junho!$E$27</f>
        <v>79.041666666666671</v>
      </c>
      <c r="Y43" s="106">
        <f>[39]Junho!$E$28</f>
        <v>51.130434782608695</v>
      </c>
      <c r="Z43" s="106">
        <f>[39]Junho!$E$29</f>
        <v>54.333333333333336</v>
      </c>
      <c r="AA43" s="106">
        <f>[39]Junho!$E$30</f>
        <v>80.041666666666671</v>
      </c>
      <c r="AB43" s="106">
        <f>[39]Junho!$E$31</f>
        <v>93.478260869565219</v>
      </c>
      <c r="AC43" s="106">
        <f>[39]Junho!$E$32</f>
        <v>77.125</v>
      </c>
      <c r="AD43" s="106">
        <f>[39]Junho!$E$33</f>
        <v>85.791666666666671</v>
      </c>
      <c r="AE43" s="106">
        <f>[39]Junho!$E$34</f>
        <v>96.166666666666671</v>
      </c>
      <c r="AF43" s="112">
        <f t="shared" si="2"/>
        <v>78.145289855072448</v>
      </c>
      <c r="AG43" s="12" t="s">
        <v>35</v>
      </c>
      <c r="AH43" t="s">
        <v>35</v>
      </c>
      <c r="AJ43" t="s">
        <v>35</v>
      </c>
    </row>
    <row r="44" spans="1:36" x14ac:dyDescent="0.2">
      <c r="A44" s="47" t="s">
        <v>16</v>
      </c>
      <c r="B44" s="106">
        <f>[40]Junho!$E$5</f>
        <v>68.458333333333329</v>
      </c>
      <c r="C44" s="106">
        <f>[40]Junho!$E$6</f>
        <v>76.458333333333329</v>
      </c>
      <c r="D44" s="106">
        <f>[40]Junho!$E$7</f>
        <v>77.541666666666671</v>
      </c>
      <c r="E44" s="106">
        <f>[40]Junho!$E$8</f>
        <v>75.125</v>
      </c>
      <c r="F44" s="106">
        <f>[40]Junho!$E$9</f>
        <v>73.916666666666671</v>
      </c>
      <c r="G44" s="106">
        <f>[40]Junho!$E$10</f>
        <v>82.25</v>
      </c>
      <c r="H44" s="106">
        <f>[40]Junho!$E$11</f>
        <v>88.041666666666671</v>
      </c>
      <c r="I44" s="106">
        <f>[40]Junho!$E$12</f>
        <v>86.708333333333329</v>
      </c>
      <c r="J44" s="106">
        <f>[40]Junho!$E$13</f>
        <v>79.304347826086953</v>
      </c>
      <c r="K44" s="106">
        <f>[40]Junho!$E$14</f>
        <v>73.125</v>
      </c>
      <c r="L44" s="106">
        <f>[40]Junho!$E$15</f>
        <v>68.958333333333329</v>
      </c>
      <c r="M44" s="106">
        <f>[40]Junho!$E$16</f>
        <v>69.291666666666671</v>
      </c>
      <c r="N44" s="106">
        <f>[40]Junho!$E$17</f>
        <v>63.666666666666664</v>
      </c>
      <c r="O44" s="106">
        <f>[40]Junho!$E$18</f>
        <v>69.208333333333329</v>
      </c>
      <c r="P44" s="106">
        <f>[40]Junho!$E$19</f>
        <v>83.125</v>
      </c>
      <c r="Q44" s="106">
        <f>[40]Junho!$E$20</f>
        <v>73.958333333333329</v>
      </c>
      <c r="R44" s="106">
        <f>[40]Junho!$E$21</f>
        <v>62.666666666666664</v>
      </c>
      <c r="S44" s="106">
        <f>[40]Junho!$E$22</f>
        <v>65.208333333333329</v>
      </c>
      <c r="T44" s="106">
        <f>[40]Junho!$E$23</f>
        <v>84.291666666666671</v>
      </c>
      <c r="U44" s="106">
        <f>[40]Junho!$E$24</f>
        <v>80.958333333333329</v>
      </c>
      <c r="V44" s="106">
        <f>[40]Junho!$E$25</f>
        <v>84.666666666666671</v>
      </c>
      <c r="W44" s="106">
        <f>[40]Junho!$E$26</f>
        <v>73.541666666666671</v>
      </c>
      <c r="X44" s="106">
        <f>[40]Junho!$E$27</f>
        <v>68.739130434782609</v>
      </c>
      <c r="Y44" s="106">
        <f>[40]Junho!$E$28</f>
        <v>57.041666666666664</v>
      </c>
      <c r="Z44" s="106">
        <f>[40]Junho!$E$29</f>
        <v>59.458333333333336</v>
      </c>
      <c r="AA44" s="106">
        <f>[40]Junho!$E$30</f>
        <v>76.583333333333329</v>
      </c>
      <c r="AB44" s="106">
        <f>[40]Junho!$E$31</f>
        <v>81.583333333333329</v>
      </c>
      <c r="AC44" s="106">
        <f>[40]Junho!$E$32</f>
        <v>75.041666666666671</v>
      </c>
      <c r="AD44" s="106">
        <f>[40]Junho!$E$33</f>
        <v>74.791666666666671</v>
      </c>
      <c r="AE44" s="106">
        <f>[40]Junho!$E$34</f>
        <v>73.875</v>
      </c>
      <c r="AF44" s="112">
        <f t="shared" si="2"/>
        <v>74.252838164251202</v>
      </c>
      <c r="AI44" t="s">
        <v>35</v>
      </c>
      <c r="AJ44" t="s">
        <v>35</v>
      </c>
    </row>
    <row r="45" spans="1:36" x14ac:dyDescent="0.2">
      <c r="A45" s="47" t="s">
        <v>209</v>
      </c>
      <c r="B45" s="106">
        <f>[41]Junho!$E$5</f>
        <v>74.375</v>
      </c>
      <c r="C45" s="106">
        <f>[41]Junho!$E$6</f>
        <v>83.125</v>
      </c>
      <c r="D45" s="106">
        <f>[41]Junho!$E$7</f>
        <v>82.375</v>
      </c>
      <c r="E45" s="106">
        <f>[41]Junho!$E$8</f>
        <v>69.125</v>
      </c>
      <c r="F45" s="106">
        <f>[41]Junho!$E$9</f>
        <v>75.25</v>
      </c>
      <c r="G45" s="106">
        <f>[41]Junho!$E$10</f>
        <v>86.083333333333329</v>
      </c>
      <c r="H45" s="106">
        <f>[41]Junho!$E$11</f>
        <v>83.458333333333329</v>
      </c>
      <c r="I45" s="106">
        <f>[41]Junho!$E$12</f>
        <v>90.5</v>
      </c>
      <c r="J45" s="106">
        <f>[41]Junho!$E$13</f>
        <v>84.25</v>
      </c>
      <c r="K45" s="106">
        <f>[41]Junho!$E$14</f>
        <v>70.625</v>
      </c>
      <c r="L45" s="106">
        <f>[41]Junho!$E$15</f>
        <v>69.041666666666671</v>
      </c>
      <c r="M45" s="106">
        <f>[41]Junho!$E$16</f>
        <v>64.208333333333329</v>
      </c>
      <c r="N45" s="106">
        <f>[41]Junho!$E$17</f>
        <v>52.541666666666664</v>
      </c>
      <c r="O45" s="106">
        <f>[41]Junho!$E$18</f>
        <v>62.875</v>
      </c>
      <c r="P45" s="106">
        <f>[41]Junho!$E$19</f>
        <v>89.166666666666671</v>
      </c>
      <c r="Q45" s="106">
        <f>[41]Junho!$E$20</f>
        <v>72.5</v>
      </c>
      <c r="R45" s="106">
        <f>[41]Junho!$E$21</f>
        <v>59.958333333333336</v>
      </c>
      <c r="S45" s="106">
        <f>[41]Junho!$E$22</f>
        <v>58.125</v>
      </c>
      <c r="T45" s="106">
        <f>[41]Junho!$E$23</f>
        <v>90.458333333333329</v>
      </c>
      <c r="U45" s="106">
        <f>[41]Junho!$E$24</f>
        <v>90.166666666666671</v>
      </c>
      <c r="V45" s="106">
        <f>[41]Junho!$E$25</f>
        <v>88.708333333333329</v>
      </c>
      <c r="W45" s="106">
        <f>[41]Junho!$E$26</f>
        <v>72.583333333333329</v>
      </c>
      <c r="X45" s="106">
        <f>[41]Junho!$E$27</f>
        <v>72.625</v>
      </c>
      <c r="Y45" s="106">
        <f>[41]Junho!$E$28</f>
        <v>59.5</v>
      </c>
      <c r="Z45" s="106">
        <f>[41]Junho!$E$29</f>
        <v>49.541666666666664</v>
      </c>
      <c r="AA45" s="106">
        <f>[41]Junho!$E$30</f>
        <v>75.875</v>
      </c>
      <c r="AB45" s="106">
        <f>[41]Junho!$E$31</f>
        <v>87.666666666666671</v>
      </c>
      <c r="AC45" s="106">
        <f>[41]Junho!$E$32</f>
        <v>77.166666666666671</v>
      </c>
      <c r="AD45" s="106">
        <f>[41]Junho!$E$33</f>
        <v>78.666666666666671</v>
      </c>
      <c r="AE45" s="106">
        <f>[41]Junho!$E$34</f>
        <v>77.291666666666671</v>
      </c>
      <c r="AF45" s="112">
        <f t="shared" si="2"/>
        <v>74.927777777777763</v>
      </c>
    </row>
    <row r="46" spans="1:36" x14ac:dyDescent="0.2">
      <c r="A46" s="47" t="s">
        <v>146</v>
      </c>
      <c r="B46" s="106">
        <f>[42]Junho!$E$5</f>
        <v>73.541666666666671</v>
      </c>
      <c r="C46" s="106">
        <f>[42]Junho!$E$6</f>
        <v>77.708333333333329</v>
      </c>
      <c r="D46" s="106">
        <f>[42]Junho!$E$7</f>
        <v>77.666666666666671</v>
      </c>
      <c r="E46" s="106">
        <f>[42]Junho!$E$8</f>
        <v>78.916666666666671</v>
      </c>
      <c r="F46" s="106">
        <f>[42]Junho!$E$9</f>
        <v>75.791666666666671</v>
      </c>
      <c r="G46" s="106">
        <f>[42]Junho!$E$10</f>
        <v>79.5</v>
      </c>
      <c r="H46" s="106">
        <f>[42]Junho!$E$11</f>
        <v>83.375</v>
      </c>
      <c r="I46" s="106">
        <f>[42]Junho!$E$12</f>
        <v>90.416666666666671</v>
      </c>
      <c r="J46" s="106">
        <f>[42]Junho!$E$13</f>
        <v>87.416666666666671</v>
      </c>
      <c r="K46" s="106">
        <f>[42]Junho!$E$14</f>
        <v>73.208333333333329</v>
      </c>
      <c r="L46" s="106">
        <f>[42]Junho!$E$15</f>
        <v>79.708333333333329</v>
      </c>
      <c r="M46" s="106">
        <f>[42]Junho!$E$16</f>
        <v>75.416666666666671</v>
      </c>
      <c r="N46" s="106">
        <f>[42]Junho!$E$17</f>
        <v>75.416666666666671</v>
      </c>
      <c r="O46" s="106">
        <f>[42]Junho!$E$18</f>
        <v>70.458333333333329</v>
      </c>
      <c r="P46" s="106">
        <f>[42]Junho!$E$19</f>
        <v>87.333333333333329</v>
      </c>
      <c r="Q46" s="106">
        <f>[42]Junho!$E$20</f>
        <v>81.75</v>
      </c>
      <c r="R46" s="106">
        <f>[42]Junho!$E$21</f>
        <v>69.333333333333329</v>
      </c>
      <c r="S46" s="106">
        <f>[42]Junho!$E$22</f>
        <v>70.208333333333329</v>
      </c>
      <c r="T46" s="106">
        <f>[42]Junho!$E$23</f>
        <v>71.083333333333329</v>
      </c>
      <c r="U46" s="106">
        <f>[42]Junho!$E$24</f>
        <v>89.333333333333329</v>
      </c>
      <c r="V46" s="106">
        <f>[42]Junho!$E$25</f>
        <v>88.541666666666671</v>
      </c>
      <c r="W46" s="106">
        <f>[42]Junho!$E$26</f>
        <v>78.75</v>
      </c>
      <c r="X46" s="106">
        <f>[42]Junho!$E$27</f>
        <v>84.791666666666671</v>
      </c>
      <c r="Y46" s="106">
        <f>[42]Junho!$E$28</f>
        <v>66.416666666666671</v>
      </c>
      <c r="Z46" s="106">
        <f>[42]Junho!$E$29</f>
        <v>73.625</v>
      </c>
      <c r="AA46" s="106">
        <f>[42]Junho!$E$30</f>
        <v>77.833333333333329</v>
      </c>
      <c r="AB46" s="106">
        <f>[42]Junho!$E$31</f>
        <v>84.541666666666671</v>
      </c>
      <c r="AC46" s="106">
        <f>[42]Junho!$E$32</f>
        <v>76.833333333333329</v>
      </c>
      <c r="AD46" s="106">
        <f>[42]Junho!$E$33</f>
        <v>78.083333333333329</v>
      </c>
      <c r="AE46" s="106">
        <f>[42]Junho!$E$34</f>
        <v>83.25</v>
      </c>
      <c r="AF46" s="112">
        <f t="shared" si="2"/>
        <v>78.674999999999997</v>
      </c>
      <c r="AH46" t="s">
        <v>35</v>
      </c>
      <c r="AI46" t="s">
        <v>35</v>
      </c>
    </row>
    <row r="47" spans="1:36" x14ac:dyDescent="0.2">
      <c r="A47" s="47" t="s">
        <v>17</v>
      </c>
      <c r="B47" s="106">
        <f>[43]Junho!$E$5</f>
        <v>77.333333333333329</v>
      </c>
      <c r="C47" s="106">
        <f>[43]Junho!$E$6</f>
        <v>80</v>
      </c>
      <c r="D47" s="106">
        <f>[43]Junho!$E$7</f>
        <v>82.708333333333329</v>
      </c>
      <c r="E47" s="106">
        <f>[43]Junho!$E$8</f>
        <v>81.75</v>
      </c>
      <c r="F47" s="106">
        <f>[43]Junho!$E$9</f>
        <v>81.333333333333329</v>
      </c>
      <c r="G47" s="106">
        <f>[43]Junho!$E$10</f>
        <v>88.291666666666671</v>
      </c>
      <c r="H47" s="106">
        <f>[43]Junho!$E$11</f>
        <v>85.666666666666671</v>
      </c>
      <c r="I47" s="106">
        <f>[43]Junho!$E$12</f>
        <v>93.458333333333329</v>
      </c>
      <c r="J47" s="106">
        <f>[43]Junho!$E$13</f>
        <v>80.625</v>
      </c>
      <c r="K47" s="106">
        <f>[43]Junho!$E$14</f>
        <v>81.708333333333329</v>
      </c>
      <c r="L47" s="106">
        <f>[43]Junho!$E$15</f>
        <v>82.166666666666671</v>
      </c>
      <c r="M47" s="106">
        <f>[43]Junho!$E$16</f>
        <v>76.708333333333329</v>
      </c>
      <c r="N47" s="106">
        <f>[43]Junho!$E$17</f>
        <v>79.333333333333329</v>
      </c>
      <c r="O47" s="106">
        <f>[43]Junho!$E$18</f>
        <v>74.375</v>
      </c>
      <c r="P47" s="106">
        <f>[43]Junho!$E$19</f>
        <v>86.083333333333329</v>
      </c>
      <c r="Q47" s="106">
        <f>[43]Junho!$E$20</f>
        <v>82.958333333333329</v>
      </c>
      <c r="R47" s="106">
        <f>[43]Junho!$E$21</f>
        <v>73.708333333333329</v>
      </c>
      <c r="S47" s="106">
        <f>[43]Junho!$E$22</f>
        <v>70.583333333333329</v>
      </c>
      <c r="T47" s="106">
        <f>[43]Junho!$E$23</f>
        <v>77.875</v>
      </c>
      <c r="U47" s="106">
        <f>[43]Junho!$E$24</f>
        <v>90.125</v>
      </c>
      <c r="V47" s="106">
        <f>[43]Junho!$E$25</f>
        <v>89.541666666666671</v>
      </c>
      <c r="W47" s="106">
        <f>[43]Junho!$E$26</f>
        <v>80.583333333333329</v>
      </c>
      <c r="X47" s="106">
        <f>[43]Junho!$E$27</f>
        <v>83.125</v>
      </c>
      <c r="Y47" s="106">
        <f>[43]Junho!$E$28</f>
        <v>71.166666666666671</v>
      </c>
      <c r="Z47" s="106">
        <f>[43]Junho!$E$29</f>
        <v>69.625</v>
      </c>
      <c r="AA47" s="106">
        <f>[43]Junho!$E$30</f>
        <v>75.583333333333329</v>
      </c>
      <c r="AB47" s="106">
        <f>[43]Junho!$E$31</f>
        <v>91.958333333333329</v>
      </c>
      <c r="AC47" s="106">
        <f>[43]Junho!$E$32</f>
        <v>79.375</v>
      </c>
      <c r="AD47" s="106">
        <f>[43]Junho!$E$33</f>
        <v>83.833333333333329</v>
      </c>
      <c r="AE47" s="106">
        <f>[43]Junho!$E$34</f>
        <v>83.666666666666671</v>
      </c>
      <c r="AF47" s="112">
        <f t="shared" si="2"/>
        <v>81.174999999999997</v>
      </c>
      <c r="AI47" t="s">
        <v>35</v>
      </c>
      <c r="AJ47" t="s">
        <v>35</v>
      </c>
    </row>
    <row r="48" spans="1:36" x14ac:dyDescent="0.2">
      <c r="A48" s="47" t="s">
        <v>130</v>
      </c>
      <c r="B48" s="106">
        <f>[44]Junho!$E$5</f>
        <v>80.208333333333329</v>
      </c>
      <c r="C48" s="106">
        <f>[44]Junho!$E$6</f>
        <v>78.208333333333329</v>
      </c>
      <c r="D48" s="106">
        <f>[44]Junho!$E$7</f>
        <v>85.833333333333329</v>
      </c>
      <c r="E48" s="106">
        <f>[44]Junho!$E$8</f>
        <v>83.541666666666671</v>
      </c>
      <c r="F48" s="106">
        <f>[44]Junho!$E$9</f>
        <v>80.5</v>
      </c>
      <c r="G48" s="106">
        <f>[44]Junho!$E$10</f>
        <v>84.458333333333329</v>
      </c>
      <c r="H48" s="106">
        <f>[44]Junho!$E$11</f>
        <v>84.458333333333329</v>
      </c>
      <c r="I48" s="106">
        <f>[44]Junho!$E$12</f>
        <v>96.458333333333329</v>
      </c>
      <c r="J48" s="106">
        <f>[44]Junho!$E$13</f>
        <v>91.25</v>
      </c>
      <c r="K48" s="106">
        <f>[44]Junho!$E$14</f>
        <v>83.291666666666671</v>
      </c>
      <c r="L48" s="106">
        <f>[44]Junho!$E$15</f>
        <v>84.916666666666671</v>
      </c>
      <c r="M48" s="106">
        <f>[44]Junho!$E$16</f>
        <v>78.25</v>
      </c>
      <c r="N48" s="106">
        <f>[44]Junho!$E$17</f>
        <v>76.416666666666671</v>
      </c>
      <c r="O48" s="106">
        <f>[44]Junho!$E$18</f>
        <v>71.416666666666671</v>
      </c>
      <c r="P48" s="106">
        <f>[44]Junho!$E$19</f>
        <v>86.666666666666671</v>
      </c>
      <c r="Q48" s="106">
        <f>[44]Junho!$E$20</f>
        <v>82.791666666666671</v>
      </c>
      <c r="R48" s="106">
        <f>[44]Junho!$E$21</f>
        <v>70.875</v>
      </c>
      <c r="S48" s="106">
        <f>[44]Junho!$E$22</f>
        <v>68.625</v>
      </c>
      <c r="T48" s="106">
        <f>[44]Junho!$E$23</f>
        <v>71.333333333333329</v>
      </c>
      <c r="U48" s="106">
        <f>[44]Junho!$E$24</f>
        <v>96.041666666666671</v>
      </c>
      <c r="V48" s="106">
        <f>[44]Junho!$E$25</f>
        <v>89.625</v>
      </c>
      <c r="W48" s="106">
        <f>[44]Junho!$E$26</f>
        <v>85</v>
      </c>
      <c r="X48" s="106">
        <f>[44]Junho!$E$27</f>
        <v>85.416666666666671</v>
      </c>
      <c r="Y48" s="106">
        <f>[44]Junho!$E$28</f>
        <v>67.125</v>
      </c>
      <c r="Z48" s="106">
        <f>[44]Junho!$E$29</f>
        <v>72.166666666666671</v>
      </c>
      <c r="AA48" s="106">
        <f>[44]Junho!$E$30</f>
        <v>60.916666666666664</v>
      </c>
      <c r="AB48" s="106">
        <f>[44]Junho!$E$31</f>
        <v>86.291666666666671</v>
      </c>
      <c r="AC48" s="106">
        <f>[44]Junho!$E$32</f>
        <v>79.5</v>
      </c>
      <c r="AD48" s="106">
        <f>[44]Junho!$E$33</f>
        <v>77.25</v>
      </c>
      <c r="AE48" s="106">
        <f>[44]Junho!$E$34</f>
        <v>88.166666666666671</v>
      </c>
      <c r="AF48" s="112">
        <f t="shared" si="2"/>
        <v>80.900000000000006</v>
      </c>
      <c r="AJ48" t="s">
        <v>35</v>
      </c>
    </row>
    <row r="49" spans="1:37" x14ac:dyDescent="0.2">
      <c r="A49" s="47" t="s">
        <v>18</v>
      </c>
      <c r="B49" s="106">
        <f>[45]Junho!$E$5</f>
        <v>71.166666666666671</v>
      </c>
      <c r="C49" s="106">
        <f>[45]Junho!$E$6</f>
        <v>72.166666666666671</v>
      </c>
      <c r="D49" s="106">
        <f>[45]Junho!$E$7</f>
        <v>73.041666666666671</v>
      </c>
      <c r="E49" s="106">
        <f>[45]Junho!$E$8</f>
        <v>78.333333333333329</v>
      </c>
      <c r="F49" s="106">
        <f>[45]Junho!$E$9</f>
        <v>76.583333333333329</v>
      </c>
      <c r="G49" s="106">
        <f>[45]Junho!$E$10</f>
        <v>81.416666666666671</v>
      </c>
      <c r="H49" s="106">
        <f>[45]Junho!$E$11</f>
        <v>79.041666666666671</v>
      </c>
      <c r="I49" s="106">
        <f>[45]Junho!$E$12</f>
        <v>89.416666666666671</v>
      </c>
      <c r="J49" s="106">
        <f>[45]Junho!$E$13</f>
        <v>90.166666666666671</v>
      </c>
      <c r="K49" s="106">
        <f>[45]Junho!$E$14</f>
        <v>78.166666666666671</v>
      </c>
      <c r="L49" s="106">
        <f>[45]Junho!$E$15</f>
        <v>72.916666666666671</v>
      </c>
      <c r="M49" s="106">
        <f>[45]Junho!$E$16</f>
        <v>72.291666666666671</v>
      </c>
      <c r="N49" s="106">
        <f>[45]Junho!$E$17</f>
        <v>67.375</v>
      </c>
      <c r="O49" s="106">
        <f>[45]Junho!$E$18</f>
        <v>69.625</v>
      </c>
      <c r="P49" s="106">
        <f>[45]Junho!$E$19</f>
        <v>86.583333333333329</v>
      </c>
      <c r="Q49" s="106">
        <f>[45]Junho!$E$20</f>
        <v>81.791666666666671</v>
      </c>
      <c r="R49" s="106">
        <f>[45]Junho!$E$21</f>
        <v>70.916666666666671</v>
      </c>
      <c r="S49" s="106">
        <f>[45]Junho!$E$22</f>
        <v>65.583333333333329</v>
      </c>
      <c r="T49" s="106">
        <f>[45]Junho!$E$23</f>
        <v>72.25</v>
      </c>
      <c r="U49" s="106">
        <f>[45]Junho!$E$24</f>
        <v>91.19047619047619</v>
      </c>
      <c r="V49" s="106">
        <f>[45]Junho!$E$25</f>
        <v>81.099999999999994</v>
      </c>
      <c r="W49" s="106">
        <f>[45]Junho!$E$26</f>
        <v>78.625</v>
      </c>
      <c r="X49" s="106">
        <f>[45]Junho!$E$27</f>
        <v>82.75</v>
      </c>
      <c r="Y49" s="106">
        <f>[45]Junho!$E$28</f>
        <v>70.291666666666671</v>
      </c>
      <c r="Z49" s="106">
        <f>[45]Junho!$E$29</f>
        <v>73.416666666666671</v>
      </c>
      <c r="AA49" s="106">
        <f>[45]Junho!$E$30</f>
        <v>74.458333333333329</v>
      </c>
      <c r="AB49" s="106">
        <f>[45]Junho!$E$31</f>
        <v>83.333333333333329</v>
      </c>
      <c r="AC49" s="106">
        <f>[45]Junho!$E$32</f>
        <v>75.416666666666671</v>
      </c>
      <c r="AD49" s="106">
        <f>[45]Junho!$E$33</f>
        <v>76.25</v>
      </c>
      <c r="AE49" s="106">
        <f>[45]Junho!$E$34</f>
        <v>95.411764705882348</v>
      </c>
      <c r="AF49" s="112">
        <f t="shared" si="2"/>
        <v>77.70257469654527</v>
      </c>
      <c r="AH49" s="12" t="s">
        <v>35</v>
      </c>
      <c r="AJ49" t="s">
        <v>35</v>
      </c>
    </row>
    <row r="50" spans="1:37" x14ac:dyDescent="0.2">
      <c r="A50" s="47" t="s">
        <v>19</v>
      </c>
      <c r="B50" s="106">
        <f>[46]Junho!$E$5</f>
        <v>78.916666666666671</v>
      </c>
      <c r="C50" s="106">
        <f>[46]Junho!$E$6</f>
        <v>84.5</v>
      </c>
      <c r="D50" s="106">
        <f>[46]Junho!$E$7</f>
        <v>87.375</v>
      </c>
      <c r="E50" s="106">
        <f>[46]Junho!$E$8</f>
        <v>88.125</v>
      </c>
      <c r="F50" s="106">
        <f>[46]Junho!$E$9</f>
        <v>93.666666666666671</v>
      </c>
      <c r="G50" s="106">
        <f>[46]Junho!$E$10</f>
        <v>97.25</v>
      </c>
      <c r="H50" s="106">
        <f>[46]Junho!$E$11</f>
        <v>95.208333333333329</v>
      </c>
      <c r="I50" s="106">
        <f>[46]Junho!$E$12</f>
        <v>98.958333333333329</v>
      </c>
      <c r="J50" s="106">
        <f>[46]Junho!$E$13</f>
        <v>90.375</v>
      </c>
      <c r="K50" s="106">
        <f>[46]Junho!$E$14</f>
        <v>84.5</v>
      </c>
      <c r="L50" s="106">
        <f>[46]Junho!$E$15</f>
        <v>83.083333333333329</v>
      </c>
      <c r="M50" s="106">
        <f>[46]Junho!$E$16</f>
        <v>75.5</v>
      </c>
      <c r="N50" s="106">
        <f>[46]Junho!$E$17</f>
        <v>74.125</v>
      </c>
      <c r="O50" s="106">
        <f>[46]Junho!$E$18</f>
        <v>84.291666666666671</v>
      </c>
      <c r="P50" s="106">
        <f>[46]Junho!$E$19</f>
        <v>92.458333333333329</v>
      </c>
      <c r="Q50" s="106">
        <f>[46]Junho!$E$20</f>
        <v>87.75</v>
      </c>
      <c r="R50" s="106">
        <f>[46]Junho!$E$21</f>
        <v>78.75</v>
      </c>
      <c r="S50" s="106">
        <f>[46]Junho!$E$22</f>
        <v>69.083333333333329</v>
      </c>
      <c r="T50" s="106">
        <f>[46]Junho!$E$23</f>
        <v>90.333333333333329</v>
      </c>
      <c r="U50" s="106">
        <f>[46]Junho!$E$24</f>
        <v>99.583333333333329</v>
      </c>
      <c r="V50" s="106">
        <f>[46]Junho!$E$25</f>
        <v>97.083333333333329</v>
      </c>
      <c r="W50" s="106">
        <f>[46]Junho!$E$26</f>
        <v>93.541666666666671</v>
      </c>
      <c r="X50" s="106">
        <f>[46]Junho!$E$27</f>
        <v>83.458333333333329</v>
      </c>
      <c r="Y50" s="106">
        <f>[46]Junho!$E$28</f>
        <v>65.833333333333329</v>
      </c>
      <c r="Z50" s="106">
        <f>[46]Junho!$E$29</f>
        <v>59.458333333333336</v>
      </c>
      <c r="AA50" s="106">
        <f>[46]Junho!$E$30</f>
        <v>84.875</v>
      </c>
      <c r="AB50" s="106">
        <f>[46]Junho!$E$31</f>
        <v>97.708333333333329</v>
      </c>
      <c r="AC50" s="106">
        <f>[46]Junho!$E$32</f>
        <v>91.166666666666671</v>
      </c>
      <c r="AD50" s="106">
        <f>[46]Junho!$E$33</f>
        <v>96.625</v>
      </c>
      <c r="AE50" s="106">
        <f>[46]Junho!$E$34</f>
        <v>89.208333333333329</v>
      </c>
      <c r="AF50" s="112">
        <f t="shared" si="2"/>
        <v>86.426388888888894</v>
      </c>
      <c r="AG50" s="12" t="s">
        <v>35</v>
      </c>
      <c r="AI50" t="s">
        <v>35</v>
      </c>
      <c r="AJ50" t="s">
        <v>35</v>
      </c>
      <c r="AK50" t="s">
        <v>35</v>
      </c>
    </row>
    <row r="51" spans="1:37" x14ac:dyDescent="0.2">
      <c r="A51" s="47" t="s">
        <v>23</v>
      </c>
      <c r="B51" s="106">
        <f>[47]Junho!$E$5</f>
        <v>72.25</v>
      </c>
      <c r="C51" s="106">
        <f>[47]Junho!$E$6</f>
        <v>73.291666666666671</v>
      </c>
      <c r="D51" s="106">
        <f>[47]Junho!$E$7</f>
        <v>72.208333333333329</v>
      </c>
      <c r="E51" s="106">
        <f>[47]Junho!$E$8</f>
        <v>72.583333333333329</v>
      </c>
      <c r="F51" s="106">
        <f>[47]Junho!$E$9</f>
        <v>75.375</v>
      </c>
      <c r="G51" s="106">
        <f>[47]Junho!$E$10</f>
        <v>77.416666666666671</v>
      </c>
      <c r="H51" s="106">
        <f>[47]Junho!$E$11</f>
        <v>77.041666666666671</v>
      </c>
      <c r="I51" s="106">
        <f>[47]Junho!$E$12</f>
        <v>85.375</v>
      </c>
      <c r="J51" s="106">
        <f>[47]Junho!$E$13</f>
        <v>72.583333333333329</v>
      </c>
      <c r="K51" s="106">
        <f>[47]Junho!$E$14</f>
        <v>68.291666666666671</v>
      </c>
      <c r="L51" s="106">
        <f>[47]Junho!$E$15</f>
        <v>67.875</v>
      </c>
      <c r="M51" s="106">
        <f>[47]Junho!$E$16</f>
        <v>71.083333333333329</v>
      </c>
      <c r="N51" s="106">
        <f>[47]Junho!$E$17</f>
        <v>65.791666666666671</v>
      </c>
      <c r="O51" s="106">
        <f>[47]Junho!$E$18</f>
        <v>62.083333333333336</v>
      </c>
      <c r="P51" s="106">
        <f>[47]Junho!$E$19</f>
        <v>77.25</v>
      </c>
      <c r="Q51" s="106">
        <f>[47]Junho!$E$20</f>
        <v>72.958333333333329</v>
      </c>
      <c r="R51" s="106">
        <f>[47]Junho!$E$21</f>
        <v>59.958333333333336</v>
      </c>
      <c r="S51" s="106">
        <f>[47]Junho!$E$22</f>
        <v>53.291666666666664</v>
      </c>
      <c r="T51" s="106">
        <f>[47]Junho!$E$23</f>
        <v>65.75</v>
      </c>
      <c r="U51" s="106">
        <f>[47]Junho!$E$24</f>
        <v>87.5</v>
      </c>
      <c r="V51" s="106">
        <f>[47]Junho!$E$25</f>
        <v>83.625</v>
      </c>
      <c r="W51" s="106">
        <f>[47]Junho!$E$26</f>
        <v>73.083333333333329</v>
      </c>
      <c r="X51" s="106">
        <f>[47]Junho!$E$27</f>
        <v>80.708333333333329</v>
      </c>
      <c r="Y51" s="106">
        <f>[47]Junho!$E$28</f>
        <v>63.583333333333336</v>
      </c>
      <c r="Z51" s="106">
        <f>[47]Junho!$E$29</f>
        <v>58.5</v>
      </c>
      <c r="AA51" s="106">
        <f>[47]Junho!$E$30</f>
        <v>75.416666666666671</v>
      </c>
      <c r="AB51" s="106">
        <f>[47]Junho!$E$31</f>
        <v>82.75</v>
      </c>
      <c r="AC51" s="106">
        <f>[47]Junho!$E$32</f>
        <v>70.166666666666671</v>
      </c>
      <c r="AD51" s="106">
        <f>[47]Junho!$E$33</f>
        <v>71.791666666666671</v>
      </c>
      <c r="AE51" s="106">
        <f>[47]Junho!$E$34</f>
        <v>82.375</v>
      </c>
      <c r="AF51" s="112">
        <f t="shared" si="2"/>
        <v>72.398611111111094</v>
      </c>
      <c r="AJ51" t="s">
        <v>35</v>
      </c>
    </row>
    <row r="52" spans="1:37" x14ac:dyDescent="0.2">
      <c r="A52" s="47" t="s">
        <v>34</v>
      </c>
      <c r="B52" s="106">
        <f>[48]Junho!$E$5</f>
        <v>69.75</v>
      </c>
      <c r="C52" s="106">
        <f>[48]Junho!$E$6</f>
        <v>72.458333333333329</v>
      </c>
      <c r="D52" s="106">
        <f>[48]Junho!$E$7</f>
        <v>69.416666666666671</v>
      </c>
      <c r="E52" s="106">
        <f>[48]Junho!$E$8</f>
        <v>68.125</v>
      </c>
      <c r="F52" s="106">
        <f>[48]Junho!$E$9</f>
        <v>66.333333333333329</v>
      </c>
      <c r="G52" s="106">
        <f>[48]Junho!$E$10</f>
        <v>67.958333333333329</v>
      </c>
      <c r="H52" s="106">
        <f>[48]Junho!$E$11</f>
        <v>63</v>
      </c>
      <c r="I52" s="106">
        <f>[48]Junho!$E$12</f>
        <v>65.083333333333329</v>
      </c>
      <c r="J52" s="106">
        <f>[48]Junho!$E$13</f>
        <v>88</v>
      </c>
      <c r="K52" s="106">
        <f>[48]Junho!$E$14</f>
        <v>79.222222222222229</v>
      </c>
      <c r="L52" s="106">
        <f>[48]Junho!$E$15</f>
        <v>77.75</v>
      </c>
      <c r="M52" s="106">
        <f>[48]Junho!$E$16</f>
        <v>69.916666666666671</v>
      </c>
      <c r="N52" s="106">
        <f>[48]Junho!$E$17</f>
        <v>56</v>
      </c>
      <c r="O52" s="106">
        <f>[48]Junho!$E$18</f>
        <v>56.166666666666664</v>
      </c>
      <c r="P52" s="106">
        <f>[48]Junho!$E$19</f>
        <v>66.208333333333329</v>
      </c>
      <c r="Q52" s="106">
        <f>[48]Junho!$E$20</f>
        <v>65.041666666666671</v>
      </c>
      <c r="R52" s="106">
        <f>[48]Junho!$E$21</f>
        <v>57.916666666666664</v>
      </c>
      <c r="S52" s="106">
        <f>[48]Junho!$E$22</f>
        <v>53.583333333333336</v>
      </c>
      <c r="T52" s="106">
        <f>[48]Junho!$E$23</f>
        <v>57.708333333333336</v>
      </c>
      <c r="U52" s="106">
        <f>[48]Junho!$E$24</f>
        <v>89.272727272727266</v>
      </c>
      <c r="V52" s="106">
        <f>[48]Junho!$E$25</f>
        <v>78.1875</v>
      </c>
      <c r="W52" s="106">
        <f>[48]Junho!$E$26</f>
        <v>67.458333333333329</v>
      </c>
      <c r="X52" s="106">
        <f>[48]Junho!$E$27</f>
        <v>69.357142857142861</v>
      </c>
      <c r="Y52" s="106">
        <f>[48]Junho!$E$28</f>
        <v>76.8</v>
      </c>
      <c r="Z52" s="106">
        <f>[48]Junho!$E$29</f>
        <v>73.916666666666671</v>
      </c>
      <c r="AA52" s="106">
        <f>[48]Junho!$E$30</f>
        <v>68.583333333333329</v>
      </c>
      <c r="AB52" s="106">
        <f>[48]Junho!$E$31</f>
        <v>75.791666666666671</v>
      </c>
      <c r="AC52" s="106">
        <f>[48]Junho!$E$32</f>
        <v>63.708333333333336</v>
      </c>
      <c r="AD52" s="106">
        <f>[48]Junho!$E$33</f>
        <v>60.5</v>
      </c>
      <c r="AE52" s="106">
        <f>[48]Junho!$E$34</f>
        <v>96</v>
      </c>
      <c r="AF52" s="112">
        <f t="shared" si="2"/>
        <v>69.640486411736404</v>
      </c>
      <c r="AG52" s="12" t="s">
        <v>35</v>
      </c>
      <c r="AI52" t="s">
        <v>35</v>
      </c>
      <c r="AJ52" t="s">
        <v>35</v>
      </c>
    </row>
    <row r="53" spans="1:37" x14ac:dyDescent="0.2">
      <c r="A53" s="47" t="s">
        <v>20</v>
      </c>
      <c r="B53" s="106">
        <f>[49]Junho!$E$5</f>
        <v>66.541666666666671</v>
      </c>
      <c r="C53" s="106">
        <f>[49]Junho!$E$6</f>
        <v>68.541666666666671</v>
      </c>
      <c r="D53" s="106">
        <f>[49]Junho!$E$7</f>
        <v>69.458333333333329</v>
      </c>
      <c r="E53" s="106">
        <f>[49]Junho!$E$8</f>
        <v>74.833333333333329</v>
      </c>
      <c r="F53" s="106">
        <f>[49]Junho!$E$9</f>
        <v>72.041666666666671</v>
      </c>
      <c r="G53" s="106">
        <f>[49]Junho!$E$10</f>
        <v>70.875</v>
      </c>
      <c r="H53" s="106">
        <f>[49]Junho!$E$11</f>
        <v>73.625</v>
      </c>
      <c r="I53" s="106">
        <f>[49]Junho!$E$12</f>
        <v>82.75</v>
      </c>
      <c r="J53" s="106">
        <f>[49]Junho!$E$13</f>
        <v>84.958333333333329</v>
      </c>
      <c r="K53" s="106">
        <f>[49]Junho!$E$14</f>
        <v>73.916666666666671</v>
      </c>
      <c r="L53" s="106">
        <f>[49]Junho!$E$15</f>
        <v>72.916666666666671</v>
      </c>
      <c r="M53" s="106">
        <f>[49]Junho!$E$16</f>
        <v>60.416666666666664</v>
      </c>
      <c r="N53" s="106">
        <f>[49]Junho!$E$17</f>
        <v>62.958333333333336</v>
      </c>
      <c r="O53" s="106">
        <f>[49]Junho!$E$18</f>
        <v>61.041666666666664</v>
      </c>
      <c r="P53" s="106">
        <f>[49]Junho!$E$19</f>
        <v>77.666666666666671</v>
      </c>
      <c r="Q53" s="106">
        <f>[49]Junho!$E$20</f>
        <v>75.916666666666671</v>
      </c>
      <c r="R53" s="106">
        <f>[49]Junho!$E$21</f>
        <v>67.958333333333329</v>
      </c>
      <c r="S53" s="106">
        <f>[49]Junho!$E$22</f>
        <v>66.375</v>
      </c>
      <c r="T53" s="106">
        <f>[49]Junho!$E$23</f>
        <v>68.916666666666671</v>
      </c>
      <c r="U53" s="106">
        <f>[49]Junho!$E$24</f>
        <v>67.625</v>
      </c>
      <c r="V53" s="106">
        <f>[49]Junho!$E$25</f>
        <v>74.625</v>
      </c>
      <c r="W53" s="106">
        <f>[49]Junho!$E$26</f>
        <v>75.958333333333329</v>
      </c>
      <c r="X53" s="106">
        <f>[49]Junho!$E$27</f>
        <v>80.583333333333329</v>
      </c>
      <c r="Y53" s="106">
        <f>[49]Junho!$E$28</f>
        <v>59.666666666666664</v>
      </c>
      <c r="Z53" s="106">
        <f>[49]Junho!$E$29</f>
        <v>64.916666666666671</v>
      </c>
      <c r="AA53" s="106">
        <f>[49]Junho!$E$30</f>
        <v>65.375</v>
      </c>
      <c r="AB53" s="106">
        <f>[49]Junho!$E$31</f>
        <v>74.541666666666671</v>
      </c>
      <c r="AC53" s="106">
        <f>[49]Junho!$E$32</f>
        <v>70.375</v>
      </c>
      <c r="AD53" s="106">
        <f>[49]Junho!$E$33</f>
        <v>64.5</v>
      </c>
      <c r="AE53" s="106">
        <f>[49]Junho!$E$34</f>
        <v>76.958333333333329</v>
      </c>
      <c r="AF53" s="112">
        <f t="shared" si="2"/>
        <v>70.894444444444446</v>
      </c>
      <c r="AH53" t="s">
        <v>35</v>
      </c>
      <c r="AI53" t="s">
        <v>35</v>
      </c>
      <c r="AJ53" t="s">
        <v>35</v>
      </c>
    </row>
    <row r="54" spans="1:37" s="5" customFormat="1" ht="17.100000000000001" customHeight="1" x14ac:dyDescent="0.2">
      <c r="A54" s="48" t="s">
        <v>155</v>
      </c>
      <c r="B54" s="107">
        <f t="shared" ref="B54:AE54" si="3">AVERAGE(B5:B53)</f>
        <v>72.591438268493846</v>
      </c>
      <c r="C54" s="107">
        <f t="shared" si="3"/>
        <v>74.60741489720256</v>
      </c>
      <c r="D54" s="107">
        <f t="shared" si="3"/>
        <v>76.895079605822772</v>
      </c>
      <c r="E54" s="107">
        <f t="shared" si="3"/>
        <v>77.820026811214078</v>
      </c>
      <c r="F54" s="107">
        <f t="shared" si="3"/>
        <v>78.990323040626365</v>
      </c>
      <c r="G54" s="107">
        <f t="shared" si="3"/>
        <v>80.534257492399675</v>
      </c>
      <c r="H54" s="107">
        <f t="shared" si="3"/>
        <v>80.3818099485174</v>
      </c>
      <c r="I54" s="107">
        <f t="shared" si="3"/>
        <v>86.962472012069512</v>
      </c>
      <c r="J54" s="107">
        <f t="shared" si="3"/>
        <v>81.674382018947227</v>
      </c>
      <c r="K54" s="107">
        <f t="shared" si="3"/>
        <v>75.855523730770756</v>
      </c>
      <c r="L54" s="107">
        <f t="shared" si="3"/>
        <v>74.457167934996491</v>
      </c>
      <c r="M54" s="107">
        <f t="shared" si="3"/>
        <v>70.782879206140066</v>
      </c>
      <c r="N54" s="107">
        <f t="shared" si="3"/>
        <v>70.368777015001257</v>
      </c>
      <c r="O54" s="107">
        <f t="shared" si="3"/>
        <v>70.05193236714976</v>
      </c>
      <c r="P54" s="107">
        <f t="shared" si="3"/>
        <v>82.595615529130043</v>
      </c>
      <c r="Q54" s="107">
        <f t="shared" si="3"/>
        <v>77.273250714427192</v>
      </c>
      <c r="R54" s="107">
        <f t="shared" si="3"/>
        <v>68.749153439153446</v>
      </c>
      <c r="S54" s="107">
        <f t="shared" si="3"/>
        <v>64.938557700963216</v>
      </c>
      <c r="T54" s="107">
        <f t="shared" si="3"/>
        <v>74.355967753784114</v>
      </c>
      <c r="U54" s="107">
        <f t="shared" si="3"/>
        <v>84.089449203278988</v>
      </c>
      <c r="V54" s="107">
        <f t="shared" si="3"/>
        <v>86.026695326464065</v>
      </c>
      <c r="W54" s="107">
        <f t="shared" si="3"/>
        <v>77.25620415202674</v>
      </c>
      <c r="X54" s="107">
        <f t="shared" si="3"/>
        <v>79.618020948389599</v>
      </c>
      <c r="Y54" s="107">
        <f t="shared" si="3"/>
        <v>63.514651135689455</v>
      </c>
      <c r="Z54" s="107">
        <f t="shared" si="3"/>
        <v>62.750731170648038</v>
      </c>
      <c r="AA54" s="107">
        <f t="shared" si="3"/>
        <v>74.977537851098703</v>
      </c>
      <c r="AB54" s="107">
        <f t="shared" si="3"/>
        <v>84.441090233131106</v>
      </c>
      <c r="AC54" s="107">
        <f t="shared" si="3"/>
        <v>74.106004157125071</v>
      </c>
      <c r="AD54" s="107">
        <f t="shared" si="3"/>
        <v>77.889191729323286</v>
      </c>
      <c r="AE54" s="107">
        <f t="shared" si="3"/>
        <v>84.895097214610487</v>
      </c>
      <c r="AF54" s="108">
        <f>AVERAGE(AF5:AF53)</f>
        <v>76.236195281132439</v>
      </c>
      <c r="AH54" s="5" t="s">
        <v>35</v>
      </c>
    </row>
    <row r="55" spans="1:37" x14ac:dyDescent="0.2">
      <c r="A55" s="101" t="s">
        <v>179</v>
      </c>
      <c r="B55" s="38"/>
      <c r="C55" s="38"/>
      <c r="D55" s="38"/>
      <c r="E55" s="38"/>
      <c r="F55" s="38"/>
      <c r="G55" s="38"/>
      <c r="H55" s="93"/>
      <c r="I55" s="93"/>
      <c r="J55" s="93"/>
      <c r="K55" s="93"/>
      <c r="L55" s="93"/>
      <c r="M55" s="93"/>
      <c r="N55" s="93"/>
      <c r="O55" s="93"/>
      <c r="P55" s="93"/>
      <c r="Q55" s="93"/>
      <c r="R55" s="93"/>
      <c r="S55" s="93"/>
      <c r="T55" s="93"/>
      <c r="U55" s="93"/>
      <c r="V55" s="93"/>
      <c r="W55" s="93"/>
      <c r="X55" s="93"/>
      <c r="Y55" s="93"/>
      <c r="Z55" s="93"/>
      <c r="AA55" s="93"/>
      <c r="AB55" s="93"/>
      <c r="AC55" s="93"/>
      <c r="AD55" s="44"/>
      <c r="AE55" s="49" t="s">
        <v>35</v>
      </c>
      <c r="AF55" s="69"/>
    </row>
    <row r="56" spans="1:37" x14ac:dyDescent="0.2">
      <c r="A56" s="101" t="s">
        <v>180</v>
      </c>
      <c r="B56" s="39"/>
      <c r="C56" s="39"/>
      <c r="D56" s="39"/>
      <c r="E56" s="39"/>
      <c r="F56" s="39"/>
      <c r="G56" s="39"/>
      <c r="H56" s="39"/>
      <c r="I56" s="39"/>
      <c r="J56" s="93"/>
      <c r="K56" s="93"/>
      <c r="L56" s="93"/>
      <c r="M56" s="93"/>
      <c r="N56" s="93"/>
      <c r="O56" s="93"/>
      <c r="P56" s="93"/>
      <c r="Q56" s="93"/>
      <c r="R56" s="93"/>
      <c r="S56" s="93"/>
      <c r="T56" s="95"/>
      <c r="U56" s="95"/>
      <c r="V56" s="95"/>
      <c r="W56" s="95"/>
      <c r="X56" s="95"/>
      <c r="Y56" s="93"/>
      <c r="Z56" s="93"/>
      <c r="AA56" s="93"/>
      <c r="AB56" s="93"/>
      <c r="AC56" s="93"/>
      <c r="AD56" s="93"/>
      <c r="AE56" s="71"/>
      <c r="AF56" s="69"/>
      <c r="AJ56" t="s">
        <v>35</v>
      </c>
    </row>
    <row r="57" spans="1:37" x14ac:dyDescent="0.2">
      <c r="A57" s="40"/>
      <c r="B57" s="93"/>
      <c r="C57" s="93"/>
      <c r="D57" s="93"/>
      <c r="E57" s="93"/>
      <c r="F57" s="93"/>
      <c r="G57" s="93"/>
      <c r="H57" s="93"/>
      <c r="I57" s="93"/>
      <c r="J57" s="94"/>
      <c r="K57" s="94"/>
      <c r="L57" s="94"/>
      <c r="M57" s="94"/>
      <c r="N57" s="94"/>
      <c r="O57" s="94"/>
      <c r="P57" s="94"/>
      <c r="Q57" s="93"/>
      <c r="R57" s="93"/>
      <c r="S57" s="93"/>
      <c r="T57" s="96"/>
      <c r="U57" s="96"/>
      <c r="V57" s="96"/>
      <c r="W57" s="96"/>
      <c r="X57" s="96"/>
      <c r="Y57" s="93"/>
      <c r="Z57" s="93"/>
      <c r="AA57" s="93"/>
      <c r="AB57" s="93"/>
      <c r="AC57" s="93"/>
      <c r="AD57" s="44"/>
      <c r="AE57" s="44"/>
      <c r="AF57" s="69"/>
    </row>
    <row r="58" spans="1:37" x14ac:dyDescent="0.2">
      <c r="A58" s="93"/>
      <c r="B58" s="93"/>
      <c r="C58" s="93"/>
      <c r="D58" s="93"/>
      <c r="E58" s="93"/>
      <c r="F58" s="38"/>
      <c r="G58" s="38"/>
      <c r="H58" s="38"/>
      <c r="I58" s="38"/>
      <c r="J58" s="38"/>
      <c r="K58" s="93"/>
      <c r="L58" s="93"/>
      <c r="M58" s="93"/>
      <c r="N58" s="93"/>
      <c r="O58" s="93"/>
      <c r="P58" s="93"/>
      <c r="Q58" s="93"/>
      <c r="R58" s="93"/>
      <c r="S58" s="93"/>
      <c r="T58" s="93"/>
      <c r="U58" s="93"/>
      <c r="V58" s="93"/>
      <c r="W58" s="93"/>
      <c r="X58" s="93"/>
      <c r="Y58" s="93"/>
      <c r="Z58" s="93"/>
      <c r="AA58" s="93"/>
      <c r="AB58" s="93"/>
      <c r="AC58" s="93"/>
      <c r="AD58" s="44"/>
      <c r="AE58" s="44"/>
      <c r="AF58" s="69"/>
    </row>
    <row r="59" spans="1:37" x14ac:dyDescent="0.2">
      <c r="A59" s="40"/>
      <c r="B59" s="93"/>
      <c r="C59" s="93"/>
      <c r="D59" s="93"/>
      <c r="E59" s="93"/>
      <c r="F59" s="93"/>
      <c r="G59" s="93"/>
      <c r="H59" s="93"/>
      <c r="I59" s="93"/>
      <c r="J59" s="93"/>
      <c r="K59" s="93"/>
      <c r="L59" s="93"/>
      <c r="M59" s="93"/>
      <c r="N59" s="93"/>
      <c r="O59" s="93"/>
      <c r="P59" s="93"/>
      <c r="Q59" s="93"/>
      <c r="R59" s="93"/>
      <c r="S59" s="93"/>
      <c r="T59" s="93"/>
      <c r="U59" s="93"/>
      <c r="V59" s="93"/>
      <c r="W59" s="93"/>
      <c r="X59" s="93"/>
      <c r="Y59" s="93"/>
      <c r="Z59" s="93"/>
      <c r="AA59" s="93"/>
      <c r="AB59" s="93"/>
      <c r="AC59" s="93"/>
      <c r="AD59" s="93"/>
      <c r="AE59" s="44"/>
      <c r="AF59" s="69"/>
    </row>
    <row r="60" spans="1:37" x14ac:dyDescent="0.2">
      <c r="A60" s="40"/>
      <c r="B60" s="93"/>
      <c r="C60" s="93"/>
      <c r="D60" s="93"/>
      <c r="E60" s="93"/>
      <c r="F60" s="93"/>
      <c r="G60" s="93"/>
      <c r="H60" s="93"/>
      <c r="I60" s="93"/>
      <c r="J60" s="93"/>
      <c r="K60" s="93"/>
      <c r="L60" s="93"/>
      <c r="M60" s="93"/>
      <c r="N60" s="93"/>
      <c r="O60" s="93"/>
      <c r="P60" s="93"/>
      <c r="Q60" s="93"/>
      <c r="R60" s="93"/>
      <c r="S60" s="93"/>
      <c r="T60" s="93"/>
      <c r="U60" s="93"/>
      <c r="V60" s="93"/>
      <c r="W60" s="93"/>
      <c r="X60" s="93"/>
      <c r="Y60" s="93"/>
      <c r="Z60" s="93"/>
      <c r="AA60" s="93"/>
      <c r="AB60" s="93"/>
      <c r="AC60" s="93"/>
      <c r="AD60" s="93"/>
      <c r="AE60" s="45"/>
      <c r="AF60" s="69"/>
      <c r="AJ60" s="12" t="s">
        <v>35</v>
      </c>
    </row>
    <row r="61" spans="1:37" ht="13.5" thickBot="1" x14ac:dyDescent="0.25">
      <c r="A61" s="50"/>
      <c r="B61" s="51"/>
      <c r="C61" s="51"/>
      <c r="D61" s="51"/>
      <c r="E61" s="51"/>
      <c r="F61" s="51"/>
      <c r="G61" s="51" t="s">
        <v>35</v>
      </c>
      <c r="H61" s="51"/>
      <c r="I61" s="51"/>
      <c r="J61" s="51"/>
      <c r="K61" s="51"/>
      <c r="L61" s="51" t="s">
        <v>35</v>
      </c>
      <c r="M61" s="51"/>
      <c r="N61" s="51"/>
      <c r="O61" s="51"/>
      <c r="P61" s="51"/>
      <c r="Q61" s="51"/>
      <c r="R61" s="51"/>
      <c r="S61" s="51"/>
      <c r="T61" s="51"/>
      <c r="U61" s="51"/>
      <c r="V61" s="51"/>
      <c r="W61" s="51"/>
      <c r="X61" s="51"/>
      <c r="Y61" s="51"/>
      <c r="Z61" s="51"/>
      <c r="AA61" s="51"/>
      <c r="AB61" s="51"/>
      <c r="AC61" s="51"/>
      <c r="AD61" s="51"/>
      <c r="AE61" s="51"/>
      <c r="AF61" s="70"/>
      <c r="AH61" t="s">
        <v>35</v>
      </c>
    </row>
    <row r="63" spans="1:37" x14ac:dyDescent="0.2">
      <c r="AH63" t="s">
        <v>35</v>
      </c>
    </row>
    <row r="64" spans="1:37" x14ac:dyDescent="0.2">
      <c r="K64" s="2" t="s">
        <v>35</v>
      </c>
      <c r="AE64" s="2" t="s">
        <v>35</v>
      </c>
      <c r="AJ64" s="12" t="s">
        <v>35</v>
      </c>
    </row>
    <row r="66" spans="11:33" x14ac:dyDescent="0.2">
      <c r="M66" s="2" t="s">
        <v>35</v>
      </c>
      <c r="T66" s="2" t="s">
        <v>35</v>
      </c>
    </row>
    <row r="67" spans="11:33" x14ac:dyDescent="0.2">
      <c r="AB67" s="2" t="s">
        <v>35</v>
      </c>
      <c r="AC67" s="2" t="s">
        <v>35</v>
      </c>
      <c r="AF67" s="7" t="s">
        <v>35</v>
      </c>
    </row>
    <row r="68" spans="11:33" x14ac:dyDescent="0.2">
      <c r="P68" s="2" t="s">
        <v>35</v>
      </c>
      <c r="R68" s="2" t="s">
        <v>35</v>
      </c>
    </row>
    <row r="70" spans="11:33" x14ac:dyDescent="0.2">
      <c r="AG70" t="s">
        <v>35</v>
      </c>
    </row>
    <row r="73" spans="11:33" x14ac:dyDescent="0.2">
      <c r="T73" s="2" t="s">
        <v>35</v>
      </c>
    </row>
    <row r="76" spans="11:33" x14ac:dyDescent="0.2">
      <c r="K76" s="2" t="s">
        <v>35</v>
      </c>
    </row>
  </sheetData>
  <mergeCells count="34">
    <mergeCell ref="B2:AF2"/>
    <mergeCell ref="M3:M4"/>
    <mergeCell ref="A1:AF1"/>
    <mergeCell ref="A2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S3:S4"/>
    <mergeCell ref="N3:N4"/>
    <mergeCell ref="O3:O4"/>
    <mergeCell ref="P3:P4"/>
    <mergeCell ref="Q3:Q4"/>
    <mergeCell ref="R3:R4"/>
    <mergeCell ref="AF3:AF4"/>
    <mergeCell ref="Z3:Z4"/>
    <mergeCell ref="AE3:AE4"/>
    <mergeCell ref="AA3:AA4"/>
    <mergeCell ref="AB3:AB4"/>
    <mergeCell ref="AC3:AC4"/>
    <mergeCell ref="AD3:AD4"/>
    <mergeCell ref="Y3:Y4"/>
    <mergeCell ref="X3:X4"/>
    <mergeCell ref="T3:T4"/>
    <mergeCell ref="U3:U4"/>
    <mergeCell ref="V3:V4"/>
    <mergeCell ref="W3:W4"/>
  </mergeCells>
  <phoneticPr fontId="1" type="noConversion"/>
  <pageMargins left="0.39370078740157483" right="0.39370078740157483" top="1.1811023622047245" bottom="0.98425196850393704" header="0.51181102362204722" footer="0.51181102362204722"/>
  <pageSetup paperSize="9" scale="70" orientation="landscape" horizontalDpi="300" verticalDpi="300" r:id="rId1"/>
  <headerFooter alignWithMargins="0">
    <oddHeader>&amp;L&amp;"Arial Narrow,Normal"&amp;12Centro de Monitoramento de Tempo, do Clima e dos Recursos Hídricos de Mato Grosso do Sul (Cemtec-MS)
Agência de Desenvolvimento Agrário e Extensão Rural (Agraer)</oddHead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80"/>
  <sheetViews>
    <sheetView topLeftCell="A16" zoomScale="90" zoomScaleNormal="90" workbookViewId="0">
      <selection activeCell="A20" sqref="A20"/>
    </sheetView>
  </sheetViews>
  <sheetFormatPr defaultRowHeight="12.75" x14ac:dyDescent="0.2"/>
  <cols>
    <col min="1" max="1" width="43" style="2" bestFit="1" customWidth="1"/>
    <col min="2" max="2" width="6.28515625" style="2" customWidth="1"/>
    <col min="3" max="3" width="6" style="2" customWidth="1"/>
    <col min="4" max="4" width="6.42578125" style="2" customWidth="1"/>
    <col min="5" max="5" width="6" style="2" customWidth="1"/>
    <col min="6" max="6" width="6.140625" style="2" customWidth="1"/>
    <col min="7" max="8" width="6" style="2" customWidth="1"/>
    <col min="9" max="9" width="6.140625" style="2" customWidth="1"/>
    <col min="10" max="12" width="6" style="2" customWidth="1"/>
    <col min="13" max="13" width="6.28515625" style="2" customWidth="1"/>
    <col min="14" max="14" width="6.140625" style="2" customWidth="1"/>
    <col min="15" max="15" width="6" style="2" customWidth="1"/>
    <col min="16" max="16" width="6.28515625" style="2" customWidth="1"/>
    <col min="17" max="17" width="6.140625" style="2" customWidth="1"/>
    <col min="18" max="18" width="6.28515625" style="2" customWidth="1"/>
    <col min="19" max="19" width="6.42578125" style="2" customWidth="1"/>
    <col min="20" max="20" width="6.7109375" style="2" customWidth="1"/>
    <col min="21" max="21" width="6.140625" style="2" customWidth="1"/>
    <col min="22" max="22" width="6" style="2" customWidth="1"/>
    <col min="23" max="24" width="6.140625" style="2" customWidth="1"/>
    <col min="25" max="26" width="6.42578125" style="2" customWidth="1"/>
    <col min="27" max="27" width="6" style="2" customWidth="1"/>
    <col min="28" max="28" width="6.140625" style="2" customWidth="1"/>
    <col min="29" max="29" width="6" style="2" customWidth="1"/>
    <col min="30" max="31" width="6.42578125" style="2" bestFit="1" customWidth="1"/>
    <col min="32" max="32" width="7.5703125" style="7" bestFit="1" customWidth="1"/>
    <col min="33" max="33" width="7.7109375" style="1" customWidth="1"/>
    <col min="36" max="36" width="15.5703125" bestFit="1" customWidth="1"/>
  </cols>
  <sheetData>
    <row r="1" spans="1:35" ht="20.100000000000001" customHeight="1" x14ac:dyDescent="0.2">
      <c r="A1" s="128" t="s">
        <v>163</v>
      </c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29"/>
      <c r="M1" s="129"/>
      <c r="N1" s="129"/>
      <c r="O1" s="129"/>
      <c r="P1" s="129"/>
      <c r="Q1" s="129"/>
      <c r="R1" s="129"/>
      <c r="S1" s="129"/>
      <c r="T1" s="129"/>
      <c r="U1" s="129"/>
      <c r="V1" s="129"/>
      <c r="W1" s="129"/>
      <c r="X1" s="129"/>
      <c r="Y1" s="129"/>
      <c r="Z1" s="129"/>
      <c r="AA1" s="129"/>
      <c r="AB1" s="129"/>
      <c r="AC1" s="129"/>
      <c r="AD1" s="129"/>
      <c r="AE1" s="129"/>
      <c r="AF1" s="129"/>
      <c r="AG1" s="130"/>
    </row>
    <row r="2" spans="1:35" s="4" customFormat="1" ht="20.100000000000001" customHeight="1" x14ac:dyDescent="0.2">
      <c r="A2" s="131" t="s">
        <v>21</v>
      </c>
      <c r="B2" s="126" t="s">
        <v>208</v>
      </c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26"/>
      <c r="O2" s="126"/>
      <c r="P2" s="126"/>
      <c r="Q2" s="126"/>
      <c r="R2" s="126"/>
      <c r="S2" s="126"/>
      <c r="T2" s="126"/>
      <c r="U2" s="126"/>
      <c r="V2" s="126"/>
      <c r="W2" s="126"/>
      <c r="X2" s="126"/>
      <c r="Y2" s="126"/>
      <c r="Z2" s="126"/>
      <c r="AA2" s="126"/>
      <c r="AB2" s="126"/>
      <c r="AC2" s="126"/>
      <c r="AD2" s="126"/>
      <c r="AE2" s="126"/>
      <c r="AF2" s="126"/>
      <c r="AG2" s="127"/>
    </row>
    <row r="3" spans="1:35" s="5" customFormat="1" ht="20.100000000000001" customHeight="1" x14ac:dyDescent="0.2">
      <c r="A3" s="131"/>
      <c r="B3" s="125">
        <v>1</v>
      </c>
      <c r="C3" s="125">
        <f>SUM(B3+1)</f>
        <v>2</v>
      </c>
      <c r="D3" s="125">
        <f t="shared" ref="D3:AD3" si="0">SUM(C3+1)</f>
        <v>3</v>
      </c>
      <c r="E3" s="125">
        <f t="shared" si="0"/>
        <v>4</v>
      </c>
      <c r="F3" s="125">
        <f t="shared" si="0"/>
        <v>5</v>
      </c>
      <c r="G3" s="125">
        <f t="shared" si="0"/>
        <v>6</v>
      </c>
      <c r="H3" s="125">
        <f t="shared" si="0"/>
        <v>7</v>
      </c>
      <c r="I3" s="125">
        <f t="shared" si="0"/>
        <v>8</v>
      </c>
      <c r="J3" s="125">
        <f t="shared" si="0"/>
        <v>9</v>
      </c>
      <c r="K3" s="125">
        <f t="shared" si="0"/>
        <v>10</v>
      </c>
      <c r="L3" s="125">
        <f t="shared" si="0"/>
        <v>11</v>
      </c>
      <c r="M3" s="125">
        <f t="shared" si="0"/>
        <v>12</v>
      </c>
      <c r="N3" s="125">
        <f t="shared" si="0"/>
        <v>13</v>
      </c>
      <c r="O3" s="125">
        <f t="shared" si="0"/>
        <v>14</v>
      </c>
      <c r="P3" s="125">
        <f t="shared" si="0"/>
        <v>15</v>
      </c>
      <c r="Q3" s="125">
        <f t="shared" si="0"/>
        <v>16</v>
      </c>
      <c r="R3" s="125">
        <f t="shared" si="0"/>
        <v>17</v>
      </c>
      <c r="S3" s="125">
        <f t="shared" si="0"/>
        <v>18</v>
      </c>
      <c r="T3" s="125">
        <f t="shared" si="0"/>
        <v>19</v>
      </c>
      <c r="U3" s="125">
        <f t="shared" si="0"/>
        <v>20</v>
      </c>
      <c r="V3" s="125">
        <f t="shared" si="0"/>
        <v>21</v>
      </c>
      <c r="W3" s="125">
        <f t="shared" si="0"/>
        <v>22</v>
      </c>
      <c r="X3" s="125">
        <f t="shared" si="0"/>
        <v>23</v>
      </c>
      <c r="Y3" s="125">
        <f t="shared" si="0"/>
        <v>24</v>
      </c>
      <c r="Z3" s="125">
        <f t="shared" si="0"/>
        <v>25</v>
      </c>
      <c r="AA3" s="125">
        <f t="shared" si="0"/>
        <v>26</v>
      </c>
      <c r="AB3" s="125">
        <f t="shared" si="0"/>
        <v>27</v>
      </c>
      <c r="AC3" s="125">
        <f t="shared" si="0"/>
        <v>28</v>
      </c>
      <c r="AD3" s="125">
        <f t="shared" si="0"/>
        <v>29</v>
      </c>
      <c r="AE3" s="125">
        <v>30</v>
      </c>
      <c r="AF3" s="97" t="s">
        <v>27</v>
      </c>
      <c r="AG3" s="98" t="s">
        <v>26</v>
      </c>
    </row>
    <row r="4" spans="1:35" s="5" customFormat="1" ht="20.100000000000001" customHeight="1" x14ac:dyDescent="0.2">
      <c r="A4" s="131"/>
      <c r="B4" s="125"/>
      <c r="C4" s="125"/>
      <c r="D4" s="125"/>
      <c r="E4" s="125"/>
      <c r="F4" s="125"/>
      <c r="G4" s="125"/>
      <c r="H4" s="125"/>
      <c r="I4" s="125"/>
      <c r="J4" s="125"/>
      <c r="K4" s="125"/>
      <c r="L4" s="125"/>
      <c r="M4" s="125"/>
      <c r="N4" s="125"/>
      <c r="O4" s="125"/>
      <c r="P4" s="125"/>
      <c r="Q4" s="125"/>
      <c r="R4" s="125"/>
      <c r="S4" s="125"/>
      <c r="T4" s="125"/>
      <c r="U4" s="125"/>
      <c r="V4" s="125"/>
      <c r="W4" s="125"/>
      <c r="X4" s="125"/>
      <c r="Y4" s="125"/>
      <c r="Z4" s="125"/>
      <c r="AA4" s="125"/>
      <c r="AB4" s="125"/>
      <c r="AC4" s="125"/>
      <c r="AD4" s="125"/>
      <c r="AE4" s="125"/>
      <c r="AF4" s="97" t="s">
        <v>25</v>
      </c>
      <c r="AG4" s="98" t="s">
        <v>25</v>
      </c>
    </row>
    <row r="5" spans="1:35" s="5" customFormat="1" x14ac:dyDescent="0.2">
      <c r="A5" s="47" t="s">
        <v>30</v>
      </c>
      <c r="B5" s="104">
        <f>[1]Junho!$F$5</f>
        <v>100</v>
      </c>
      <c r="C5" s="104">
        <f>[1]Junho!$F$6</f>
        <v>100</v>
      </c>
      <c r="D5" s="104">
        <f>[1]Junho!$F$7</f>
        <v>100</v>
      </c>
      <c r="E5" s="104">
        <f>[1]Junho!$F$8</f>
        <v>100</v>
      </c>
      <c r="F5" s="104">
        <f>[1]Junho!$F$9</f>
        <v>100</v>
      </c>
      <c r="G5" s="104">
        <f>[1]Junho!$F$10</f>
        <v>100</v>
      </c>
      <c r="H5" s="104">
        <f>[1]Junho!$F$11</f>
        <v>100</v>
      </c>
      <c r="I5" s="104">
        <f>[1]Junho!$F$12</f>
        <v>100</v>
      </c>
      <c r="J5" s="104">
        <f>[1]Junho!$F$13</f>
        <v>100</v>
      </c>
      <c r="K5" s="104">
        <f>[1]Junho!$F$14</f>
        <v>100</v>
      </c>
      <c r="L5" s="104">
        <f>[1]Junho!$F$15</f>
        <v>100</v>
      </c>
      <c r="M5" s="104">
        <f>[1]Junho!$F$16</f>
        <v>100</v>
      </c>
      <c r="N5" s="104">
        <f>[1]Junho!$F$17</f>
        <v>100</v>
      </c>
      <c r="O5" s="104">
        <f>[1]Junho!$F$18</f>
        <v>97</v>
      </c>
      <c r="P5" s="104">
        <f>[1]Junho!$F$19</f>
        <v>100</v>
      </c>
      <c r="Q5" s="104">
        <f>[1]Junho!$F$20</f>
        <v>100</v>
      </c>
      <c r="R5" s="104">
        <f>[1]Junho!$F$21</f>
        <v>100</v>
      </c>
      <c r="S5" s="104">
        <f>[1]Junho!$F$22</f>
        <v>100</v>
      </c>
      <c r="T5" s="104">
        <f>[1]Junho!$F$23</f>
        <v>100</v>
      </c>
      <c r="U5" s="104">
        <f>[1]Junho!$F$24</f>
        <v>100</v>
      </c>
      <c r="V5" s="104">
        <f>[1]Junho!$F$25</f>
        <v>100</v>
      </c>
      <c r="W5" s="104">
        <f>[1]Junho!$F$26</f>
        <v>100</v>
      </c>
      <c r="X5" s="104">
        <f>[1]Junho!$F$27</f>
        <v>100</v>
      </c>
      <c r="Y5" s="104">
        <f>[1]Junho!$F$28</f>
        <v>95</v>
      </c>
      <c r="Z5" s="104">
        <f>[1]Junho!$F$29</f>
        <v>100</v>
      </c>
      <c r="AA5" s="104">
        <f>[1]Junho!$F$30</f>
        <v>99</v>
      </c>
      <c r="AB5" s="104">
        <f>[1]Junho!$F$31</f>
        <v>100</v>
      </c>
      <c r="AC5" s="104">
        <f>[1]Junho!$F$32</f>
        <v>100</v>
      </c>
      <c r="AD5" s="104">
        <f>[1]Junho!$F$33</f>
        <v>100</v>
      </c>
      <c r="AE5" s="104">
        <f>[1]Junho!$F$34</f>
        <v>93</v>
      </c>
      <c r="AF5" s="111">
        <f t="shared" ref="AF5:AF36" si="1">MAX(B5:AE5)</f>
        <v>100</v>
      </c>
      <c r="AG5" s="110">
        <f t="shared" ref="AG5:AG36" si="2">AVERAGE(B5:AE5)</f>
        <v>99.466666666666669</v>
      </c>
    </row>
    <row r="6" spans="1:35" x14ac:dyDescent="0.2">
      <c r="A6" s="47" t="s">
        <v>0</v>
      </c>
      <c r="B6" s="106">
        <f>[2]Junho!$F$5</f>
        <v>92</v>
      </c>
      <c r="C6" s="106">
        <f>[2]Junho!$F$6</f>
        <v>99</v>
      </c>
      <c r="D6" s="106">
        <f>[2]Junho!$F$7</f>
        <v>100</v>
      </c>
      <c r="E6" s="106">
        <f>[2]Junho!$F$8</f>
        <v>100</v>
      </c>
      <c r="F6" s="106">
        <f>[2]Junho!$F$9</f>
        <v>100</v>
      </c>
      <c r="G6" s="106">
        <f>[2]Junho!$F$10</f>
        <v>98</v>
      </c>
      <c r="H6" s="106">
        <f>[2]Junho!$F$11</f>
        <v>100</v>
      </c>
      <c r="I6" s="106">
        <f>[2]Junho!$F$12</f>
        <v>100</v>
      </c>
      <c r="J6" s="106">
        <f>[2]Junho!$F$13</f>
        <v>95</v>
      </c>
      <c r="K6" s="106">
        <f>[2]Junho!$F$14</f>
        <v>100</v>
      </c>
      <c r="L6" s="106">
        <f>[2]Junho!$F$15</f>
        <v>100</v>
      </c>
      <c r="M6" s="106">
        <f>[2]Junho!$F$16</f>
        <v>100</v>
      </c>
      <c r="N6" s="106">
        <f>[2]Junho!$F$17</f>
        <v>97</v>
      </c>
      <c r="O6" s="106">
        <f>[2]Junho!$F$18</f>
        <v>91</v>
      </c>
      <c r="P6" s="106">
        <f>[2]Junho!$F$19</f>
        <v>100</v>
      </c>
      <c r="Q6" s="106">
        <f>[2]Junho!$F$20</f>
        <v>100</v>
      </c>
      <c r="R6" s="106">
        <f>[2]Junho!$F$21</f>
        <v>96</v>
      </c>
      <c r="S6" s="106">
        <f>[2]Junho!$F$22</f>
        <v>90</v>
      </c>
      <c r="T6" s="106">
        <f>[2]Junho!$F$23</f>
        <v>100</v>
      </c>
      <c r="U6" s="106">
        <f>[2]Junho!$F$24</f>
        <v>95</v>
      </c>
      <c r="V6" s="106">
        <f>[2]Junho!$F$25</f>
        <v>100</v>
      </c>
      <c r="W6" s="106">
        <f>[2]Junho!$F$26</f>
        <v>94</v>
      </c>
      <c r="X6" s="106">
        <f>[2]Junho!$F$27</f>
        <v>93</v>
      </c>
      <c r="Y6" s="106">
        <f>[2]Junho!$F$28</f>
        <v>94</v>
      </c>
      <c r="Z6" s="106">
        <f>[2]Junho!$F$29</f>
        <v>93</v>
      </c>
      <c r="AA6" s="106">
        <f>[2]Junho!$F$30</f>
        <v>94</v>
      </c>
      <c r="AB6" s="106">
        <f>[2]Junho!$F$31</f>
        <v>100</v>
      </c>
      <c r="AC6" s="106">
        <f>[2]Junho!$F$32</f>
        <v>99</v>
      </c>
      <c r="AD6" s="106">
        <f>[2]Junho!$F$33</f>
        <v>93</v>
      </c>
      <c r="AE6" s="106">
        <f>[2]Junho!$F$34</f>
        <v>93</v>
      </c>
      <c r="AF6" s="111">
        <f t="shared" si="1"/>
        <v>100</v>
      </c>
      <c r="AG6" s="110">
        <f t="shared" si="2"/>
        <v>96.86666666666666</v>
      </c>
    </row>
    <row r="7" spans="1:35" x14ac:dyDescent="0.2">
      <c r="A7" s="47" t="s">
        <v>81</v>
      </c>
      <c r="B7" s="106">
        <f>[3]Junho!$F$5</f>
        <v>87</v>
      </c>
      <c r="C7" s="106">
        <f>[3]Junho!$F$6</f>
        <v>92</v>
      </c>
      <c r="D7" s="106">
        <f>[3]Junho!$F$7</f>
        <v>96</v>
      </c>
      <c r="E7" s="106">
        <f>[3]Junho!$F$8</f>
        <v>99</v>
      </c>
      <c r="F7" s="106">
        <f>[3]Junho!$F$9</f>
        <v>96</v>
      </c>
      <c r="G7" s="106">
        <f>[3]Junho!$F$10</f>
        <v>99</v>
      </c>
      <c r="H7" s="106">
        <f>[3]Junho!$F$11</f>
        <v>99</v>
      </c>
      <c r="I7" s="106">
        <f>[3]Junho!$F$12</f>
        <v>99</v>
      </c>
      <c r="J7" s="106">
        <f>[3]Junho!$F$13</f>
        <v>97</v>
      </c>
      <c r="K7" s="106">
        <f>[3]Junho!$F$14</f>
        <v>98</v>
      </c>
      <c r="L7" s="106">
        <f>[3]Junho!$F$15</f>
        <v>98</v>
      </c>
      <c r="M7" s="106">
        <f>[3]Junho!$F$16</f>
        <v>92</v>
      </c>
      <c r="N7" s="106">
        <f>[3]Junho!$F$17</f>
        <v>91</v>
      </c>
      <c r="O7" s="106">
        <f>[3]Junho!$F$18</f>
        <v>79</v>
      </c>
      <c r="P7" s="106">
        <f>[3]Junho!$F$19</f>
        <v>98</v>
      </c>
      <c r="Q7" s="106">
        <f>[3]Junho!$F$20</f>
        <v>99</v>
      </c>
      <c r="R7" s="106">
        <f>[3]Junho!$F$21</f>
        <v>91</v>
      </c>
      <c r="S7" s="106">
        <f>[3]Junho!$F$22</f>
        <v>79</v>
      </c>
      <c r="T7" s="106">
        <f>[3]Junho!$F$23</f>
        <v>92</v>
      </c>
      <c r="U7" s="106">
        <f>[3]Junho!$F$24</f>
        <v>97</v>
      </c>
      <c r="V7" s="106">
        <f>[3]Junho!$F$25</f>
        <v>96</v>
      </c>
      <c r="W7" s="106">
        <f>[3]Junho!$F$26</f>
        <v>98</v>
      </c>
      <c r="X7" s="106">
        <f>[3]Junho!$F$27</f>
        <v>93</v>
      </c>
      <c r="Y7" s="106">
        <f>[3]Junho!$F$28</f>
        <v>80</v>
      </c>
      <c r="Z7" s="106">
        <f>[3]Junho!$F$29</f>
        <v>76</v>
      </c>
      <c r="AA7" s="106">
        <f>[3]Junho!$F$30</f>
        <v>88</v>
      </c>
      <c r="AB7" s="106">
        <f>[3]Junho!$F$31</f>
        <v>97</v>
      </c>
      <c r="AC7" s="106">
        <f>[3]Junho!$F$32</f>
        <v>98</v>
      </c>
      <c r="AD7" s="106">
        <f>[3]Junho!$F$33</f>
        <v>97</v>
      </c>
      <c r="AE7" s="106">
        <f>[3]Junho!$F$34</f>
        <v>89</v>
      </c>
      <c r="AF7" s="111">
        <f t="shared" si="1"/>
        <v>99</v>
      </c>
      <c r="AG7" s="110">
        <f t="shared" si="2"/>
        <v>93</v>
      </c>
    </row>
    <row r="8" spans="1:35" x14ac:dyDescent="0.2">
      <c r="A8" s="47" t="s">
        <v>1</v>
      </c>
      <c r="B8" s="106">
        <f>[4]Junho!$F$5</f>
        <v>86</v>
      </c>
      <c r="C8" s="106">
        <f>[4]Junho!$F$6</f>
        <v>93</v>
      </c>
      <c r="D8" s="106">
        <f>[4]Junho!$F$7</f>
        <v>94</v>
      </c>
      <c r="E8" s="106">
        <f>[4]Junho!$F$8</f>
        <v>93</v>
      </c>
      <c r="F8" s="106">
        <f>[4]Junho!$F$9</f>
        <v>94</v>
      </c>
      <c r="G8" s="106">
        <f>[4]Junho!$F$10</f>
        <v>94</v>
      </c>
      <c r="H8" s="106">
        <f>[4]Junho!$F$11</f>
        <v>94</v>
      </c>
      <c r="I8" s="106">
        <f>[4]Junho!$F$12</f>
        <v>93</v>
      </c>
      <c r="J8" s="106">
        <f>[4]Junho!$F$13</f>
        <v>93</v>
      </c>
      <c r="K8" s="106">
        <f>[4]Junho!$F$14</f>
        <v>93</v>
      </c>
      <c r="L8" s="106">
        <f>[4]Junho!$F$15</f>
        <v>87</v>
      </c>
      <c r="M8" s="106">
        <f>[4]Junho!$F$16</f>
        <v>91</v>
      </c>
      <c r="N8" s="106">
        <f>[4]Junho!$F$17</f>
        <v>77</v>
      </c>
      <c r="O8" s="106">
        <f>[4]Junho!$F$18</f>
        <v>80</v>
      </c>
      <c r="P8" s="106">
        <f>[4]Junho!$F$19</f>
        <v>90</v>
      </c>
      <c r="Q8" s="106">
        <f>[4]Junho!$F$20</f>
        <v>93</v>
      </c>
      <c r="R8" s="106">
        <f>[4]Junho!$F$21</f>
        <v>91</v>
      </c>
      <c r="S8" s="106">
        <f>[4]Junho!$F$22</f>
        <v>89</v>
      </c>
      <c r="T8" s="106">
        <f>[4]Junho!$F$23</f>
        <v>93</v>
      </c>
      <c r="U8" s="106">
        <f>[4]Junho!$F$24</f>
        <v>88</v>
      </c>
      <c r="V8" s="106">
        <f>[4]Junho!$F$25</f>
        <v>93</v>
      </c>
      <c r="W8" s="106">
        <f>[4]Junho!$F$26</f>
        <v>94</v>
      </c>
      <c r="X8" s="106">
        <f>[4]Junho!$F$27</f>
        <v>90</v>
      </c>
      <c r="Y8" s="106">
        <f>[4]Junho!$F$28</f>
        <v>93</v>
      </c>
      <c r="Z8" s="106">
        <f>[4]Junho!$F$29</f>
        <v>80</v>
      </c>
      <c r="AA8" s="106">
        <f>[4]Junho!$F$30</f>
        <v>91</v>
      </c>
      <c r="AB8" s="106">
        <f>[4]Junho!$F$31</f>
        <v>94</v>
      </c>
      <c r="AC8" s="106">
        <f>[4]Junho!$F$32</f>
        <v>93</v>
      </c>
      <c r="AD8" s="106">
        <f>[4]Junho!$F$33</f>
        <v>92</v>
      </c>
      <c r="AE8" s="106">
        <f>[4]Junho!$F$34</f>
        <v>89</v>
      </c>
      <c r="AF8" s="111">
        <f t="shared" si="1"/>
        <v>94</v>
      </c>
      <c r="AG8" s="110">
        <f t="shared" si="2"/>
        <v>90.5</v>
      </c>
    </row>
    <row r="9" spans="1:35" x14ac:dyDescent="0.2">
      <c r="A9" s="47" t="s">
        <v>138</v>
      </c>
      <c r="B9" s="106">
        <f>[5]Junho!$F$5</f>
        <v>89</v>
      </c>
      <c r="C9" s="106">
        <f>[5]Junho!$F$6</f>
        <v>94</v>
      </c>
      <c r="D9" s="106">
        <f>[5]Junho!$F$7</f>
        <v>97</v>
      </c>
      <c r="E9" s="106">
        <f>[5]Junho!$F$8</f>
        <v>99</v>
      </c>
      <c r="F9" s="106">
        <f>[5]Junho!$F$9</f>
        <v>97</v>
      </c>
      <c r="G9" s="106">
        <f>[5]Junho!$F$10</f>
        <v>98</v>
      </c>
      <c r="H9" s="106">
        <f>[5]Junho!$F$11</f>
        <v>100</v>
      </c>
      <c r="I9" s="106">
        <f>[5]Junho!$F$12</f>
        <v>99</v>
      </c>
      <c r="J9" s="106">
        <f>[5]Junho!$F$13</f>
        <v>100</v>
      </c>
      <c r="K9" s="106">
        <f>[5]Junho!$F$14</f>
        <v>98</v>
      </c>
      <c r="L9" s="106">
        <f>[5]Junho!$F$15</f>
        <v>100</v>
      </c>
      <c r="M9" s="106">
        <f>[5]Junho!$F$16</f>
        <v>94</v>
      </c>
      <c r="N9" s="106">
        <f>[5]Junho!$F$17</f>
        <v>95</v>
      </c>
      <c r="O9" s="106">
        <f>[5]Junho!$F$18</f>
        <v>93</v>
      </c>
      <c r="P9" s="106">
        <f>[5]Junho!$F$19</f>
        <v>100</v>
      </c>
      <c r="Q9" s="106">
        <f>[5]Junho!$F$20</f>
        <v>99</v>
      </c>
      <c r="R9" s="106">
        <f>[5]Junho!$F$21</f>
        <v>93</v>
      </c>
      <c r="S9" s="106">
        <f>[5]Junho!$F$22</f>
        <v>88</v>
      </c>
      <c r="T9" s="106">
        <f>[5]Junho!$F$23</f>
        <v>100</v>
      </c>
      <c r="U9" s="106">
        <f>[5]Junho!$F$24</f>
        <v>100</v>
      </c>
      <c r="V9" s="106">
        <f>[5]Junho!$F$25</f>
        <v>100</v>
      </c>
      <c r="W9" s="106">
        <f>[5]Junho!$F$26</f>
        <v>100</v>
      </c>
      <c r="X9" s="106">
        <f>[5]Junho!$F$27</f>
        <v>100</v>
      </c>
      <c r="Y9" s="106">
        <f>[5]Junho!$F$28</f>
        <v>78</v>
      </c>
      <c r="Z9" s="106">
        <f>[5]Junho!$F$29</f>
        <v>66</v>
      </c>
      <c r="AA9" s="106">
        <f>[5]Junho!$F$30</f>
        <v>100</v>
      </c>
      <c r="AB9" s="106">
        <f>[5]Junho!$F$31</f>
        <v>100</v>
      </c>
      <c r="AC9" s="106">
        <f>[5]Junho!$F$32</f>
        <v>99</v>
      </c>
      <c r="AD9" s="106">
        <f>[5]Junho!$F$33</f>
        <v>100</v>
      </c>
      <c r="AE9" s="106">
        <f>[5]Junho!$F$34</f>
        <v>100</v>
      </c>
      <c r="AF9" s="111">
        <f t="shared" si="1"/>
        <v>100</v>
      </c>
      <c r="AG9" s="110">
        <f t="shared" si="2"/>
        <v>95.86666666666666</v>
      </c>
    </row>
    <row r="10" spans="1:35" x14ac:dyDescent="0.2">
      <c r="A10" s="47" t="s">
        <v>87</v>
      </c>
      <c r="B10" s="106">
        <f>[6]Junho!$F$5</f>
        <v>94</v>
      </c>
      <c r="C10" s="106">
        <f>[6]Junho!$F$6</f>
        <v>100</v>
      </c>
      <c r="D10" s="106">
        <f>[6]Junho!$F$7</f>
        <v>100</v>
      </c>
      <c r="E10" s="106">
        <f>[6]Junho!$F$8</f>
        <v>100</v>
      </c>
      <c r="F10" s="106">
        <f>[6]Junho!$F$9</f>
        <v>97</v>
      </c>
      <c r="G10" s="106">
        <f>[6]Junho!$F$10</f>
        <v>100</v>
      </c>
      <c r="H10" s="106">
        <f>[6]Junho!$F$11</f>
        <v>100</v>
      </c>
      <c r="I10" s="106">
        <f>[6]Junho!$F$12</f>
        <v>100</v>
      </c>
      <c r="J10" s="106">
        <f>[6]Junho!$F$13</f>
        <v>100</v>
      </c>
      <c r="K10" s="106">
        <f>[6]Junho!$F$14</f>
        <v>100</v>
      </c>
      <c r="L10" s="106">
        <f>[6]Junho!$F$15</f>
        <v>98</v>
      </c>
      <c r="M10" s="106">
        <f>[6]Junho!$F$16</f>
        <v>99</v>
      </c>
      <c r="N10" s="106">
        <f>[6]Junho!$F$17</f>
        <v>97</v>
      </c>
      <c r="O10" s="106">
        <f>[6]Junho!$F$18</f>
        <v>96</v>
      </c>
      <c r="P10" s="106">
        <f>[6]Junho!$F$19</f>
        <v>100</v>
      </c>
      <c r="Q10" s="106">
        <f>[6]Junho!$F$20</f>
        <v>100</v>
      </c>
      <c r="R10" s="106">
        <f>[6]Junho!$F$21</f>
        <v>98</v>
      </c>
      <c r="S10" s="106">
        <f>[6]Junho!$F$22</f>
        <v>99</v>
      </c>
      <c r="T10" s="106">
        <f>[6]Junho!$F$23</f>
        <v>90</v>
      </c>
      <c r="U10" s="106">
        <f>[6]Junho!$F$24</f>
        <v>100</v>
      </c>
      <c r="V10" s="106">
        <f>[6]Junho!$F$25</f>
        <v>100</v>
      </c>
      <c r="W10" s="106">
        <f>[6]Junho!$F$26</f>
        <v>95</v>
      </c>
      <c r="X10" s="106">
        <f>[6]Junho!$F$27</f>
        <v>100</v>
      </c>
      <c r="Y10" s="106">
        <f>[6]Junho!$F$28</f>
        <v>96</v>
      </c>
      <c r="Z10" s="106">
        <f>[6]Junho!$F$29</f>
        <v>98</v>
      </c>
      <c r="AA10" s="106">
        <f>[6]Junho!$F$30</f>
        <v>99</v>
      </c>
      <c r="AB10" s="106">
        <f>[6]Junho!$F$31</f>
        <v>100</v>
      </c>
      <c r="AC10" s="106">
        <f>[6]Junho!$F$32</f>
        <v>100</v>
      </c>
      <c r="AD10" s="106">
        <f>[6]Junho!$F$33</f>
        <v>95</v>
      </c>
      <c r="AE10" s="106">
        <f>[6]Junho!$F$34</f>
        <v>100</v>
      </c>
      <c r="AF10" s="111">
        <f t="shared" si="1"/>
        <v>100</v>
      </c>
      <c r="AG10" s="110">
        <f t="shared" si="2"/>
        <v>98.36666666666666</v>
      </c>
    </row>
    <row r="11" spans="1:35" x14ac:dyDescent="0.2">
      <c r="A11" s="47" t="s">
        <v>47</v>
      </c>
      <c r="B11" s="106">
        <f>[7]Junho!$F$5</f>
        <v>93</v>
      </c>
      <c r="C11" s="106">
        <f>[7]Junho!$F$6</f>
        <v>81</v>
      </c>
      <c r="D11" s="106">
        <f>[7]Junho!$F$7</f>
        <v>100</v>
      </c>
      <c r="E11" s="106">
        <f>[7]Junho!$F$8</f>
        <v>100</v>
      </c>
      <c r="F11" s="106">
        <f>[7]Junho!$F$9</f>
        <v>100</v>
      </c>
      <c r="G11" s="106">
        <f>[7]Junho!$F$10</f>
        <v>100</v>
      </c>
      <c r="H11" s="106">
        <f>[7]Junho!$F$11</f>
        <v>95</v>
      </c>
      <c r="I11" s="106">
        <f>[7]Junho!$F$12</f>
        <v>93</v>
      </c>
      <c r="J11" s="106">
        <f>[7]Junho!$F$13</f>
        <v>100</v>
      </c>
      <c r="K11" s="106">
        <f>[7]Junho!$F$14</f>
        <v>97</v>
      </c>
      <c r="L11" s="106">
        <f>[7]Junho!$F$15</f>
        <v>100</v>
      </c>
      <c r="M11" s="106">
        <f>[7]Junho!$F$16</f>
        <v>83</v>
      </c>
      <c r="N11" s="106">
        <f>[7]Junho!$F$17</f>
        <v>90</v>
      </c>
      <c r="O11" s="106">
        <f>[7]Junho!$F$18</f>
        <v>77</v>
      </c>
      <c r="P11" s="106">
        <f>[7]Junho!$F$19</f>
        <v>100</v>
      </c>
      <c r="Q11" s="106">
        <f>[7]Junho!$F$20</f>
        <v>100</v>
      </c>
      <c r="R11" s="106">
        <f>[7]Junho!$F$21</f>
        <v>100</v>
      </c>
      <c r="S11" s="106">
        <f>[7]Junho!$F$22</f>
        <v>80</v>
      </c>
      <c r="T11" s="106">
        <f>[7]Junho!$F$23</f>
        <v>100</v>
      </c>
      <c r="U11" s="106">
        <f>[7]Junho!$F$24</f>
        <v>100</v>
      </c>
      <c r="V11" s="106">
        <f>[7]Junho!$F$25</f>
        <v>100</v>
      </c>
      <c r="W11" s="106">
        <f>[7]Junho!$F$26</f>
        <v>95</v>
      </c>
      <c r="X11" s="106">
        <f>[7]Junho!$F$27</f>
        <v>100</v>
      </c>
      <c r="Y11" s="106">
        <f>[7]Junho!$F$28</f>
        <v>100</v>
      </c>
      <c r="Z11" s="106">
        <f>[7]Junho!$F$29</f>
        <v>81</v>
      </c>
      <c r="AA11" s="106">
        <f>[7]Junho!$F$30</f>
        <v>76</v>
      </c>
      <c r="AB11" s="106">
        <f>[7]Junho!$F$31</f>
        <v>100</v>
      </c>
      <c r="AC11" s="106">
        <f>[7]Junho!$F$32</f>
        <v>100</v>
      </c>
      <c r="AD11" s="106">
        <f>[7]Junho!$F$33</f>
        <v>80</v>
      </c>
      <c r="AE11" s="106">
        <f>[7]Junho!$F$34</f>
        <v>100</v>
      </c>
      <c r="AF11" s="111">
        <f t="shared" si="1"/>
        <v>100</v>
      </c>
      <c r="AG11" s="110">
        <f t="shared" si="2"/>
        <v>94.033333333333331</v>
      </c>
      <c r="AI11" t="s">
        <v>35</v>
      </c>
    </row>
    <row r="12" spans="1:35" x14ac:dyDescent="0.2">
      <c r="A12" s="47" t="s">
        <v>90</v>
      </c>
      <c r="B12" s="106">
        <f>[8]Junho!$F$5</f>
        <v>94</v>
      </c>
      <c r="C12" s="106">
        <f>[8]Junho!$F$6</f>
        <v>97</v>
      </c>
      <c r="D12" s="106">
        <f>[8]Junho!$F$7</f>
        <v>100</v>
      </c>
      <c r="E12" s="106">
        <f>[8]Junho!$F$8</f>
        <v>95</v>
      </c>
      <c r="F12" s="106">
        <f>[8]Junho!$F$9</f>
        <v>100</v>
      </c>
      <c r="G12" s="106">
        <f>[8]Junho!$F$10</f>
        <v>100</v>
      </c>
      <c r="H12" s="106">
        <f>[8]Junho!$F$11</f>
        <v>100</v>
      </c>
      <c r="I12" s="106">
        <f>[8]Junho!$F$12</f>
        <v>100</v>
      </c>
      <c r="J12" s="106">
        <f>[8]Junho!$F$13</f>
        <v>99</v>
      </c>
      <c r="K12" s="106">
        <f>[8]Junho!$F$14</f>
        <v>98</v>
      </c>
      <c r="L12" s="106">
        <f>[8]Junho!$F$15</f>
        <v>97</v>
      </c>
      <c r="M12" s="106">
        <f>[8]Junho!$F$16</f>
        <v>99</v>
      </c>
      <c r="N12" s="106">
        <f>[8]Junho!$F$17</f>
        <v>93</v>
      </c>
      <c r="O12" s="106">
        <f>[8]Junho!$F$18</f>
        <v>98</v>
      </c>
      <c r="P12" s="106">
        <f>[8]Junho!$F$19</f>
        <v>100</v>
      </c>
      <c r="Q12" s="106">
        <f>[8]Junho!$F$20</f>
        <v>100</v>
      </c>
      <c r="R12" s="106">
        <f>[8]Junho!$F$21</f>
        <v>100</v>
      </c>
      <c r="S12" s="106">
        <f>[8]Junho!$F$22</f>
        <v>100</v>
      </c>
      <c r="T12" s="106">
        <f>[8]Junho!$F$23</f>
        <v>100</v>
      </c>
      <c r="U12" s="106">
        <f>[8]Junho!$F$24</f>
        <v>100</v>
      </c>
      <c r="V12" s="106">
        <f>[8]Junho!$F$25</f>
        <v>100</v>
      </c>
      <c r="W12" s="106">
        <f>[8]Junho!$F$26</f>
        <v>100</v>
      </c>
      <c r="X12" s="106">
        <f>[8]Junho!$F$27</f>
        <v>99</v>
      </c>
      <c r="Y12" s="106">
        <f>[8]Junho!$F$28</f>
        <v>93</v>
      </c>
      <c r="Z12" s="106">
        <f>[8]Junho!$F$29</f>
        <v>94</v>
      </c>
      <c r="AA12" s="106">
        <f>[8]Junho!$F$30</f>
        <v>96</v>
      </c>
      <c r="AB12" s="106">
        <f>[8]Junho!$F$31</f>
        <v>100</v>
      </c>
      <c r="AC12" s="106">
        <f>[8]Junho!$F$32</f>
        <v>100</v>
      </c>
      <c r="AD12" s="106">
        <f>[8]Junho!$F$33</f>
        <v>100</v>
      </c>
      <c r="AE12" s="106">
        <f>[8]Junho!$F$34</f>
        <v>99</v>
      </c>
      <c r="AF12" s="111">
        <f t="shared" si="1"/>
        <v>100</v>
      </c>
      <c r="AG12" s="110">
        <f t="shared" si="2"/>
        <v>98.36666666666666</v>
      </c>
    </row>
    <row r="13" spans="1:35" x14ac:dyDescent="0.2">
      <c r="A13" s="47" t="s">
        <v>95</v>
      </c>
      <c r="B13" s="106">
        <f>[9]Junho!$F$5</f>
        <v>97</v>
      </c>
      <c r="C13" s="106">
        <f>[9]Junho!$F$6</f>
        <v>95</v>
      </c>
      <c r="D13" s="106">
        <f>[9]Junho!$F$7</f>
        <v>96</v>
      </c>
      <c r="E13" s="106">
        <f>[9]Junho!$F$8</f>
        <v>99</v>
      </c>
      <c r="F13" s="106">
        <f>[9]Junho!$F$9</f>
        <v>96</v>
      </c>
      <c r="G13" s="106">
        <f>[9]Junho!$F$10</f>
        <v>99</v>
      </c>
      <c r="H13" s="106">
        <f>[9]Junho!$F$11</f>
        <v>99</v>
      </c>
      <c r="I13" s="106">
        <f>[9]Junho!$F$12</f>
        <v>99</v>
      </c>
      <c r="J13" s="106">
        <f>[9]Junho!$F$13</f>
        <v>99</v>
      </c>
      <c r="K13" s="106">
        <f>[9]Junho!$F$14</f>
        <v>99</v>
      </c>
      <c r="L13" s="106">
        <f>[9]Junho!$F$15</f>
        <v>99</v>
      </c>
      <c r="M13" s="106">
        <f>[9]Junho!$F$16</f>
        <v>89</v>
      </c>
      <c r="N13" s="106">
        <f>[9]Junho!$F$17</f>
        <v>87</v>
      </c>
      <c r="O13" s="106">
        <f>[9]Junho!$F$18</f>
        <v>82</v>
      </c>
      <c r="P13" s="106">
        <f>[9]Junho!$F$19</f>
        <v>99</v>
      </c>
      <c r="Q13" s="106">
        <f>[9]Junho!$F$20</f>
        <v>99</v>
      </c>
      <c r="R13" s="106">
        <f>[9]Junho!$F$21</f>
        <v>92</v>
      </c>
      <c r="S13" s="106">
        <f>[9]Junho!$F$22</f>
        <v>81</v>
      </c>
      <c r="T13" s="106">
        <f>[9]Junho!$F$23</f>
        <v>91</v>
      </c>
      <c r="U13" s="106">
        <f>[9]Junho!$F$24</f>
        <v>98</v>
      </c>
      <c r="V13" s="106">
        <f>[9]Junho!$F$25</f>
        <v>99</v>
      </c>
      <c r="W13" s="106">
        <f>[9]Junho!$F$26</f>
        <v>99</v>
      </c>
      <c r="X13" s="106">
        <f>[9]Junho!$F$27</f>
        <v>98</v>
      </c>
      <c r="Y13" s="106">
        <f>[9]Junho!$F$28</f>
        <v>94</v>
      </c>
      <c r="Z13" s="106">
        <f>[9]Junho!$F$29</f>
        <v>68</v>
      </c>
      <c r="AA13" s="106">
        <f>[9]Junho!$F$30</f>
        <v>94</v>
      </c>
      <c r="AB13" s="106">
        <f>[9]Junho!$F$31</f>
        <v>99</v>
      </c>
      <c r="AC13" s="106">
        <f>[9]Junho!$F$32</f>
        <v>99</v>
      </c>
      <c r="AD13" s="106">
        <f>[9]Junho!$F$33</f>
        <v>98</v>
      </c>
      <c r="AE13" s="106">
        <f>[9]Junho!$F$34</f>
        <v>98</v>
      </c>
      <c r="AF13" s="111">
        <f t="shared" si="1"/>
        <v>99</v>
      </c>
      <c r="AG13" s="110">
        <f t="shared" si="2"/>
        <v>94.7</v>
      </c>
      <c r="AI13" t="s">
        <v>35</v>
      </c>
    </row>
    <row r="14" spans="1:35" x14ac:dyDescent="0.2">
      <c r="A14" s="47" t="s">
        <v>139</v>
      </c>
      <c r="B14" s="106">
        <f>[10]Junho!$F$5</f>
        <v>91</v>
      </c>
      <c r="C14" s="106">
        <f>[10]Junho!$F$6</f>
        <v>86</v>
      </c>
      <c r="D14" s="106">
        <f>[10]Junho!$F$7</f>
        <v>91</v>
      </c>
      <c r="E14" s="106">
        <f>[10]Junho!$F$8</f>
        <v>93</v>
      </c>
      <c r="F14" s="106">
        <f>[10]Junho!$F$9</f>
        <v>94</v>
      </c>
      <c r="G14" s="106">
        <f>[10]Junho!$F$10</f>
        <v>94</v>
      </c>
      <c r="H14" s="106">
        <f>[10]Junho!$F$11</f>
        <v>94</v>
      </c>
      <c r="I14" s="106">
        <f>[10]Junho!$F$12</f>
        <v>94</v>
      </c>
      <c r="J14" s="106">
        <f>[10]Junho!$F$13</f>
        <v>94</v>
      </c>
      <c r="K14" s="106">
        <f>[10]Junho!$F$14</f>
        <v>92</v>
      </c>
      <c r="L14" s="106">
        <f>[10]Junho!$F$15</f>
        <v>89</v>
      </c>
      <c r="M14" s="106">
        <f>[10]Junho!$F$16</f>
        <v>88</v>
      </c>
      <c r="N14" s="106">
        <f>[10]Junho!$F$17</f>
        <v>76</v>
      </c>
      <c r="O14" s="106">
        <f>[10]Junho!$F$18</f>
        <v>84</v>
      </c>
      <c r="P14" s="106">
        <f>[10]Junho!$F$19</f>
        <v>94</v>
      </c>
      <c r="Q14" s="106">
        <f>[10]Junho!$F$20</f>
        <v>93</v>
      </c>
      <c r="R14" s="106">
        <f>[10]Junho!$F$21</f>
        <v>83</v>
      </c>
      <c r="S14" s="106">
        <f>[10]Junho!$F$22</f>
        <v>86</v>
      </c>
      <c r="T14" s="106">
        <f>[10]Junho!$F$23</f>
        <v>91</v>
      </c>
      <c r="U14" s="106">
        <f>[10]Junho!$F$24</f>
        <v>95</v>
      </c>
      <c r="V14" s="106">
        <f>[10]Junho!$F$25</f>
        <v>95</v>
      </c>
      <c r="W14" s="106">
        <f>[10]Junho!$F$26</f>
        <v>95</v>
      </c>
      <c r="X14" s="106">
        <f>[10]Junho!$F$27</f>
        <v>95</v>
      </c>
      <c r="Y14" s="106">
        <f>[10]Junho!$F$28</f>
        <v>88</v>
      </c>
      <c r="Z14" s="106">
        <f>[10]Junho!$F$29</f>
        <v>86</v>
      </c>
      <c r="AA14" s="106">
        <f>[10]Junho!$F$30</f>
        <v>93</v>
      </c>
      <c r="AB14" s="106">
        <f>[10]Junho!$F$31</f>
        <v>95</v>
      </c>
      <c r="AC14" s="106">
        <f>[10]Junho!$F$32</f>
        <v>90</v>
      </c>
      <c r="AD14" s="106">
        <f>[10]Junho!$F$33</f>
        <v>94</v>
      </c>
      <c r="AE14" s="106">
        <f>[10]Junho!$F$34</f>
        <v>91</v>
      </c>
      <c r="AF14" s="111">
        <f t="shared" si="1"/>
        <v>95</v>
      </c>
      <c r="AG14" s="110">
        <f t="shared" si="2"/>
        <v>90.8</v>
      </c>
    </row>
    <row r="15" spans="1:35" x14ac:dyDescent="0.2">
      <c r="A15" s="47" t="s">
        <v>2</v>
      </c>
      <c r="B15" s="106">
        <f>[11]Junho!$F$5</f>
        <v>78</v>
      </c>
      <c r="C15" s="106">
        <f>[11]Junho!$F$6</f>
        <v>86</v>
      </c>
      <c r="D15" s="106">
        <f>[11]Junho!$F$7</f>
        <v>87</v>
      </c>
      <c r="E15" s="106">
        <f>[11]Junho!$F$8</f>
        <v>85</v>
      </c>
      <c r="F15" s="106">
        <f>[11]Junho!$F$9</f>
        <v>83</v>
      </c>
      <c r="G15" s="106">
        <f>[11]Junho!$F$10</f>
        <v>93</v>
      </c>
      <c r="H15" s="106">
        <f>[11]Junho!$F$11</f>
        <v>92</v>
      </c>
      <c r="I15" s="106">
        <f>[11]Junho!$F$12</f>
        <v>93</v>
      </c>
      <c r="J15" s="106">
        <f>[11]Junho!$F$13</f>
        <v>94</v>
      </c>
      <c r="K15" s="106">
        <f>[11]Junho!$F$14</f>
        <v>88</v>
      </c>
      <c r="L15" s="106">
        <f>[11]Junho!$F$15</f>
        <v>83</v>
      </c>
      <c r="M15" s="106">
        <f>[11]Junho!$F$16</f>
        <v>76</v>
      </c>
      <c r="N15" s="106">
        <f>[11]Junho!$F$17</f>
        <v>67</v>
      </c>
      <c r="O15" s="106">
        <f>[11]Junho!$F$18</f>
        <v>71</v>
      </c>
      <c r="P15" s="106">
        <f>[11]Junho!$F$19</f>
        <v>92</v>
      </c>
      <c r="Q15" s="106">
        <f>[11]Junho!$F$20</f>
        <v>88</v>
      </c>
      <c r="R15" s="106">
        <f>[11]Junho!$F$21</f>
        <v>76</v>
      </c>
      <c r="S15" s="106">
        <f>[11]Junho!$F$22</f>
        <v>69</v>
      </c>
      <c r="T15" s="106">
        <f>[11]Junho!$F$23</f>
        <v>84</v>
      </c>
      <c r="U15" s="106">
        <f>[11]Junho!$F$24</f>
        <v>95</v>
      </c>
      <c r="V15" s="106">
        <f>[11]Junho!$F$25</f>
        <v>94</v>
      </c>
      <c r="W15" s="106">
        <f>[11]Junho!$F$26</f>
        <v>90</v>
      </c>
      <c r="X15" s="106">
        <f>[11]Junho!$F$27</f>
        <v>94</v>
      </c>
      <c r="Y15" s="106">
        <f>[11]Junho!$F$28</f>
        <v>88</v>
      </c>
      <c r="Z15" s="106">
        <f>[11]Junho!$F$29</f>
        <v>74</v>
      </c>
      <c r="AA15" s="106">
        <f>[11]Junho!$F$30</f>
        <v>84</v>
      </c>
      <c r="AB15" s="106">
        <f>[11]Junho!$F$31</f>
        <v>92</v>
      </c>
      <c r="AC15" s="106">
        <f>[11]Junho!$F$32</f>
        <v>82</v>
      </c>
      <c r="AD15" s="106">
        <f>[11]Junho!$F$33</f>
        <v>85</v>
      </c>
      <c r="AE15" s="106">
        <f>[11]Junho!$F$34</f>
        <v>93</v>
      </c>
      <c r="AF15" s="111">
        <f t="shared" si="1"/>
        <v>95</v>
      </c>
      <c r="AG15" s="110">
        <f t="shared" si="2"/>
        <v>85.2</v>
      </c>
      <c r="AI15" s="12" t="s">
        <v>35</v>
      </c>
    </row>
    <row r="16" spans="1:35" x14ac:dyDescent="0.2">
      <c r="A16" s="47" t="s">
        <v>3</v>
      </c>
      <c r="B16" s="118">
        <f>[12]Junho!$F$5</f>
        <v>100</v>
      </c>
      <c r="C16" s="106">
        <f>[12]Junho!$F$6</f>
        <v>100</v>
      </c>
      <c r="D16" s="106">
        <f>[12]Junho!$F$7</f>
        <v>100</v>
      </c>
      <c r="E16" s="106">
        <f>[12]Junho!$F$8</f>
        <v>100</v>
      </c>
      <c r="F16" s="106">
        <f>[12]Junho!$F$9</f>
        <v>100</v>
      </c>
      <c r="G16" s="106">
        <f>[12]Junho!$F$10</f>
        <v>100</v>
      </c>
      <c r="H16" s="106">
        <f>[12]Junho!$F$11</f>
        <v>100</v>
      </c>
      <c r="I16" s="106">
        <f>[12]Junho!$F$12</f>
        <v>100</v>
      </c>
      <c r="J16" s="106">
        <f>[12]Junho!$F$13</f>
        <v>100</v>
      </c>
      <c r="K16" s="106">
        <f>[12]Junho!$F$14</f>
        <v>100</v>
      </c>
      <c r="L16" s="106">
        <f>[12]Junho!$F$15</f>
        <v>100</v>
      </c>
      <c r="M16" s="106">
        <f>[12]Junho!$F$16</f>
        <v>100</v>
      </c>
      <c r="N16" s="106">
        <f>[12]Junho!$F$17</f>
        <v>100</v>
      </c>
      <c r="O16" s="106">
        <f>[12]Junho!$F$18</f>
        <v>100</v>
      </c>
      <c r="P16" s="106">
        <f>[12]Junho!$F$19</f>
        <v>99</v>
      </c>
      <c r="Q16" s="106">
        <f>[12]Junho!$F$20</f>
        <v>79</v>
      </c>
      <c r="R16" s="106">
        <f>[12]Junho!$F$21</f>
        <v>100</v>
      </c>
      <c r="S16" s="106">
        <f>[12]Junho!$F$22</f>
        <v>100</v>
      </c>
      <c r="T16" s="106">
        <f>[12]Junho!$F$23</f>
        <v>100</v>
      </c>
      <c r="U16" s="106">
        <f>[12]Junho!$F$24</f>
        <v>100</v>
      </c>
      <c r="V16" s="106">
        <f>[12]Junho!$F$25</f>
        <v>98</v>
      </c>
      <c r="W16" s="106">
        <f>[12]Junho!$F$26</f>
        <v>100</v>
      </c>
      <c r="X16" s="106">
        <f>[12]Junho!$F$27</f>
        <v>100</v>
      </c>
      <c r="Y16" s="106">
        <f>[12]Junho!$F$28</f>
        <v>100</v>
      </c>
      <c r="Z16" s="106">
        <f>[12]Junho!$F$29</f>
        <v>100</v>
      </c>
      <c r="AA16" s="106">
        <f>[12]Junho!$F$30</f>
        <v>100</v>
      </c>
      <c r="AB16" s="106">
        <f>[12]Junho!$F$31</f>
        <v>100</v>
      </c>
      <c r="AC16" s="106">
        <f>[12]Junho!$F$32</f>
        <v>98</v>
      </c>
      <c r="AD16" s="106">
        <f>[12]Junho!$F$33</f>
        <v>100</v>
      </c>
      <c r="AE16" s="106">
        <f>[12]Junho!$F$34</f>
        <v>100</v>
      </c>
      <c r="AF16" s="111">
        <f t="shared" si="1"/>
        <v>100</v>
      </c>
      <c r="AG16" s="110">
        <f t="shared" si="2"/>
        <v>99.13333333333334</v>
      </c>
      <c r="AI16" s="12"/>
    </row>
    <row r="17" spans="1:36" x14ac:dyDescent="0.2">
      <c r="A17" s="47" t="s">
        <v>4</v>
      </c>
      <c r="B17" s="106">
        <f>[13]Junho!$F$5</f>
        <v>80</v>
      </c>
      <c r="C17" s="106">
        <f>[13]Junho!$F$6</f>
        <v>80</v>
      </c>
      <c r="D17" s="106">
        <f>[13]Junho!$F$7</f>
        <v>94</v>
      </c>
      <c r="E17" s="106">
        <f>[13]Junho!$F$8</f>
        <v>90</v>
      </c>
      <c r="F17" s="106">
        <f>[13]Junho!$F$9</f>
        <v>87</v>
      </c>
      <c r="G17" s="106">
        <f>[13]Junho!$F$10</f>
        <v>89</v>
      </c>
      <c r="H17" s="106">
        <f>[13]Junho!$F$11</f>
        <v>83</v>
      </c>
      <c r="I17" s="106">
        <f>[13]Junho!$F$12</f>
        <v>93</v>
      </c>
      <c r="J17" s="106">
        <f>[13]Junho!$F$13</f>
        <v>96</v>
      </c>
      <c r="K17" s="106">
        <f>[13]Junho!$F$14</f>
        <v>94</v>
      </c>
      <c r="L17" s="106">
        <f>[13]Junho!$F$15</f>
        <v>89</v>
      </c>
      <c r="M17" s="106">
        <f>[13]Junho!$F$16</f>
        <v>87</v>
      </c>
      <c r="N17" s="106">
        <f>[13]Junho!$F$17</f>
        <v>80</v>
      </c>
      <c r="O17" s="106">
        <f>[13]Junho!$F$18</f>
        <v>86</v>
      </c>
      <c r="P17" s="106">
        <f>[13]Junho!$F$19</f>
        <v>89</v>
      </c>
      <c r="Q17" s="106">
        <f>[13]Junho!$F$20</f>
        <v>93</v>
      </c>
      <c r="R17" s="106">
        <f>[13]Junho!$F$21</f>
        <v>79</v>
      </c>
      <c r="S17" s="106">
        <f>[13]Junho!$F$22</f>
        <v>73</v>
      </c>
      <c r="T17" s="106">
        <f>[13]Junho!$F$23</f>
        <v>70</v>
      </c>
      <c r="U17" s="106">
        <f>[13]Junho!$F$24</f>
        <v>68</v>
      </c>
      <c r="V17" s="106">
        <f>[13]Junho!$F$25</f>
        <v>96</v>
      </c>
      <c r="W17" s="106">
        <f>[13]Junho!$F$26</f>
        <v>91</v>
      </c>
      <c r="X17" s="106">
        <f>[13]Junho!$F$27</f>
        <v>96</v>
      </c>
      <c r="Y17" s="106">
        <f>[13]Junho!$F$28</f>
        <v>97</v>
      </c>
      <c r="Z17" s="106">
        <f>[13]Junho!$F$29</f>
        <v>87</v>
      </c>
      <c r="AA17" s="106">
        <f>[13]Junho!$F$30</f>
        <v>87</v>
      </c>
      <c r="AB17" s="106">
        <f>[13]Junho!$F$31</f>
        <v>93</v>
      </c>
      <c r="AC17" s="106">
        <f>[13]Junho!$F$32</f>
        <v>83</v>
      </c>
      <c r="AD17" s="106">
        <f>[13]Junho!$F$33</f>
        <v>72</v>
      </c>
      <c r="AE17" s="106">
        <f>[13]Junho!$F$34</f>
        <v>97</v>
      </c>
      <c r="AF17" s="111">
        <f t="shared" si="1"/>
        <v>97</v>
      </c>
      <c r="AG17" s="110">
        <f t="shared" si="2"/>
        <v>86.63333333333334</v>
      </c>
      <c r="AI17" t="s">
        <v>35</v>
      </c>
    </row>
    <row r="18" spans="1:36" x14ac:dyDescent="0.2">
      <c r="A18" s="47" t="s">
        <v>210</v>
      </c>
      <c r="B18" s="106" t="str">
        <f>[14]Junho!$F$5</f>
        <v>*</v>
      </c>
      <c r="C18" s="106" t="str">
        <f>[14]Junho!$F$6</f>
        <v>*</v>
      </c>
      <c r="D18" s="106" t="str">
        <f>[14]Junho!$F$7</f>
        <v>*</v>
      </c>
      <c r="E18" s="106" t="str">
        <f>[14]Junho!$F$8</f>
        <v>*</v>
      </c>
      <c r="F18" s="106" t="str">
        <f>[14]Junho!$F$9</f>
        <v>*</v>
      </c>
      <c r="G18" s="106" t="str">
        <f>[14]Junho!$F$10</f>
        <v>*</v>
      </c>
      <c r="H18" s="106" t="str">
        <f>[14]Junho!$F$11</f>
        <v>*</v>
      </c>
      <c r="I18" s="106" t="str">
        <f>[14]Junho!$F$12</f>
        <v>*</v>
      </c>
      <c r="J18" s="106" t="str">
        <f>[14]Junho!$F$13</f>
        <v>*</v>
      </c>
      <c r="K18" s="106" t="str">
        <f>[14]Junho!$F$14</f>
        <v>*</v>
      </c>
      <c r="L18" s="106" t="str">
        <f>[14]Junho!$F$15</f>
        <v>*</v>
      </c>
      <c r="M18" s="106">
        <f>[14]Junho!$F$16</f>
        <v>68</v>
      </c>
      <c r="N18" s="106">
        <f>[14]Junho!$F$17</f>
        <v>79</v>
      </c>
      <c r="O18" s="106">
        <f>[14]Junho!$F$18</f>
        <v>75</v>
      </c>
      <c r="P18" s="106">
        <f>[14]Junho!$F$19</f>
        <v>99</v>
      </c>
      <c r="Q18" s="106">
        <f>[14]Junho!$F$20</f>
        <v>95</v>
      </c>
      <c r="R18" s="106">
        <f>[14]Junho!$F$21</f>
        <v>77</v>
      </c>
      <c r="S18" s="106">
        <f>[14]Junho!$F$22</f>
        <v>67</v>
      </c>
      <c r="T18" s="106">
        <f>[14]Junho!$F$23</f>
        <v>96</v>
      </c>
      <c r="U18" s="106">
        <f>[14]Junho!$F$24</f>
        <v>99</v>
      </c>
      <c r="V18" s="106">
        <f>[14]Junho!$F$25</f>
        <v>99</v>
      </c>
      <c r="W18" s="106">
        <f>[14]Junho!$F$26</f>
        <v>68</v>
      </c>
      <c r="X18" s="106">
        <f>[14]Junho!$F$27</f>
        <v>99</v>
      </c>
      <c r="Y18" s="106">
        <f>[14]Junho!$F$28</f>
        <v>94</v>
      </c>
      <c r="Z18" s="106">
        <f>[14]Junho!$F$29</f>
        <v>83</v>
      </c>
      <c r="AA18" s="106">
        <f>[14]Junho!$F$30</f>
        <v>92</v>
      </c>
      <c r="AB18" s="106">
        <f>[14]Junho!$F$31</f>
        <v>95</v>
      </c>
      <c r="AC18" s="106">
        <f>[14]Junho!$F$32</f>
        <v>90</v>
      </c>
      <c r="AD18" s="106">
        <f>[14]Junho!$F$33</f>
        <v>92</v>
      </c>
      <c r="AE18" s="106">
        <f>[14]Junho!$F$34</f>
        <v>100</v>
      </c>
      <c r="AF18" s="111">
        <f t="shared" si="1"/>
        <v>100</v>
      </c>
      <c r="AG18" s="110">
        <f t="shared" si="2"/>
        <v>87.736842105263165</v>
      </c>
    </row>
    <row r="19" spans="1:36" x14ac:dyDescent="0.2">
      <c r="A19" s="47" t="s">
        <v>5</v>
      </c>
      <c r="B19" s="106">
        <f>[15]Junho!$F$5</f>
        <v>66</v>
      </c>
      <c r="C19" s="106">
        <f>[15]Junho!$F$6</f>
        <v>89</v>
      </c>
      <c r="D19" s="106">
        <f>[15]Junho!$F$7</f>
        <v>89</v>
      </c>
      <c r="E19" s="106">
        <f>[15]Junho!$F$8</f>
        <v>79</v>
      </c>
      <c r="F19" s="106">
        <f>[15]Junho!$F$9</f>
        <v>88</v>
      </c>
      <c r="G19" s="106">
        <f>[15]Junho!$F$10</f>
        <v>91</v>
      </c>
      <c r="H19" s="106">
        <f>[15]Junho!$F$11</f>
        <v>92</v>
      </c>
      <c r="I19" s="106">
        <f>[15]Junho!$F$12</f>
        <v>91</v>
      </c>
      <c r="J19" s="106">
        <f>[15]Junho!$F$13</f>
        <v>81</v>
      </c>
      <c r="K19" s="106">
        <f>[15]Junho!$F$14</f>
        <v>76</v>
      </c>
      <c r="L19" s="106">
        <f>[15]Junho!$F$15</f>
        <v>71</v>
      </c>
      <c r="M19" s="106">
        <f>[15]Junho!$F$16</f>
        <v>86</v>
      </c>
      <c r="N19" s="106">
        <f>[15]Junho!$F$17</f>
        <v>70</v>
      </c>
      <c r="O19" s="106">
        <f>[15]Junho!$F$18</f>
        <v>75</v>
      </c>
      <c r="P19" s="106">
        <f>[15]Junho!$F$19</f>
        <v>85</v>
      </c>
      <c r="Q19" s="106">
        <f>[15]Junho!$F$20</f>
        <v>85</v>
      </c>
      <c r="R19" s="106">
        <f>[15]Junho!$F$21</f>
        <v>76</v>
      </c>
      <c r="S19" s="106">
        <f>[15]Junho!$F$22</f>
        <v>81</v>
      </c>
      <c r="T19" s="106">
        <f>[15]Junho!$F$23</f>
        <v>84</v>
      </c>
      <c r="U19" s="106">
        <f>[15]Junho!$F$24</f>
        <v>82</v>
      </c>
      <c r="V19" s="106">
        <f>[15]Junho!$F$25</f>
        <v>90</v>
      </c>
      <c r="W19" s="106">
        <f>[15]Junho!$F$26</f>
        <v>85</v>
      </c>
      <c r="X19" s="106">
        <f>[15]Junho!$F$27</f>
        <v>84</v>
      </c>
      <c r="Y19" s="106">
        <f>[15]Junho!$F$28</f>
        <v>72</v>
      </c>
      <c r="Z19" s="106">
        <f>[15]Junho!$F$29</f>
        <v>71</v>
      </c>
      <c r="AA19" s="106">
        <f>[15]Junho!$F$30</f>
        <v>86</v>
      </c>
      <c r="AB19" s="106">
        <f>[15]Junho!$F$31</f>
        <v>84</v>
      </c>
      <c r="AC19" s="106">
        <f>[15]Junho!$F$32</f>
        <v>91</v>
      </c>
      <c r="AD19" s="106">
        <f>[15]Junho!$F$33</f>
        <v>84</v>
      </c>
      <c r="AE19" s="106">
        <f>[15]Junho!$F$34</f>
        <v>74</v>
      </c>
      <c r="AF19" s="111">
        <f t="shared" si="1"/>
        <v>92</v>
      </c>
      <c r="AG19" s="110">
        <f t="shared" si="2"/>
        <v>81.933333333333337</v>
      </c>
      <c r="AH19" s="12" t="s">
        <v>35</v>
      </c>
      <c r="AJ19" s="12"/>
    </row>
    <row r="20" spans="1:36" x14ac:dyDescent="0.2">
      <c r="A20" s="47" t="s">
        <v>225</v>
      </c>
      <c r="B20" s="106" t="str">
        <f>[16]Junho!$F$5</f>
        <v>*</v>
      </c>
      <c r="C20" s="106" t="str">
        <f>[16]Junho!$F$6</f>
        <v>*</v>
      </c>
      <c r="D20" s="106" t="str">
        <f>[16]Junho!$F$7</f>
        <v>*</v>
      </c>
      <c r="E20" s="106" t="str">
        <f>[16]Junho!$F$8</f>
        <v>*</v>
      </c>
      <c r="F20" s="106" t="str">
        <f>[16]Junho!$F$9</f>
        <v>*</v>
      </c>
      <c r="G20" s="106" t="str">
        <f>[16]Junho!$F$10</f>
        <v>*</v>
      </c>
      <c r="H20" s="106" t="str">
        <f>[16]Junho!$F$11</f>
        <v>*</v>
      </c>
      <c r="I20" s="106" t="str">
        <f>[16]Junho!$F$12</f>
        <v>*</v>
      </c>
      <c r="J20" s="106" t="str">
        <f>[16]Junho!$F$13</f>
        <v>*</v>
      </c>
      <c r="K20" s="106">
        <f>[16]Junho!$F$14</f>
        <v>83</v>
      </c>
      <c r="L20" s="106">
        <f>[16]Junho!$F$15</f>
        <v>99</v>
      </c>
      <c r="M20" s="106">
        <f>[16]Junho!$F$16</f>
        <v>97</v>
      </c>
      <c r="N20" s="106">
        <f>[16]Junho!$F$17</f>
        <v>76</v>
      </c>
      <c r="O20" s="106">
        <f>[16]Junho!$F$18</f>
        <v>97</v>
      </c>
      <c r="P20" s="106">
        <f>[16]Junho!$F$19</f>
        <v>98</v>
      </c>
      <c r="Q20" s="106">
        <f>[16]Junho!$F$20</f>
        <v>99</v>
      </c>
      <c r="R20" s="106">
        <f>[16]Junho!$F$21</f>
        <v>95</v>
      </c>
      <c r="S20" s="106">
        <f>[16]Junho!$F$22</f>
        <v>83</v>
      </c>
      <c r="T20" s="106">
        <f>[16]Junho!$F$23</f>
        <v>97</v>
      </c>
      <c r="U20" s="106">
        <f>[16]Junho!$F$24</f>
        <v>96</v>
      </c>
      <c r="V20" s="106">
        <f>[16]Junho!$F$25</f>
        <v>98</v>
      </c>
      <c r="W20" s="106">
        <f>[16]Junho!$F$26</f>
        <v>89</v>
      </c>
      <c r="X20" s="106">
        <f>[16]Junho!$F$27</f>
        <v>94</v>
      </c>
      <c r="Y20" s="106">
        <f>[16]Junho!$F$28</f>
        <v>97</v>
      </c>
      <c r="Z20" s="106">
        <f>[16]Junho!$F$29</f>
        <v>94</v>
      </c>
      <c r="AA20" s="106">
        <f>[16]Junho!$F$30</f>
        <v>82</v>
      </c>
      <c r="AB20" s="106">
        <f>[16]Junho!$F$31</f>
        <v>96</v>
      </c>
      <c r="AC20" s="106">
        <f>[16]Junho!$F$32</f>
        <v>99</v>
      </c>
      <c r="AD20" s="106">
        <f>[16]Junho!$F$33</f>
        <v>96</v>
      </c>
      <c r="AE20" s="106">
        <f>[16]Junho!$F$34</f>
        <v>95</v>
      </c>
      <c r="AF20" s="111">
        <f t="shared" si="1"/>
        <v>99</v>
      </c>
      <c r="AG20" s="110">
        <f t="shared" si="2"/>
        <v>93.333333333333329</v>
      </c>
      <c r="AH20" s="12"/>
      <c r="AJ20" s="12"/>
    </row>
    <row r="21" spans="1:36" x14ac:dyDescent="0.2">
      <c r="A21" s="47" t="s">
        <v>206</v>
      </c>
      <c r="B21" s="106">
        <f>[17]Junho!$F$5</f>
        <v>90</v>
      </c>
      <c r="C21" s="106">
        <f>[17]Junho!$F$6</f>
        <v>96</v>
      </c>
      <c r="D21" s="106">
        <f>[17]Junho!$F$7</f>
        <v>97</v>
      </c>
      <c r="E21" s="106">
        <f>[17]Junho!$F$8</f>
        <v>97</v>
      </c>
      <c r="F21" s="106">
        <f>[17]Junho!$F$9</f>
        <v>93</v>
      </c>
      <c r="G21" s="106">
        <f>[17]Junho!$F$10</f>
        <v>98</v>
      </c>
      <c r="H21" s="106">
        <f>[17]Junho!$F$11</f>
        <v>99</v>
      </c>
      <c r="I21" s="106">
        <f>[17]Junho!$F$12</f>
        <v>99</v>
      </c>
      <c r="J21" s="106">
        <f>[17]Junho!$F$13</f>
        <v>97</v>
      </c>
      <c r="K21" s="106">
        <f>[17]Junho!$F$14</f>
        <v>95</v>
      </c>
      <c r="L21" s="106">
        <f>[17]Junho!$F$15</f>
        <v>93</v>
      </c>
      <c r="M21" s="106">
        <f>[17]Junho!$F$16</f>
        <v>98</v>
      </c>
      <c r="N21" s="106">
        <f>[17]Junho!$F$17</f>
        <v>93</v>
      </c>
      <c r="O21" s="106">
        <f>[17]Junho!$F$18</f>
        <v>90</v>
      </c>
      <c r="P21" s="106">
        <f>[17]Junho!$F$19</f>
        <v>96</v>
      </c>
      <c r="Q21" s="106">
        <f>[17]Junho!$F$20</f>
        <v>95</v>
      </c>
      <c r="R21" s="106">
        <f>[17]Junho!$F$21</f>
        <v>94</v>
      </c>
      <c r="S21" s="106">
        <f>[17]Junho!$F$22</f>
        <v>92</v>
      </c>
      <c r="T21" s="106">
        <f>[17]Junho!$F$23</f>
        <v>99</v>
      </c>
      <c r="U21" s="106">
        <f>[17]Junho!$F$24</f>
        <v>98</v>
      </c>
      <c r="V21" s="106">
        <f>[17]Junho!$F$25</f>
        <v>97</v>
      </c>
      <c r="W21" s="106">
        <f>[17]Junho!$F$26</f>
        <v>98</v>
      </c>
      <c r="X21" s="106">
        <f>[17]Junho!$F$27</f>
        <v>95</v>
      </c>
      <c r="Y21" s="106">
        <f>[17]Junho!$F$28</f>
        <v>93</v>
      </c>
      <c r="Z21" s="106">
        <f>[17]Junho!$F$29</f>
        <v>92</v>
      </c>
      <c r="AA21" s="106">
        <f>[17]Junho!$F$30</f>
        <v>93</v>
      </c>
      <c r="AB21" s="106">
        <f>[17]Junho!$F$31</f>
        <v>99</v>
      </c>
      <c r="AC21" s="106">
        <f>[17]Junho!$F$32</f>
        <v>99</v>
      </c>
      <c r="AD21" s="106">
        <f>[17]Junho!$F$33</f>
        <v>98</v>
      </c>
      <c r="AE21" s="106">
        <f>[17]Junho!$F$34</f>
        <v>96</v>
      </c>
      <c r="AF21" s="111">
        <f t="shared" si="1"/>
        <v>99</v>
      </c>
      <c r="AG21" s="110">
        <f t="shared" si="2"/>
        <v>95.63333333333334</v>
      </c>
      <c r="AH21" s="12"/>
    </row>
    <row r="22" spans="1:36" x14ac:dyDescent="0.2">
      <c r="A22" s="47" t="s">
        <v>207</v>
      </c>
      <c r="B22" s="106" t="str">
        <f>[18]Junho!$F$5</f>
        <v>*</v>
      </c>
      <c r="C22" s="106" t="str">
        <f>[18]Junho!$F$6</f>
        <v>*</v>
      </c>
      <c r="D22" s="106" t="str">
        <f>[18]Junho!$F$7</f>
        <v>*</v>
      </c>
      <c r="E22" s="106" t="str">
        <f>[18]Junho!$F$8</f>
        <v>*</v>
      </c>
      <c r="F22" s="106" t="str">
        <f>[18]Junho!$F$9</f>
        <v>*</v>
      </c>
      <c r="G22" s="106" t="str">
        <f>[18]Junho!$F$10</f>
        <v>*</v>
      </c>
      <c r="H22" s="106" t="str">
        <f>[18]Junho!$F$11</f>
        <v>*</v>
      </c>
      <c r="I22" s="106" t="str">
        <f>[18]Junho!$F$12</f>
        <v>*</v>
      </c>
      <c r="J22" s="106" t="str">
        <f>[18]Junho!$F$13</f>
        <v>*</v>
      </c>
      <c r="K22" s="106">
        <f>[18]Junho!$F$14</f>
        <v>91</v>
      </c>
      <c r="L22" s="106">
        <f>[18]Junho!$F$15</f>
        <v>96</v>
      </c>
      <c r="M22" s="106">
        <f>[18]Junho!$F$16</f>
        <v>98</v>
      </c>
      <c r="N22" s="106">
        <f>[18]Junho!$F$17</f>
        <v>90</v>
      </c>
      <c r="O22" s="106">
        <f>[18]Junho!$F$18</f>
        <v>96</v>
      </c>
      <c r="P22" s="106">
        <f>[18]Junho!$F$19</f>
        <v>96</v>
      </c>
      <c r="Q22" s="106">
        <f>[18]Junho!$F$20</f>
        <v>99</v>
      </c>
      <c r="R22" s="106">
        <f>[18]Junho!$F$21</f>
        <v>92</v>
      </c>
      <c r="S22" s="106">
        <f>[18]Junho!$F$22</f>
        <v>99</v>
      </c>
      <c r="T22" s="106">
        <f>[18]Junho!$F$23</f>
        <v>95</v>
      </c>
      <c r="U22" s="106">
        <f>[18]Junho!$F$24</f>
        <v>96</v>
      </c>
      <c r="V22" s="106">
        <f>[18]Junho!$F$25</f>
        <v>99</v>
      </c>
      <c r="W22" s="106">
        <f>[18]Junho!$F$26</f>
        <v>99</v>
      </c>
      <c r="X22" s="106">
        <f>[18]Junho!$F$27</f>
        <v>97</v>
      </c>
      <c r="Y22" s="106">
        <f>[18]Junho!$F$28</f>
        <v>90</v>
      </c>
      <c r="Z22" s="106">
        <f>[18]Junho!$F$29</f>
        <v>91</v>
      </c>
      <c r="AA22" s="106">
        <f>[18]Junho!$F$30</f>
        <v>95</v>
      </c>
      <c r="AB22" s="106">
        <f>[18]Junho!$F$31</f>
        <v>97</v>
      </c>
      <c r="AC22" s="106">
        <f>[18]Junho!$F$32</f>
        <v>99</v>
      </c>
      <c r="AD22" s="106">
        <f>[18]Junho!$F$33</f>
        <v>99</v>
      </c>
      <c r="AE22" s="106">
        <f>[18]Junho!$F$34</f>
        <v>94</v>
      </c>
      <c r="AF22" s="111">
        <f t="shared" si="1"/>
        <v>99</v>
      </c>
      <c r="AG22" s="110">
        <f t="shared" si="2"/>
        <v>95.61904761904762</v>
      </c>
      <c r="AH22" s="12"/>
    </row>
    <row r="23" spans="1:36" x14ac:dyDescent="0.2">
      <c r="A23" s="47" t="s">
        <v>33</v>
      </c>
      <c r="B23" s="106">
        <f>[19]Junho!$F$5</f>
        <v>95</v>
      </c>
      <c r="C23" s="106">
        <f>[19]Junho!$F$6</f>
        <v>82</v>
      </c>
      <c r="D23" s="106">
        <f>[19]Junho!$F$7</f>
        <v>92</v>
      </c>
      <c r="E23" s="106">
        <f>[19]Junho!$F$8</f>
        <v>96</v>
      </c>
      <c r="F23" s="106">
        <f>[19]Junho!$F$9</f>
        <v>93</v>
      </c>
      <c r="G23" s="106">
        <f>[19]Junho!$F$10</f>
        <v>95</v>
      </c>
      <c r="H23" s="106">
        <f>[19]Junho!$F$11</f>
        <v>94</v>
      </c>
      <c r="I23" s="106">
        <f>[19]Junho!$F$12</f>
        <v>99</v>
      </c>
      <c r="J23" s="106">
        <f>[19]Junho!$F$13</f>
        <v>100</v>
      </c>
      <c r="K23" s="106">
        <f>[19]Junho!$F$14</f>
        <v>100</v>
      </c>
      <c r="L23" s="106">
        <f>[19]Junho!$F$15</f>
        <v>92</v>
      </c>
      <c r="M23" s="106">
        <f>[19]Junho!$F$16</f>
        <v>87</v>
      </c>
      <c r="N23" s="106">
        <f>[19]Junho!$F$17</f>
        <v>82</v>
      </c>
      <c r="O23" s="106">
        <f>[19]Junho!$F$18</f>
        <v>91</v>
      </c>
      <c r="P23" s="106">
        <f>[19]Junho!$F$19</f>
        <v>85</v>
      </c>
      <c r="Q23" s="106">
        <f>[19]Junho!$F$20</f>
        <v>100</v>
      </c>
      <c r="R23" s="106">
        <f>[19]Junho!$F$21</f>
        <v>92</v>
      </c>
      <c r="S23" s="106">
        <f>[19]Junho!$F$22</f>
        <v>81</v>
      </c>
      <c r="T23" s="106">
        <f>[19]Junho!$F$23</f>
        <v>86</v>
      </c>
      <c r="U23" s="106">
        <f>[19]Junho!$F$24</f>
        <v>93</v>
      </c>
      <c r="V23" s="106">
        <f>[19]Junho!$F$25</f>
        <v>100</v>
      </c>
      <c r="W23" s="106">
        <f>[19]Junho!$F$26</f>
        <v>97</v>
      </c>
      <c r="X23" s="106">
        <f>[19]Junho!$F$27</f>
        <v>98</v>
      </c>
      <c r="Y23" s="106">
        <f>[19]Junho!$F$28</f>
        <v>100</v>
      </c>
      <c r="Z23" s="106">
        <f>[19]Junho!$F$29</f>
        <v>85</v>
      </c>
      <c r="AA23" s="106">
        <f>[19]Junho!$F$30</f>
        <v>92</v>
      </c>
      <c r="AB23" s="106">
        <f>[19]Junho!$F$31</f>
        <v>97</v>
      </c>
      <c r="AC23" s="106">
        <f>[19]Junho!$F$32</f>
        <v>94</v>
      </c>
      <c r="AD23" s="106">
        <f>[19]Junho!$F$33</f>
        <v>79</v>
      </c>
      <c r="AE23" s="106">
        <f>[19]Junho!$F$34</f>
        <v>100</v>
      </c>
      <c r="AF23" s="111">
        <f t="shared" si="1"/>
        <v>100</v>
      </c>
      <c r="AG23" s="110">
        <f t="shared" si="2"/>
        <v>92.566666666666663</v>
      </c>
    </row>
    <row r="24" spans="1:36" x14ac:dyDescent="0.2">
      <c r="A24" s="47" t="s">
        <v>6</v>
      </c>
      <c r="B24" s="106">
        <f>[20]Junho!$F$5</f>
        <v>96</v>
      </c>
      <c r="C24" s="106">
        <f>[20]Junho!$F$6</f>
        <v>98</v>
      </c>
      <c r="D24" s="106">
        <f>[20]Junho!$F$7</f>
        <v>96</v>
      </c>
      <c r="E24" s="106">
        <f>[20]Junho!$F$8</f>
        <v>99</v>
      </c>
      <c r="F24" s="106">
        <f>[20]Junho!$F$9</f>
        <v>99</v>
      </c>
      <c r="G24" s="106">
        <f>[20]Junho!$F$10</f>
        <v>100</v>
      </c>
      <c r="H24" s="106">
        <f>[20]Junho!$F$11</f>
        <v>100</v>
      </c>
      <c r="I24" s="106">
        <f>[20]Junho!$F$12</f>
        <v>100</v>
      </c>
      <c r="J24" s="106">
        <f>[20]Junho!$F$13</f>
        <v>99</v>
      </c>
      <c r="K24" s="106">
        <f>[20]Junho!$F$14</f>
        <v>99</v>
      </c>
      <c r="L24" s="106">
        <f>[20]Junho!$F$15</f>
        <v>95</v>
      </c>
      <c r="M24" s="106">
        <f>[20]Junho!$F$16</f>
        <v>98</v>
      </c>
      <c r="N24" s="106">
        <f>[20]Junho!$F$17</f>
        <v>90</v>
      </c>
      <c r="O24" s="106">
        <f>[20]Junho!$F$18</f>
        <v>96</v>
      </c>
      <c r="P24" s="106">
        <f>[20]Junho!$F$19</f>
        <v>99</v>
      </c>
      <c r="Q24" s="106">
        <f>[20]Junho!$F$20</f>
        <v>99</v>
      </c>
      <c r="R24" s="106">
        <f>[20]Junho!$F$21</f>
        <v>100</v>
      </c>
      <c r="S24" s="106">
        <f>[20]Junho!$F$22</f>
        <v>100</v>
      </c>
      <c r="T24" s="106">
        <f>[20]Junho!$F$23</f>
        <v>100</v>
      </c>
      <c r="U24" s="106">
        <f>[20]Junho!$F$24</f>
        <v>100</v>
      </c>
      <c r="V24" s="106">
        <f>[20]Junho!$F$25</f>
        <v>100</v>
      </c>
      <c r="W24" s="106">
        <f>[20]Junho!$F$26</f>
        <v>100</v>
      </c>
      <c r="X24" s="106">
        <f>[20]Junho!$F$27</f>
        <v>99</v>
      </c>
      <c r="Y24" s="106">
        <f>[20]Junho!$F$28</f>
        <v>100</v>
      </c>
      <c r="Z24" s="106">
        <f>[20]Junho!$F$29</f>
        <v>94</v>
      </c>
      <c r="AA24" s="106">
        <f>[20]Junho!$F$30</f>
        <v>99</v>
      </c>
      <c r="AB24" s="106">
        <f>[20]Junho!$F$31</f>
        <v>100</v>
      </c>
      <c r="AC24" s="106">
        <f>[20]Junho!$F$32</f>
        <v>100</v>
      </c>
      <c r="AD24" s="106">
        <f>[20]Junho!$F$33</f>
        <v>100</v>
      </c>
      <c r="AE24" s="106">
        <f>[20]Junho!$F$34</f>
        <v>90</v>
      </c>
      <c r="AF24" s="111">
        <f t="shared" si="1"/>
        <v>100</v>
      </c>
      <c r="AG24" s="110">
        <f t="shared" si="2"/>
        <v>98.166666666666671</v>
      </c>
    </row>
    <row r="25" spans="1:36" x14ac:dyDescent="0.2">
      <c r="A25" s="47" t="s">
        <v>7</v>
      </c>
      <c r="B25" s="106">
        <f>[21]Junho!$F$5</f>
        <v>92</v>
      </c>
      <c r="C25" s="106">
        <f>[21]Junho!$F$6</f>
        <v>89</v>
      </c>
      <c r="D25" s="106">
        <f>[21]Junho!$F$7</f>
        <v>89</v>
      </c>
      <c r="E25" s="106">
        <f>[21]Junho!$F$8</f>
        <v>98</v>
      </c>
      <c r="F25" s="106">
        <f>[21]Junho!$F$9</f>
        <v>97</v>
      </c>
      <c r="G25" s="106">
        <f>[21]Junho!$F$10</f>
        <v>99</v>
      </c>
      <c r="H25" s="106">
        <f>[21]Junho!$F$11</f>
        <v>100</v>
      </c>
      <c r="I25" s="106">
        <f>[21]Junho!$F$12</f>
        <v>100</v>
      </c>
      <c r="J25" s="106">
        <f>[21]Junho!$F$13</f>
        <v>97</v>
      </c>
      <c r="K25" s="106">
        <f>[21]Junho!$F$14</f>
        <v>100</v>
      </c>
      <c r="L25" s="106">
        <f>[21]Junho!$F$15</f>
        <v>98</v>
      </c>
      <c r="M25" s="106">
        <f>[21]Junho!$F$16</f>
        <v>89</v>
      </c>
      <c r="N25" s="106">
        <f>[21]Junho!$F$17</f>
        <v>90</v>
      </c>
      <c r="O25" s="106">
        <f>[21]Junho!$F$18</f>
        <v>83</v>
      </c>
      <c r="P25" s="106">
        <f>[21]Junho!$F$19</f>
        <v>99</v>
      </c>
      <c r="Q25" s="106">
        <f>[21]Junho!$F$20</f>
        <v>100</v>
      </c>
      <c r="R25" s="106">
        <f>[21]Junho!$F$21</f>
        <v>95</v>
      </c>
      <c r="S25" s="106">
        <f>[21]Junho!$F$22</f>
        <v>81</v>
      </c>
      <c r="T25" s="106">
        <f>[21]Junho!$F$23</f>
        <v>90</v>
      </c>
      <c r="U25" s="106">
        <f>[21]Junho!$F$24</f>
        <v>97</v>
      </c>
      <c r="V25" s="106">
        <f>[21]Junho!$F$25</f>
        <v>100</v>
      </c>
      <c r="W25" s="106">
        <f>[21]Junho!$F$26</f>
        <v>99</v>
      </c>
      <c r="X25" s="106">
        <f>[21]Junho!$F$27</f>
        <v>99</v>
      </c>
      <c r="Y25" s="106">
        <f>[21]Junho!$F$28</f>
        <v>86</v>
      </c>
      <c r="Z25" s="106">
        <f>[21]Junho!$F$29</f>
        <v>68</v>
      </c>
      <c r="AA25" s="106">
        <f>[21]Junho!$F$30</f>
        <v>89</v>
      </c>
      <c r="AB25" s="106">
        <f>[21]Junho!$F$31</f>
        <v>100</v>
      </c>
      <c r="AC25" s="106">
        <f>[21]Junho!$F$32</f>
        <v>100</v>
      </c>
      <c r="AD25" s="106">
        <f>[21]Junho!$F$33</f>
        <v>96</v>
      </c>
      <c r="AE25" s="106">
        <f>[21]Junho!$F$34</f>
        <v>99</v>
      </c>
      <c r="AF25" s="111">
        <f t="shared" si="1"/>
        <v>100</v>
      </c>
      <c r="AG25" s="110">
        <f t="shared" si="2"/>
        <v>93.966666666666669</v>
      </c>
      <c r="AI25" t="s">
        <v>35</v>
      </c>
    </row>
    <row r="26" spans="1:36" x14ac:dyDescent="0.2">
      <c r="A26" s="47" t="s">
        <v>140</v>
      </c>
      <c r="B26" s="106">
        <f>[22]Junho!$F$5</f>
        <v>90</v>
      </c>
      <c r="C26" s="106">
        <f>[22]Junho!$F$6</f>
        <v>92</v>
      </c>
      <c r="D26" s="106">
        <f>[22]Junho!$F$7</f>
        <v>92</v>
      </c>
      <c r="E26" s="106">
        <f>[22]Junho!$F$8</f>
        <v>95</v>
      </c>
      <c r="F26" s="106">
        <f>[22]Junho!$F$9</f>
        <v>94</v>
      </c>
      <c r="G26" s="106">
        <f>[22]Junho!$F$10</f>
        <v>95</v>
      </c>
      <c r="H26" s="106">
        <f>[22]Junho!$F$11</f>
        <v>95</v>
      </c>
      <c r="I26" s="106">
        <f>[22]Junho!$F$12</f>
        <v>95</v>
      </c>
      <c r="J26" s="106">
        <f>[22]Junho!$F$13</f>
        <v>94</v>
      </c>
      <c r="K26" s="106">
        <f>[22]Junho!$F$14</f>
        <v>95</v>
      </c>
      <c r="L26" s="106">
        <f>[22]Junho!$F$15</f>
        <v>94</v>
      </c>
      <c r="M26" s="106">
        <f>[22]Junho!$F$16</f>
        <v>89</v>
      </c>
      <c r="N26" s="106">
        <f>[22]Junho!$F$17</f>
        <v>88</v>
      </c>
      <c r="O26" s="106">
        <f>[22]Junho!$F$18</f>
        <v>81</v>
      </c>
      <c r="P26" s="106">
        <f>[22]Junho!$F$19</f>
        <v>94</v>
      </c>
      <c r="Q26" s="106">
        <f>[22]Junho!$F$20</f>
        <v>94</v>
      </c>
      <c r="R26" s="106">
        <f>[22]Junho!$F$21</f>
        <v>92</v>
      </c>
      <c r="S26" s="106">
        <f>[22]Junho!$F$22</f>
        <v>90</v>
      </c>
      <c r="T26" s="106">
        <f>[22]Junho!$F$23</f>
        <v>94</v>
      </c>
      <c r="U26" s="106">
        <f>[22]Junho!$F$24</f>
        <v>94</v>
      </c>
      <c r="V26" s="106">
        <f>[22]Junho!$F$25</f>
        <v>91</v>
      </c>
      <c r="W26" s="106">
        <f>[22]Junho!$F$26</f>
        <v>92</v>
      </c>
      <c r="X26" s="106">
        <f>[22]Junho!$F$27</f>
        <v>92</v>
      </c>
      <c r="Y26" s="106">
        <f>[22]Junho!$F$28</f>
        <v>93</v>
      </c>
      <c r="Z26" s="106">
        <f>[22]Junho!$F$29</f>
        <v>91</v>
      </c>
      <c r="AA26" s="106">
        <f>[22]Junho!$F$30</f>
        <v>92</v>
      </c>
      <c r="AB26" s="106">
        <f>[22]Junho!$F$31</f>
        <v>94</v>
      </c>
      <c r="AC26" s="106">
        <f>[22]Junho!$F$32</f>
        <v>95</v>
      </c>
      <c r="AD26" s="106">
        <f>[22]Junho!$F$33</f>
        <v>94</v>
      </c>
      <c r="AE26" s="106">
        <f>[22]Junho!$F$34</f>
        <v>87</v>
      </c>
      <c r="AF26" s="111">
        <f t="shared" si="1"/>
        <v>95</v>
      </c>
      <c r="AG26" s="110">
        <f t="shared" si="2"/>
        <v>92.266666666666666</v>
      </c>
    </row>
    <row r="27" spans="1:36" x14ac:dyDescent="0.2">
      <c r="A27" s="47" t="s">
        <v>141</v>
      </c>
      <c r="B27" s="106">
        <f>[23]Junho!$F$5</f>
        <v>97</v>
      </c>
      <c r="C27" s="106">
        <f>[23]Junho!$F$6</f>
        <v>95</v>
      </c>
      <c r="D27" s="106">
        <f>[23]Junho!$F$7</f>
        <v>96</v>
      </c>
      <c r="E27" s="106">
        <f>[23]Junho!$F$8</f>
        <v>96</v>
      </c>
      <c r="F27" s="106">
        <f>[23]Junho!$F$9</f>
        <v>99</v>
      </c>
      <c r="G27" s="106">
        <f>[23]Junho!$F$10</f>
        <v>99</v>
      </c>
      <c r="H27" s="106">
        <f>[23]Junho!$F$11</f>
        <v>99</v>
      </c>
      <c r="I27" s="106">
        <f>[23]Junho!$F$12</f>
        <v>100</v>
      </c>
      <c r="J27" s="106">
        <f>[23]Junho!$F$13</f>
        <v>97</v>
      </c>
      <c r="K27" s="106">
        <f>[23]Junho!$F$14</f>
        <v>100</v>
      </c>
      <c r="L27" s="106">
        <f>[23]Junho!$F$15</f>
        <v>99</v>
      </c>
      <c r="M27" s="106">
        <f>[23]Junho!$F$16</f>
        <v>97</v>
      </c>
      <c r="N27" s="106">
        <f>[23]Junho!$F$17</f>
        <v>84</v>
      </c>
      <c r="O27" s="106">
        <f>[23]Junho!$F$18</f>
        <v>76</v>
      </c>
      <c r="P27" s="106">
        <f>[23]Junho!$F$19</f>
        <v>99</v>
      </c>
      <c r="Q27" s="106">
        <f>[23]Junho!$F$20</f>
        <v>99</v>
      </c>
      <c r="R27" s="106">
        <f>[23]Junho!$F$21</f>
        <v>92</v>
      </c>
      <c r="S27" s="106">
        <f>[23]Junho!$F$22</f>
        <v>88</v>
      </c>
      <c r="T27" s="106">
        <f>[23]Junho!$F$23</f>
        <v>94</v>
      </c>
      <c r="U27" s="106">
        <f>[23]Junho!$F$24</f>
        <v>95</v>
      </c>
      <c r="V27" s="106">
        <f>[23]Junho!$F$25</f>
        <v>99</v>
      </c>
      <c r="W27" s="106">
        <f>[23]Junho!$F$26</f>
        <v>97</v>
      </c>
      <c r="X27" s="106">
        <f>[23]Junho!$F$27</f>
        <v>96</v>
      </c>
      <c r="Y27" s="106">
        <f>[23]Junho!$F$28</f>
        <v>95</v>
      </c>
      <c r="Z27" s="106">
        <f>[23]Junho!$F$29</f>
        <v>87</v>
      </c>
      <c r="AA27" s="106">
        <f>[23]Junho!$F$30</f>
        <v>92</v>
      </c>
      <c r="AB27" s="106">
        <f>[23]Junho!$F$31</f>
        <v>98</v>
      </c>
      <c r="AC27" s="106">
        <f>[23]Junho!$F$32</f>
        <v>100</v>
      </c>
      <c r="AD27" s="106">
        <f>[23]Junho!$F$33</f>
        <v>95</v>
      </c>
      <c r="AE27" s="106">
        <f>[23]Junho!$F$34</f>
        <v>93</v>
      </c>
      <c r="AF27" s="111">
        <f t="shared" si="1"/>
        <v>100</v>
      </c>
      <c r="AG27" s="110">
        <f t="shared" si="2"/>
        <v>95.1</v>
      </c>
      <c r="AH27" s="12" t="s">
        <v>35</v>
      </c>
    </row>
    <row r="28" spans="1:36" x14ac:dyDescent="0.2">
      <c r="A28" s="47" t="s">
        <v>142</v>
      </c>
      <c r="B28" s="106">
        <f>[24]Junho!$F$5</f>
        <v>100</v>
      </c>
      <c r="C28" s="106">
        <f>[24]Junho!$F$6</f>
        <v>100</v>
      </c>
      <c r="D28" s="106">
        <f>[24]Junho!$F$7</f>
        <v>100</v>
      </c>
      <c r="E28" s="106">
        <f>[24]Junho!$F$8</f>
        <v>100</v>
      </c>
      <c r="F28" s="106">
        <f>[24]Junho!$F$9</f>
        <v>100</v>
      </c>
      <c r="G28" s="106">
        <f>[24]Junho!$F$10</f>
        <v>100</v>
      </c>
      <c r="H28" s="106">
        <f>[24]Junho!$F$11</f>
        <v>100</v>
      </c>
      <c r="I28" s="106">
        <f>[24]Junho!$F$12</f>
        <v>100</v>
      </c>
      <c r="J28" s="106">
        <f>[24]Junho!$F$13</f>
        <v>100</v>
      </c>
      <c r="K28" s="106">
        <f>[24]Junho!$F$14</f>
        <v>100</v>
      </c>
      <c r="L28" s="106">
        <f>[24]Junho!$F$15</f>
        <v>100</v>
      </c>
      <c r="M28" s="106">
        <f>[24]Junho!$F$16</f>
        <v>100</v>
      </c>
      <c r="N28" s="106">
        <f>[24]Junho!$F$17</f>
        <v>100</v>
      </c>
      <c r="O28" s="106">
        <f>[24]Junho!$F$18</f>
        <v>98</v>
      </c>
      <c r="P28" s="106">
        <f>[24]Junho!$F$19</f>
        <v>100</v>
      </c>
      <c r="Q28" s="106">
        <f>[24]Junho!$F$20</f>
        <v>100</v>
      </c>
      <c r="R28" s="106">
        <f>[24]Junho!$F$21</f>
        <v>100</v>
      </c>
      <c r="S28" s="106">
        <f>[24]Junho!$F$22</f>
        <v>98</v>
      </c>
      <c r="T28" s="106">
        <f>[24]Junho!$F$23</f>
        <v>100</v>
      </c>
      <c r="U28" s="106">
        <f>[24]Junho!$F$24</f>
        <v>100</v>
      </c>
      <c r="V28" s="106">
        <f>[24]Junho!$F$25</f>
        <v>100</v>
      </c>
      <c r="W28" s="106">
        <f>[24]Junho!$F$26</f>
        <v>100</v>
      </c>
      <c r="X28" s="106">
        <f>[24]Junho!$F$27</f>
        <v>100</v>
      </c>
      <c r="Y28" s="106">
        <f>[24]Junho!$F$28</f>
        <v>100</v>
      </c>
      <c r="Z28" s="106">
        <f>[24]Junho!$F$29</f>
        <v>76</v>
      </c>
      <c r="AA28" s="106">
        <f>[24]Junho!$F$30</f>
        <v>100</v>
      </c>
      <c r="AB28" s="106">
        <f>[24]Junho!$F$31</f>
        <v>100</v>
      </c>
      <c r="AC28" s="106">
        <f>[24]Junho!$F$32</f>
        <v>100</v>
      </c>
      <c r="AD28" s="106">
        <f>[24]Junho!$F$33</f>
        <v>100</v>
      </c>
      <c r="AE28" s="106">
        <f>[24]Junho!$F$34</f>
        <v>100</v>
      </c>
      <c r="AF28" s="111">
        <f t="shared" si="1"/>
        <v>100</v>
      </c>
      <c r="AG28" s="110">
        <f t="shared" si="2"/>
        <v>99.066666666666663</v>
      </c>
      <c r="AI28" t="s">
        <v>35</v>
      </c>
    </row>
    <row r="29" spans="1:36" x14ac:dyDescent="0.2">
      <c r="A29" s="47" t="s">
        <v>8</v>
      </c>
      <c r="B29" s="106">
        <f>[25]Junho!$F$5</f>
        <v>100</v>
      </c>
      <c r="C29" s="106">
        <f>[25]Junho!$F$6</f>
        <v>100</v>
      </c>
      <c r="D29" s="106">
        <f>[25]Junho!$F$7</f>
        <v>100</v>
      </c>
      <c r="E29" s="106">
        <f>[25]Junho!$F$8</f>
        <v>100</v>
      </c>
      <c r="F29" s="106">
        <f>[25]Junho!$F$9</f>
        <v>100</v>
      </c>
      <c r="G29" s="106">
        <f>[25]Junho!$F$10</f>
        <v>99</v>
      </c>
      <c r="H29" s="106">
        <f>[25]Junho!$F$11</f>
        <v>100</v>
      </c>
      <c r="I29" s="106" t="str">
        <f>[25]Junho!$F$12</f>
        <v>*</v>
      </c>
      <c r="J29" s="106" t="str">
        <f>[25]Junho!$F$13</f>
        <v>*</v>
      </c>
      <c r="K29" s="106" t="str">
        <f>[25]Junho!$F$14</f>
        <v>*</v>
      </c>
      <c r="L29" s="106" t="str">
        <f>[25]Junho!$F$15</f>
        <v>*</v>
      </c>
      <c r="M29" s="106" t="str">
        <f>[25]Junho!$F$16</f>
        <v>*</v>
      </c>
      <c r="N29" s="106" t="str">
        <f>[25]Junho!$F$17</f>
        <v>*</v>
      </c>
      <c r="O29" s="106" t="str">
        <f>[25]Junho!$F$18</f>
        <v>*</v>
      </c>
      <c r="P29" s="106" t="str">
        <f>[25]Junho!$F$19</f>
        <v>*</v>
      </c>
      <c r="Q29" s="106" t="str">
        <f>[25]Junho!$F$20</f>
        <v>*</v>
      </c>
      <c r="R29" s="106" t="str">
        <f>[25]Junho!$F$21</f>
        <v>*</v>
      </c>
      <c r="S29" s="106" t="str">
        <f>[25]Junho!$F$22</f>
        <v>*</v>
      </c>
      <c r="T29" s="106">
        <f>[25]Junho!$F$23</f>
        <v>92</v>
      </c>
      <c r="U29" s="106">
        <f>[25]Junho!$F$24</f>
        <v>100</v>
      </c>
      <c r="V29" s="106">
        <f>[25]Junho!$F$25</f>
        <v>100</v>
      </c>
      <c r="W29" s="106">
        <f>[25]Junho!$F$26</f>
        <v>100</v>
      </c>
      <c r="X29" s="106">
        <f>[25]Junho!$F$27</f>
        <v>100</v>
      </c>
      <c r="Y29" s="106">
        <f>[25]Junho!$F$28</f>
        <v>72</v>
      </c>
      <c r="Z29" s="106">
        <f>[25]Junho!$F$29</f>
        <v>82</v>
      </c>
      <c r="AA29" s="106">
        <f>[25]Junho!$F$30</f>
        <v>100</v>
      </c>
      <c r="AB29" s="106">
        <f>[25]Junho!$F$31</f>
        <v>100</v>
      </c>
      <c r="AC29" s="106">
        <f>[25]Junho!$F$32</f>
        <v>100</v>
      </c>
      <c r="AD29" s="106">
        <f>[25]Junho!$F$33</f>
        <v>100</v>
      </c>
      <c r="AE29" s="106">
        <f>[25]Junho!$F$34</f>
        <v>100</v>
      </c>
      <c r="AF29" s="111">
        <f t="shared" si="1"/>
        <v>100</v>
      </c>
      <c r="AG29" s="110">
        <f t="shared" si="2"/>
        <v>97.10526315789474</v>
      </c>
      <c r="AI29" t="s">
        <v>35</v>
      </c>
    </row>
    <row r="30" spans="1:36" x14ac:dyDescent="0.2">
      <c r="A30" s="47" t="s">
        <v>9</v>
      </c>
      <c r="B30" s="106">
        <f>[26]Junho!$F$5</f>
        <v>82</v>
      </c>
      <c r="C30" s="106">
        <f>[26]Junho!$F$6</f>
        <v>76</v>
      </c>
      <c r="D30" s="106">
        <f>[26]Junho!$F$7</f>
        <v>91</v>
      </c>
      <c r="E30" s="106">
        <f>[26]Junho!$F$8</f>
        <v>96</v>
      </c>
      <c r="F30" s="106">
        <f>[26]Junho!$F$9</f>
        <v>93</v>
      </c>
      <c r="G30" s="106">
        <f>[26]Junho!$F$10</f>
        <v>97</v>
      </c>
      <c r="H30" s="106">
        <f>[26]Junho!$F$11</f>
        <v>97</v>
      </c>
      <c r="I30" s="106">
        <f>[26]Junho!$F$12</f>
        <v>95</v>
      </c>
      <c r="J30" s="106">
        <f>[26]Junho!$F$13</f>
        <v>92</v>
      </c>
      <c r="K30" s="106">
        <f>[26]Junho!$F$14</f>
        <v>93</v>
      </c>
      <c r="L30" s="106">
        <f>[26]Junho!$F$15</f>
        <v>88</v>
      </c>
      <c r="M30" s="106">
        <f>[26]Junho!$F$16</f>
        <v>90</v>
      </c>
      <c r="N30" s="106">
        <f>[26]Junho!$F$17</f>
        <v>87</v>
      </c>
      <c r="O30" s="106">
        <f>[26]Junho!$F$18</f>
        <v>78</v>
      </c>
      <c r="P30" s="106">
        <f>[26]Junho!$F$19</f>
        <v>96</v>
      </c>
      <c r="Q30" s="106">
        <f>[26]Junho!$F$20</f>
        <v>96</v>
      </c>
      <c r="R30" s="106">
        <f>[26]Junho!$F$21</f>
        <v>86</v>
      </c>
      <c r="S30" s="106">
        <f>[26]Junho!$F$22</f>
        <v>74</v>
      </c>
      <c r="T30" s="106">
        <f>[26]Junho!$F$23</f>
        <v>86</v>
      </c>
      <c r="U30" s="106">
        <f>[26]Junho!$F$24</f>
        <v>92</v>
      </c>
      <c r="V30" s="106">
        <f>[26]Junho!$F$25</f>
        <v>93</v>
      </c>
      <c r="W30" s="106">
        <f>[26]Junho!$F$26</f>
        <v>92</v>
      </c>
      <c r="X30" s="106">
        <f>[26]Junho!$F$27</f>
        <v>91</v>
      </c>
      <c r="Y30" s="106">
        <f>[26]Junho!$F$28</f>
        <v>76</v>
      </c>
      <c r="Z30" s="106">
        <f>[26]Junho!$F$29</f>
        <v>67</v>
      </c>
      <c r="AA30" s="106">
        <f>[26]Junho!$F$30</f>
        <v>85</v>
      </c>
      <c r="AB30" s="106">
        <f>[26]Junho!$F$31</f>
        <v>96</v>
      </c>
      <c r="AC30" s="106">
        <f>[26]Junho!$F$32</f>
        <v>92</v>
      </c>
      <c r="AD30" s="106">
        <f>[26]Junho!$F$33</f>
        <v>88</v>
      </c>
      <c r="AE30" s="106">
        <f>[26]Junho!$F$34</f>
        <v>88</v>
      </c>
      <c r="AF30" s="111">
        <f t="shared" si="1"/>
        <v>97</v>
      </c>
      <c r="AG30" s="110">
        <f t="shared" si="2"/>
        <v>88.433333333333337</v>
      </c>
      <c r="AI30" t="s">
        <v>35</v>
      </c>
    </row>
    <row r="31" spans="1:36" x14ac:dyDescent="0.2">
      <c r="A31" s="47" t="s">
        <v>32</v>
      </c>
      <c r="B31" s="106">
        <f>[27]Junho!$F$5</f>
        <v>92</v>
      </c>
      <c r="C31" s="106">
        <f>[27]Junho!$F$6</f>
        <v>92</v>
      </c>
      <c r="D31" s="106">
        <f>[27]Junho!$F$7</f>
        <v>98</v>
      </c>
      <c r="E31" s="106">
        <f>[27]Junho!$F$8</f>
        <v>93</v>
      </c>
      <c r="F31" s="106">
        <f>[27]Junho!$F$9</f>
        <v>99</v>
      </c>
      <c r="G31" s="106">
        <f>[27]Junho!$F$10</f>
        <v>86</v>
      </c>
      <c r="H31" s="106">
        <f>[27]Junho!$F$11</f>
        <v>95</v>
      </c>
      <c r="I31" s="106">
        <f>[27]Junho!$F$12</f>
        <v>90</v>
      </c>
      <c r="J31" s="106">
        <f>[27]Junho!$F$13</f>
        <v>89</v>
      </c>
      <c r="K31" s="106">
        <f>[27]Junho!$F$14</f>
        <v>85</v>
      </c>
      <c r="L31" s="106">
        <f>[27]Junho!$F$15</f>
        <v>96</v>
      </c>
      <c r="M31" s="106">
        <f>[27]Junho!$F$16</f>
        <v>100</v>
      </c>
      <c r="N31" s="106">
        <f>[27]Junho!$F$17</f>
        <v>79</v>
      </c>
      <c r="O31" s="106">
        <f>[27]Junho!$F$18</f>
        <v>75</v>
      </c>
      <c r="P31" s="106">
        <f>[27]Junho!$F$19</f>
        <v>96</v>
      </c>
      <c r="Q31" s="106">
        <f>[27]Junho!$F$20</f>
        <v>94</v>
      </c>
      <c r="R31" s="106">
        <f>[27]Junho!$F$21</f>
        <v>86</v>
      </c>
      <c r="S31" s="106">
        <f>[27]Junho!$F$22</f>
        <v>82</v>
      </c>
      <c r="T31" s="106">
        <f>[27]Junho!$F$23</f>
        <v>86</v>
      </c>
      <c r="U31" s="106">
        <f>[27]Junho!$F$24</f>
        <v>91</v>
      </c>
      <c r="V31" s="106">
        <f>[27]Junho!$F$25</f>
        <v>95</v>
      </c>
      <c r="W31" s="106">
        <f>[27]Junho!$F$26</f>
        <v>99</v>
      </c>
      <c r="X31" s="106">
        <f>[27]Junho!$F$27</f>
        <v>91</v>
      </c>
      <c r="Y31" s="106">
        <f>[27]Junho!$F$28</f>
        <v>99</v>
      </c>
      <c r="Z31" s="106">
        <f>[27]Junho!$F$29</f>
        <v>81</v>
      </c>
      <c r="AA31" s="106">
        <f>[27]Junho!$F$30</f>
        <v>88</v>
      </c>
      <c r="AB31" s="106">
        <f>[27]Junho!$F$31</f>
        <v>93</v>
      </c>
      <c r="AC31" s="106">
        <f>[27]Junho!$F$32</f>
        <v>93</v>
      </c>
      <c r="AD31" s="106">
        <f>[27]Junho!$F$33</f>
        <v>98</v>
      </c>
      <c r="AE31" s="106">
        <f>[27]Junho!$F$34</f>
        <v>88</v>
      </c>
      <c r="AF31" s="111">
        <f t="shared" si="1"/>
        <v>100</v>
      </c>
      <c r="AG31" s="110">
        <f t="shared" si="2"/>
        <v>90.966666666666669</v>
      </c>
      <c r="AI31" t="s">
        <v>35</v>
      </c>
    </row>
    <row r="32" spans="1:36" hidden="1" x14ac:dyDescent="0.2">
      <c r="A32" s="47" t="s">
        <v>10</v>
      </c>
      <c r="B32" s="106" t="str">
        <f>[28]Junho!$F$5</f>
        <v>*</v>
      </c>
      <c r="C32" s="106" t="str">
        <f>[28]Junho!$F$6</f>
        <v>*</v>
      </c>
      <c r="D32" s="106" t="str">
        <f>[28]Junho!$F$7</f>
        <v>*</v>
      </c>
      <c r="E32" s="106" t="str">
        <f>[28]Junho!$F$8</f>
        <v>*</v>
      </c>
      <c r="F32" s="106" t="str">
        <f>[28]Junho!$F$9</f>
        <v>*</v>
      </c>
      <c r="G32" s="106" t="str">
        <f>[28]Junho!$F$10</f>
        <v>*</v>
      </c>
      <c r="H32" s="106" t="str">
        <f>[28]Junho!$F$11</f>
        <v>*</v>
      </c>
      <c r="I32" s="106" t="str">
        <f>[28]Junho!$F$12</f>
        <v>*</v>
      </c>
      <c r="J32" s="106" t="str">
        <f>[28]Junho!$F$13</f>
        <v>*</v>
      </c>
      <c r="K32" s="106" t="str">
        <f>[28]Junho!$F$14</f>
        <v>*</v>
      </c>
      <c r="L32" s="106" t="str">
        <f>[28]Junho!$F$15</f>
        <v>*</v>
      </c>
      <c r="M32" s="106" t="str">
        <f>[28]Junho!$F$16</f>
        <v>*</v>
      </c>
      <c r="N32" s="106" t="str">
        <f>[28]Junho!$F$17</f>
        <v>*</v>
      </c>
      <c r="O32" s="106" t="str">
        <f>[28]Junho!$F$18</f>
        <v>*</v>
      </c>
      <c r="P32" s="106" t="str">
        <f>[28]Junho!$F$19</f>
        <v>*</v>
      </c>
      <c r="Q32" s="106" t="str">
        <f>[28]Junho!$F$20</f>
        <v>*</v>
      </c>
      <c r="R32" s="106" t="str">
        <f>[28]Junho!$F$21</f>
        <v>*</v>
      </c>
      <c r="S32" s="106" t="str">
        <f>[28]Junho!$F$22</f>
        <v>*</v>
      </c>
      <c r="T32" s="106" t="str">
        <f>[28]Junho!$F$23</f>
        <v>*</v>
      </c>
      <c r="U32" s="106" t="str">
        <f>[28]Junho!$F$24</f>
        <v>*</v>
      </c>
      <c r="V32" s="106" t="str">
        <f>[28]Junho!$F$25</f>
        <v>*</v>
      </c>
      <c r="W32" s="106" t="str">
        <f>[28]Junho!$F$26</f>
        <v>*</v>
      </c>
      <c r="X32" s="106" t="str">
        <f>[28]Junho!$F$27</f>
        <v>*</v>
      </c>
      <c r="Y32" s="106" t="str">
        <f>[28]Junho!$F$28</f>
        <v>*</v>
      </c>
      <c r="Z32" s="106" t="str">
        <f>[28]Junho!$F$29</f>
        <v>*</v>
      </c>
      <c r="AA32" s="106" t="str">
        <f>[28]Junho!$F$30</f>
        <v>*</v>
      </c>
      <c r="AB32" s="106" t="str">
        <f>[28]Junho!$F$31</f>
        <v>*</v>
      </c>
      <c r="AC32" s="106" t="str">
        <f>[28]Junho!$F$32</f>
        <v>*</v>
      </c>
      <c r="AD32" s="106" t="str">
        <f>[28]Junho!$F$33</f>
        <v>*</v>
      </c>
      <c r="AE32" s="106" t="str">
        <f>[28]Junho!$F$34</f>
        <v>*</v>
      </c>
      <c r="AF32" s="111" t="s">
        <v>154</v>
      </c>
      <c r="AG32" s="110" t="s">
        <v>154</v>
      </c>
      <c r="AI32" t="s">
        <v>35</v>
      </c>
    </row>
    <row r="33" spans="1:36" x14ac:dyDescent="0.2">
      <c r="A33" s="47" t="s">
        <v>143</v>
      </c>
      <c r="B33" s="106">
        <f>[29]Junho!$F$5</f>
        <v>94</v>
      </c>
      <c r="C33" s="106">
        <f>[29]Junho!$F$6</f>
        <v>96</v>
      </c>
      <c r="D33" s="106">
        <f>[29]Junho!$F$7</f>
        <v>99</v>
      </c>
      <c r="E33" s="106">
        <f>[29]Junho!$F$8</f>
        <v>100</v>
      </c>
      <c r="F33" s="106">
        <f>[29]Junho!$F$9</f>
        <v>100</v>
      </c>
      <c r="G33" s="106">
        <f>[29]Junho!$F$10</f>
        <v>100</v>
      </c>
      <c r="H33" s="106">
        <f>[29]Junho!$F$11</f>
        <v>100</v>
      </c>
      <c r="I33" s="106">
        <f>[29]Junho!$F$12</f>
        <v>100</v>
      </c>
      <c r="J33" s="106">
        <f>[29]Junho!$F$13</f>
        <v>99</v>
      </c>
      <c r="K33" s="106">
        <f>[29]Junho!$F$14</f>
        <v>98</v>
      </c>
      <c r="L33" s="106">
        <f>[29]Junho!$F$15</f>
        <v>99</v>
      </c>
      <c r="M33" s="106">
        <f>[29]Junho!$F$16</f>
        <v>94</v>
      </c>
      <c r="N33" s="106">
        <f>[29]Junho!$F$17</f>
        <v>97</v>
      </c>
      <c r="O33" s="106">
        <f>[29]Junho!$F$18</f>
        <v>94</v>
      </c>
      <c r="P33" s="106">
        <f>[29]Junho!$F$19</f>
        <v>100</v>
      </c>
      <c r="Q33" s="106">
        <f>[29]Junho!$F$20</f>
        <v>100</v>
      </c>
      <c r="R33" s="106">
        <f>[29]Junho!$F$21</f>
        <v>100</v>
      </c>
      <c r="S33" s="106">
        <f>[29]Junho!$F$22</f>
        <v>95</v>
      </c>
      <c r="T33" s="106">
        <f>[29]Junho!$F$23</f>
        <v>99</v>
      </c>
      <c r="U33" s="106">
        <f>[29]Junho!$F$24</f>
        <v>99</v>
      </c>
      <c r="V33" s="106">
        <f>[29]Junho!$F$25</f>
        <v>100</v>
      </c>
      <c r="W33" s="106">
        <f>[29]Junho!$F$26</f>
        <v>100</v>
      </c>
      <c r="X33" s="106">
        <f>[29]Junho!$F$27</f>
        <v>99</v>
      </c>
      <c r="Y33" s="106">
        <f>[29]Junho!$F$28</f>
        <v>91</v>
      </c>
      <c r="Z33" s="106">
        <f>[29]Junho!$F$29</f>
        <v>82</v>
      </c>
      <c r="AA33" s="106">
        <f>[29]Junho!$F$30</f>
        <v>98</v>
      </c>
      <c r="AB33" s="106">
        <f>[29]Junho!$F$31</f>
        <v>100</v>
      </c>
      <c r="AC33" s="106">
        <f>[29]Junho!$F$32</f>
        <v>100</v>
      </c>
      <c r="AD33" s="106">
        <f>[29]Junho!$F$33</f>
        <v>100</v>
      </c>
      <c r="AE33" s="106">
        <f>[29]Junho!$F$34</f>
        <v>99</v>
      </c>
      <c r="AF33" s="111">
        <f t="shared" si="1"/>
        <v>100</v>
      </c>
      <c r="AG33" s="110">
        <f t="shared" si="2"/>
        <v>97.733333333333334</v>
      </c>
      <c r="AH33" s="12" t="s">
        <v>35</v>
      </c>
    </row>
    <row r="34" spans="1:36" x14ac:dyDescent="0.2">
      <c r="A34" s="47" t="s">
        <v>11</v>
      </c>
      <c r="B34" s="106">
        <f>[30]Junho!$F$5</f>
        <v>90</v>
      </c>
      <c r="C34" s="106">
        <f>[30]Junho!$F$6</f>
        <v>94</v>
      </c>
      <c r="D34" s="106">
        <f>[30]Junho!$F$7</f>
        <v>96</v>
      </c>
      <c r="E34" s="106">
        <f>[30]Junho!$F$8</f>
        <v>96</v>
      </c>
      <c r="F34" s="106">
        <f>[30]Junho!$F$9</f>
        <v>96</v>
      </c>
      <c r="G34" s="106">
        <f>[30]Junho!$F$10</f>
        <v>97</v>
      </c>
      <c r="H34" s="106">
        <f>[30]Junho!$F$11</f>
        <v>96</v>
      </c>
      <c r="I34" s="106">
        <f>[30]Junho!$F$12</f>
        <v>96</v>
      </c>
      <c r="J34" s="106">
        <f>[30]Junho!$F$13</f>
        <v>97</v>
      </c>
      <c r="K34" s="106">
        <f>[30]Junho!$F$14</f>
        <v>97</v>
      </c>
      <c r="L34" s="106">
        <f>[30]Junho!$F$15</f>
        <v>96</v>
      </c>
      <c r="M34" s="106">
        <f>[30]Junho!$F$16</f>
        <v>96</v>
      </c>
      <c r="N34" s="106">
        <f>[30]Junho!$F$17</f>
        <v>93</v>
      </c>
      <c r="O34" s="106">
        <f>[30]Junho!$F$18</f>
        <v>96</v>
      </c>
      <c r="P34" s="106">
        <f>[30]Junho!$F$19</f>
        <v>97</v>
      </c>
      <c r="Q34" s="106">
        <f>[30]Junho!$F$20</f>
        <v>97</v>
      </c>
      <c r="R34" s="106">
        <f>[30]Junho!$F$21</f>
        <v>96</v>
      </c>
      <c r="S34" s="106">
        <f>[30]Junho!$F$22</f>
        <v>96</v>
      </c>
      <c r="T34" s="106">
        <f>[30]Junho!$F$23</f>
        <v>96</v>
      </c>
      <c r="U34" s="106">
        <f>[30]Junho!$F$24</f>
        <v>97</v>
      </c>
      <c r="V34" s="106">
        <f>[30]Junho!$F$25</f>
        <v>95</v>
      </c>
      <c r="W34" s="106">
        <f>[30]Junho!$F$26</f>
        <v>96</v>
      </c>
      <c r="X34" s="106">
        <f>[30]Junho!$F$27</f>
        <v>94</v>
      </c>
      <c r="Y34" s="106">
        <f>[30]Junho!$F$28</f>
        <v>85</v>
      </c>
      <c r="Z34" s="106">
        <f>[30]Junho!$F$29</f>
        <v>90</v>
      </c>
      <c r="AA34" s="106">
        <f>[30]Junho!$F$30</f>
        <v>92</v>
      </c>
      <c r="AB34" s="106">
        <f>[30]Junho!$F$31</f>
        <v>96</v>
      </c>
      <c r="AC34" s="106">
        <f>[30]Junho!$F$32</f>
        <v>96</v>
      </c>
      <c r="AD34" s="106">
        <f>[30]Junho!$F$33</f>
        <v>95</v>
      </c>
      <c r="AE34" s="106">
        <f>[30]Junho!$F$34</f>
        <v>92</v>
      </c>
      <c r="AF34" s="111">
        <f t="shared" si="1"/>
        <v>97</v>
      </c>
      <c r="AG34" s="110">
        <f t="shared" si="2"/>
        <v>94.86666666666666</v>
      </c>
      <c r="AI34" t="s">
        <v>35</v>
      </c>
      <c r="AJ34" t="s">
        <v>35</v>
      </c>
    </row>
    <row r="35" spans="1:36" s="5" customFormat="1" x14ac:dyDescent="0.2">
      <c r="A35" s="47" t="s">
        <v>12</v>
      </c>
      <c r="B35" s="106">
        <f>[31]Junho!$F$5</f>
        <v>85</v>
      </c>
      <c r="C35" s="106">
        <f>[31]Junho!$F$6</f>
        <v>93</v>
      </c>
      <c r="D35" s="106">
        <f>[31]Junho!$F$7</f>
        <v>94</v>
      </c>
      <c r="E35" s="106">
        <f>[31]Junho!$F$8</f>
        <v>94</v>
      </c>
      <c r="F35" s="106">
        <f>[31]Junho!$F$9</f>
        <v>94</v>
      </c>
      <c r="G35" s="106">
        <f>[31]Junho!$F$10</f>
        <v>94</v>
      </c>
      <c r="H35" s="106">
        <f>[31]Junho!$F$11</f>
        <v>93</v>
      </c>
      <c r="I35" s="106">
        <f>[31]Junho!$F$12</f>
        <v>94</v>
      </c>
      <c r="J35" s="106">
        <f>[31]Junho!$F$13</f>
        <v>93</v>
      </c>
      <c r="K35" s="106">
        <f>[31]Junho!$F$14</f>
        <v>89</v>
      </c>
      <c r="L35" s="106">
        <f>[31]Junho!$F$15</f>
        <v>90</v>
      </c>
      <c r="M35" s="106">
        <f>[31]Junho!$F$16</f>
        <v>92</v>
      </c>
      <c r="N35" s="106">
        <f>[31]Junho!$F$17</f>
        <v>80</v>
      </c>
      <c r="O35" s="106">
        <f>[31]Junho!$F$18</f>
        <v>89</v>
      </c>
      <c r="P35" s="106">
        <f>[31]Junho!$F$19</f>
        <v>92</v>
      </c>
      <c r="Q35" s="106">
        <f>[31]Junho!$F$20</f>
        <v>93</v>
      </c>
      <c r="R35" s="106">
        <f>[31]Junho!$F$21</f>
        <v>93</v>
      </c>
      <c r="S35" s="106">
        <f>[31]Junho!$F$22</f>
        <v>93</v>
      </c>
      <c r="T35" s="106">
        <f>[31]Junho!$F$23</f>
        <v>94</v>
      </c>
      <c r="U35" s="106">
        <f>[31]Junho!$F$24</f>
        <v>90</v>
      </c>
      <c r="V35" s="106">
        <f>[31]Junho!$F$25</f>
        <v>94</v>
      </c>
      <c r="W35" s="106">
        <f>[31]Junho!$F$26</f>
        <v>94</v>
      </c>
      <c r="X35" s="106">
        <f>[31]Junho!$F$27</f>
        <v>89</v>
      </c>
      <c r="Y35" s="106">
        <f>[31]Junho!$F$28</f>
        <v>81</v>
      </c>
      <c r="Z35" s="106">
        <f>[31]Junho!$F$29</f>
        <v>89</v>
      </c>
      <c r="AA35" s="106">
        <f>[31]Junho!$F$30</f>
        <v>92</v>
      </c>
      <c r="AB35" s="106">
        <f>[31]Junho!$F$31</f>
        <v>94</v>
      </c>
      <c r="AC35" s="106">
        <f>[31]Junho!$F$32</f>
        <v>94</v>
      </c>
      <c r="AD35" s="106">
        <f>[31]Junho!$F$33</f>
        <v>93</v>
      </c>
      <c r="AE35" s="106">
        <f>[31]Junho!$F$34</f>
        <v>78</v>
      </c>
      <c r="AF35" s="111">
        <f t="shared" si="1"/>
        <v>94</v>
      </c>
      <c r="AG35" s="110">
        <f t="shared" si="2"/>
        <v>90.9</v>
      </c>
    </row>
    <row r="36" spans="1:36" s="5" customFormat="1" x14ac:dyDescent="0.2">
      <c r="A36" s="47" t="s">
        <v>212</v>
      </c>
      <c r="B36" s="106" t="str">
        <f>[32]Junho!$F$5</f>
        <v>*</v>
      </c>
      <c r="C36" s="106" t="str">
        <f>[32]Junho!$F$6</f>
        <v>*</v>
      </c>
      <c r="D36" s="106" t="str">
        <f>[32]Junho!$F$7</f>
        <v>*</v>
      </c>
      <c r="E36" s="106" t="str">
        <f>[32]Junho!$F$8</f>
        <v>*</v>
      </c>
      <c r="F36" s="106" t="str">
        <f>[32]Junho!$F$9</f>
        <v>*</v>
      </c>
      <c r="G36" s="106" t="str">
        <f>[32]Junho!$F$10</f>
        <v>*</v>
      </c>
      <c r="H36" s="106" t="str">
        <f>[32]Junho!$F$11</f>
        <v>*</v>
      </c>
      <c r="I36" s="106" t="str">
        <f>[32]Junho!$F$12</f>
        <v>*</v>
      </c>
      <c r="J36" s="106" t="str">
        <f>[32]Junho!$F$13</f>
        <v>*</v>
      </c>
      <c r="K36" s="106" t="str">
        <f>[32]Junho!$F$14</f>
        <v>*</v>
      </c>
      <c r="L36" s="106" t="str">
        <f>[32]Junho!$F$15</f>
        <v>*</v>
      </c>
      <c r="M36" s="106" t="str">
        <f>[32]Junho!$F$16</f>
        <v>*</v>
      </c>
      <c r="N36" s="106" t="str">
        <f>[32]Junho!$F$17</f>
        <v>*</v>
      </c>
      <c r="O36" s="106" t="str">
        <f>[32]Junho!$F$18</f>
        <v>*</v>
      </c>
      <c r="P36" s="106" t="str">
        <f>[32]Junho!$F$19</f>
        <v>*</v>
      </c>
      <c r="Q36" s="106" t="str">
        <f>[32]Junho!$F$20</f>
        <v>*</v>
      </c>
      <c r="R36" s="106" t="str">
        <f>[32]Junho!$F$21</f>
        <v>*</v>
      </c>
      <c r="S36" s="106" t="str">
        <f>[32]Junho!$F$22</f>
        <v>*</v>
      </c>
      <c r="T36" s="106" t="str">
        <f>[32]Junho!$F$23</f>
        <v>*</v>
      </c>
      <c r="U36" s="106" t="str">
        <f>[32]Junho!$F$24</f>
        <v>*</v>
      </c>
      <c r="V36" s="106" t="str">
        <f>[32]Junho!$F$25</f>
        <v>*</v>
      </c>
      <c r="W36" s="106" t="str">
        <f>[32]Junho!$F$26</f>
        <v>*</v>
      </c>
      <c r="X36" s="106">
        <f>[32]Junho!$F$27</f>
        <v>99</v>
      </c>
      <c r="Y36" s="106">
        <f>[32]Junho!$F$28</f>
        <v>91</v>
      </c>
      <c r="Z36" s="106">
        <f>[32]Junho!$F$29</f>
        <v>92</v>
      </c>
      <c r="AA36" s="106">
        <f>[32]Junho!$F$30</f>
        <v>98</v>
      </c>
      <c r="AB36" s="106">
        <f>[32]Junho!$F$31</f>
        <v>99</v>
      </c>
      <c r="AC36" s="106">
        <f>[32]Junho!$F$32</f>
        <v>91</v>
      </c>
      <c r="AD36" s="106">
        <f>[32]Junho!$F$33</f>
        <v>99</v>
      </c>
      <c r="AE36" s="106">
        <f>[32]Junho!$F$34</f>
        <v>98</v>
      </c>
      <c r="AF36" s="111">
        <f t="shared" si="1"/>
        <v>99</v>
      </c>
      <c r="AG36" s="110">
        <f t="shared" si="2"/>
        <v>95.875</v>
      </c>
    </row>
    <row r="37" spans="1:36" x14ac:dyDescent="0.2">
      <c r="A37" s="47" t="s">
        <v>13</v>
      </c>
      <c r="B37" s="106">
        <f>[33]Junho!$F$5</f>
        <v>88</v>
      </c>
      <c r="C37" s="106">
        <f>[33]Junho!$F$6</f>
        <v>95</v>
      </c>
      <c r="D37" s="106">
        <f>[33]Junho!$F$7</f>
        <v>100</v>
      </c>
      <c r="E37" s="106">
        <f>[33]Junho!$F$8</f>
        <v>96</v>
      </c>
      <c r="F37" s="106">
        <f>[33]Junho!$F$9</f>
        <v>100</v>
      </c>
      <c r="G37" s="106">
        <f>[33]Junho!$F$10</f>
        <v>93</v>
      </c>
      <c r="H37" s="106">
        <f>[33]Junho!$F$11</f>
        <v>100</v>
      </c>
      <c r="I37" s="106">
        <f>[33]Junho!$F$12</f>
        <v>95</v>
      </c>
      <c r="J37" s="106">
        <f>[33]Junho!$F$13</f>
        <v>94</v>
      </c>
      <c r="K37" s="106">
        <f>[33]Junho!$F$14</f>
        <v>92</v>
      </c>
      <c r="L37" s="106">
        <f>[33]Junho!$F$15</f>
        <v>90</v>
      </c>
      <c r="M37" s="106">
        <f>[33]Junho!$F$16</f>
        <v>96</v>
      </c>
      <c r="N37" s="106">
        <f>[33]Junho!$F$17</f>
        <v>89</v>
      </c>
      <c r="O37" s="106">
        <f>[33]Junho!$F$18</f>
        <v>86</v>
      </c>
      <c r="P37" s="106">
        <f>[33]Junho!$F$19</f>
        <v>93</v>
      </c>
      <c r="Q37" s="106">
        <f>[33]Junho!$F$20</f>
        <v>100</v>
      </c>
      <c r="R37" s="106">
        <f>[33]Junho!$F$21</f>
        <v>94</v>
      </c>
      <c r="S37" s="106">
        <f>[33]Junho!$F$22</f>
        <v>95</v>
      </c>
      <c r="T37" s="106">
        <f>[33]Junho!$F$23</f>
        <v>98</v>
      </c>
      <c r="U37" s="106">
        <f>[33]Junho!$F$24</f>
        <v>95</v>
      </c>
      <c r="V37" s="106">
        <f>[33]Junho!$F$25</f>
        <v>100</v>
      </c>
      <c r="W37" s="106">
        <f>[33]Junho!$F$26</f>
        <v>100</v>
      </c>
      <c r="X37" s="106">
        <f>[33]Junho!$F$27</f>
        <v>92</v>
      </c>
      <c r="Y37" s="106">
        <f>[33]Junho!$F$28</f>
        <v>88</v>
      </c>
      <c r="Z37" s="106">
        <f>[33]Junho!$F$29</f>
        <v>94</v>
      </c>
      <c r="AA37" s="106">
        <f>[33]Junho!$F$30</f>
        <v>95</v>
      </c>
      <c r="AB37" s="106">
        <f>[33]Junho!$F$31</f>
        <v>94</v>
      </c>
      <c r="AC37" s="106">
        <f>[33]Junho!$F$32</f>
        <v>100</v>
      </c>
      <c r="AD37" s="106">
        <f>[33]Junho!$F$33</f>
        <v>100</v>
      </c>
      <c r="AE37" s="106">
        <f>[33]Junho!$F$34</f>
        <v>91</v>
      </c>
      <c r="AF37" s="111">
        <f t="shared" ref="AF37:AF53" si="3">MAX(B37:AE37)</f>
        <v>100</v>
      </c>
      <c r="AG37" s="110">
        <f t="shared" ref="AG37:AG53" si="4">AVERAGE(B37:AE37)</f>
        <v>94.766666666666666</v>
      </c>
      <c r="AI37" t="s">
        <v>35</v>
      </c>
    </row>
    <row r="38" spans="1:36" x14ac:dyDescent="0.2">
      <c r="A38" s="47" t="s">
        <v>144</v>
      </c>
      <c r="B38" s="106">
        <f>[34]Junho!$F$5</f>
        <v>95</v>
      </c>
      <c r="C38" s="106">
        <f>[34]Junho!$F$6</f>
        <v>98</v>
      </c>
      <c r="D38" s="106">
        <f>[34]Junho!$F$7</f>
        <v>97</v>
      </c>
      <c r="E38" s="106">
        <f>[34]Junho!$F$8</f>
        <v>94</v>
      </c>
      <c r="F38" s="106">
        <f>[34]Junho!$F$9</f>
        <v>96</v>
      </c>
      <c r="G38" s="106">
        <f>[34]Junho!$F$10</f>
        <v>97</v>
      </c>
      <c r="H38" s="106">
        <f>[34]Junho!$F$11</f>
        <v>99</v>
      </c>
      <c r="I38" s="106">
        <f>[34]Junho!$F$12</f>
        <v>98</v>
      </c>
      <c r="J38" s="106">
        <f>[34]Junho!$F$13</f>
        <v>98</v>
      </c>
      <c r="K38" s="106">
        <f>[34]Junho!$F$14</f>
        <v>99</v>
      </c>
      <c r="L38" s="106">
        <f>[34]Junho!$F$15</f>
        <v>99</v>
      </c>
      <c r="M38" s="106">
        <f>[34]Junho!$F$16</f>
        <v>97</v>
      </c>
      <c r="N38" s="106">
        <f>[34]Junho!$F$17</f>
        <v>92</v>
      </c>
      <c r="O38" s="106">
        <f>[34]Junho!$F$18</f>
        <v>86</v>
      </c>
      <c r="P38" s="106">
        <f>[34]Junho!$F$19</f>
        <v>98</v>
      </c>
      <c r="Q38" s="106">
        <f>[34]Junho!$F$20</f>
        <v>96</v>
      </c>
      <c r="R38" s="106">
        <f>[34]Junho!$F$21</f>
        <v>93</v>
      </c>
      <c r="S38" s="106">
        <f>[34]Junho!$F$22</f>
        <v>87</v>
      </c>
      <c r="T38" s="106">
        <f>[34]Junho!$F$23</f>
        <v>92</v>
      </c>
      <c r="U38" s="106">
        <f>[34]Junho!$F$24</f>
        <v>99</v>
      </c>
      <c r="V38" s="106">
        <f>[34]Junho!$F$25</f>
        <v>98</v>
      </c>
      <c r="W38" s="106">
        <f>[34]Junho!$F$26</f>
        <v>98</v>
      </c>
      <c r="X38" s="106">
        <f>[34]Junho!$F$27</f>
        <v>96</v>
      </c>
      <c r="Y38" s="106">
        <f>[34]Junho!$F$28</f>
        <v>98</v>
      </c>
      <c r="Z38" s="106">
        <f>[34]Junho!$F$29</f>
        <v>94</v>
      </c>
      <c r="AA38" s="106">
        <f>[34]Junho!$F$30</f>
        <v>92</v>
      </c>
      <c r="AB38" s="106">
        <f>[34]Junho!$F$31</f>
        <v>98</v>
      </c>
      <c r="AC38" s="106">
        <f>[34]Junho!$F$32</f>
        <v>99</v>
      </c>
      <c r="AD38" s="106">
        <f>[34]Junho!$F$33</f>
        <v>89</v>
      </c>
      <c r="AE38" s="106">
        <f>[34]Junho!$F$34</f>
        <v>96</v>
      </c>
      <c r="AF38" s="111">
        <f t="shared" si="3"/>
        <v>99</v>
      </c>
      <c r="AG38" s="110">
        <f t="shared" si="4"/>
        <v>95.6</v>
      </c>
      <c r="AI38" t="s">
        <v>35</v>
      </c>
    </row>
    <row r="39" spans="1:36" x14ac:dyDescent="0.2">
      <c r="A39" s="47" t="s">
        <v>117</v>
      </c>
      <c r="B39" s="106">
        <f>[35]Junho!$F$5</f>
        <v>100</v>
      </c>
      <c r="C39" s="106">
        <f>[35]Junho!$F$6</f>
        <v>100</v>
      </c>
      <c r="D39" s="106">
        <f>[35]Junho!$F$7</f>
        <v>100</v>
      </c>
      <c r="E39" s="106">
        <f>[35]Junho!$F$8</f>
        <v>99</v>
      </c>
      <c r="F39" s="106">
        <f>[35]Junho!$F$9</f>
        <v>100</v>
      </c>
      <c r="G39" s="106">
        <f>[35]Junho!$F$10</f>
        <v>100</v>
      </c>
      <c r="H39" s="106">
        <f>[35]Junho!$F$11</f>
        <v>100</v>
      </c>
      <c r="I39" s="106">
        <f>[35]Junho!$F$12</f>
        <v>100</v>
      </c>
      <c r="J39" s="106">
        <f>[35]Junho!$F$13</f>
        <v>100</v>
      </c>
      <c r="K39" s="106">
        <f>[35]Junho!$F$14</f>
        <v>100</v>
      </c>
      <c r="L39" s="106">
        <f>[35]Junho!$F$15</f>
        <v>100</v>
      </c>
      <c r="M39" s="106">
        <f>[35]Junho!$F$16</f>
        <v>96</v>
      </c>
      <c r="N39" s="106">
        <f>[35]Junho!$F$17</f>
        <v>97</v>
      </c>
      <c r="O39" s="106">
        <f>[35]Junho!$F$18</f>
        <v>79</v>
      </c>
      <c r="P39" s="106">
        <f>[35]Junho!$F$19</f>
        <v>100</v>
      </c>
      <c r="Q39" s="106">
        <f>[35]Junho!$F$20</f>
        <v>100</v>
      </c>
      <c r="R39" s="106">
        <f>[35]Junho!$F$21</f>
        <v>86</v>
      </c>
      <c r="S39" s="106">
        <f>[35]Junho!$F$22</f>
        <v>72</v>
      </c>
      <c r="T39" s="106">
        <f>[35]Junho!$F$23</f>
        <v>93</v>
      </c>
      <c r="U39" s="106">
        <f>[35]Junho!$F$24</f>
        <v>100</v>
      </c>
      <c r="V39" s="106">
        <f>[35]Junho!$F$25</f>
        <v>100</v>
      </c>
      <c r="W39" s="106">
        <f>[35]Junho!$F$26</f>
        <v>100</v>
      </c>
      <c r="X39" s="106">
        <f>[35]Junho!$F$27</f>
        <v>100</v>
      </c>
      <c r="Y39" s="106">
        <f>[35]Junho!$F$28</f>
        <v>97</v>
      </c>
      <c r="Z39" s="106">
        <f>[35]Junho!$F$29</f>
        <v>80</v>
      </c>
      <c r="AA39" s="106">
        <f>[35]Junho!$F$30</f>
        <v>92</v>
      </c>
      <c r="AB39" s="106">
        <f>[35]Junho!$F$31</f>
        <v>100</v>
      </c>
      <c r="AC39" s="106">
        <f>[35]Junho!$F$32</f>
        <v>99</v>
      </c>
      <c r="AD39" s="106">
        <f>[35]Junho!$F$33</f>
        <v>96</v>
      </c>
      <c r="AE39" s="106">
        <f>[35]Junho!$F$34</f>
        <v>100</v>
      </c>
      <c r="AF39" s="111">
        <f t="shared" si="3"/>
        <v>100</v>
      </c>
      <c r="AG39" s="110">
        <f t="shared" si="4"/>
        <v>96.2</v>
      </c>
    </row>
    <row r="40" spans="1:36" x14ac:dyDescent="0.2">
      <c r="A40" s="47" t="s">
        <v>211</v>
      </c>
      <c r="B40" s="106" t="str">
        <f>[36]Junho!$F$5</f>
        <v>*</v>
      </c>
      <c r="C40" s="106" t="str">
        <f>[36]Junho!$F$6</f>
        <v>*</v>
      </c>
      <c r="D40" s="106" t="str">
        <f>[36]Junho!$F$7</f>
        <v>*</v>
      </c>
      <c r="E40" s="106" t="str">
        <f>[36]Junho!$F$8</f>
        <v>*</v>
      </c>
      <c r="F40" s="106" t="str">
        <f>[36]Junho!$F$9</f>
        <v>*</v>
      </c>
      <c r="G40" s="106" t="str">
        <f>[36]Junho!$F$10</f>
        <v>*</v>
      </c>
      <c r="H40" s="106" t="str">
        <f>[36]Junho!$F$11</f>
        <v>*</v>
      </c>
      <c r="I40" s="106" t="str">
        <f>[36]Junho!$F$12</f>
        <v>*</v>
      </c>
      <c r="J40" s="106" t="str">
        <f>[36]Junho!$F$13</f>
        <v>*</v>
      </c>
      <c r="K40" s="106" t="str">
        <f>[36]Junho!$F$14</f>
        <v>*</v>
      </c>
      <c r="L40" s="106" t="str">
        <f>[36]Junho!$F$15</f>
        <v>*</v>
      </c>
      <c r="M40" s="106" t="str">
        <f>[36]Junho!$F$16</f>
        <v>*</v>
      </c>
      <c r="N40" s="106" t="str">
        <f>[36]Junho!$F$17</f>
        <v>*</v>
      </c>
      <c r="O40" s="106" t="str">
        <f>[36]Junho!$F$18</f>
        <v>*</v>
      </c>
      <c r="P40" s="106" t="str">
        <f>[36]Junho!$F$19</f>
        <v>*</v>
      </c>
      <c r="Q40" s="106" t="str">
        <f>[36]Junho!$F$20</f>
        <v>*</v>
      </c>
      <c r="R40" s="106" t="str">
        <f>[36]Junho!$F$21</f>
        <v>*</v>
      </c>
      <c r="S40" s="106">
        <f>[36]Junho!$F$22</f>
        <v>84</v>
      </c>
      <c r="T40" s="106">
        <f>[36]Junho!$F$23</f>
        <v>95</v>
      </c>
      <c r="U40" s="106">
        <f>[36]Junho!$F$24</f>
        <v>99</v>
      </c>
      <c r="V40" s="106">
        <f>[36]Junho!$F$25</f>
        <v>100</v>
      </c>
      <c r="W40" s="106">
        <f>[36]Junho!$F$26</f>
        <v>98</v>
      </c>
      <c r="X40" s="106">
        <f>[36]Junho!$F$27</f>
        <v>96</v>
      </c>
      <c r="Y40" s="106">
        <f>[36]Junho!$F$28</f>
        <v>96</v>
      </c>
      <c r="Z40" s="106">
        <f>[36]Junho!$F$29</f>
        <v>93</v>
      </c>
      <c r="AA40" s="106">
        <f>[36]Junho!$F$30</f>
        <v>97</v>
      </c>
      <c r="AB40" s="106">
        <f>[36]Junho!$F$31</f>
        <v>99</v>
      </c>
      <c r="AC40" s="106">
        <f>[36]Junho!$F$32</f>
        <v>91</v>
      </c>
      <c r="AD40" s="106">
        <f>[36]Junho!$F$33</f>
        <v>96</v>
      </c>
      <c r="AE40" s="106">
        <f>[36]Junho!$F$34</f>
        <v>99</v>
      </c>
      <c r="AF40" s="111">
        <f t="shared" si="3"/>
        <v>100</v>
      </c>
      <c r="AG40" s="110">
        <f t="shared" si="4"/>
        <v>95.615384615384613</v>
      </c>
    </row>
    <row r="41" spans="1:36" x14ac:dyDescent="0.2">
      <c r="A41" s="47" t="s">
        <v>14</v>
      </c>
      <c r="B41" s="106">
        <f>[37]Junho!$F$5</f>
        <v>95</v>
      </c>
      <c r="C41" s="106">
        <f>[37]Junho!$F$6</f>
        <v>93</v>
      </c>
      <c r="D41" s="106">
        <f>[37]Junho!$F$7</f>
        <v>93</v>
      </c>
      <c r="E41" s="106">
        <f>[37]Junho!$F$8</f>
        <v>90</v>
      </c>
      <c r="F41" s="106">
        <f>[37]Junho!$F$9</f>
        <v>93</v>
      </c>
      <c r="G41" s="106">
        <f>[37]Junho!$F$10</f>
        <v>91</v>
      </c>
      <c r="H41" s="106">
        <f>[37]Junho!$F$11</f>
        <v>94</v>
      </c>
      <c r="I41" s="106">
        <f>[37]Junho!$F$12</f>
        <v>93</v>
      </c>
      <c r="J41" s="106">
        <f>[37]Junho!$F$13</f>
        <v>93</v>
      </c>
      <c r="K41" s="106">
        <f>[37]Junho!$F$14</f>
        <v>92</v>
      </c>
      <c r="L41" s="106">
        <f>[37]Junho!$F$15</f>
        <v>94</v>
      </c>
      <c r="M41" s="106">
        <f>[37]Junho!$F$16</f>
        <v>89</v>
      </c>
      <c r="N41" s="106">
        <f>[37]Junho!$F$17</f>
        <v>93</v>
      </c>
      <c r="O41" s="106">
        <f>[37]Junho!$F$18</f>
        <v>85</v>
      </c>
      <c r="P41" s="106">
        <f>[37]Junho!$F$19</f>
        <v>90</v>
      </c>
      <c r="Q41" s="106">
        <f>[37]Junho!$F$20</f>
        <v>94</v>
      </c>
      <c r="R41" s="106">
        <f>[37]Junho!$F$21</f>
        <v>93</v>
      </c>
      <c r="S41" s="106">
        <f>[37]Junho!$F$22</f>
        <v>94</v>
      </c>
      <c r="T41" s="106">
        <f>[37]Junho!$F$23</f>
        <v>92</v>
      </c>
      <c r="U41" s="106">
        <f>[37]Junho!$F$24</f>
        <v>93</v>
      </c>
      <c r="V41" s="106">
        <f>[37]Junho!$F$25</f>
        <v>94</v>
      </c>
      <c r="W41" s="106">
        <f>[37]Junho!$F$26</f>
        <v>94</v>
      </c>
      <c r="X41" s="106">
        <f>[37]Junho!$F$27</f>
        <v>93</v>
      </c>
      <c r="Y41" s="106">
        <f>[37]Junho!$F$28</f>
        <v>92</v>
      </c>
      <c r="Z41" s="106">
        <f>[37]Junho!$F$29</f>
        <v>95</v>
      </c>
      <c r="AA41" s="106">
        <f>[37]Junho!$F$30</f>
        <v>91</v>
      </c>
      <c r="AB41" s="106">
        <f>[37]Junho!$F$31</f>
        <v>89</v>
      </c>
      <c r="AC41" s="106">
        <f>[37]Junho!$F$32</f>
        <v>93</v>
      </c>
      <c r="AD41" s="106">
        <f>[37]Junho!$F$33</f>
        <v>91</v>
      </c>
      <c r="AE41" s="106">
        <f>[37]Junho!$F$34</f>
        <v>92</v>
      </c>
      <c r="AF41" s="111">
        <f t="shared" si="3"/>
        <v>95</v>
      </c>
      <c r="AG41" s="110">
        <f t="shared" si="4"/>
        <v>92.266666666666666</v>
      </c>
    </row>
    <row r="42" spans="1:36" x14ac:dyDescent="0.2">
      <c r="A42" s="47" t="s">
        <v>145</v>
      </c>
      <c r="B42" s="106">
        <f>[38]Junho!$F$5</f>
        <v>100</v>
      </c>
      <c r="C42" s="106">
        <f>[38]Junho!$F$6</f>
        <v>100</v>
      </c>
      <c r="D42" s="106">
        <f>[38]Junho!$F$7</f>
        <v>100</v>
      </c>
      <c r="E42" s="106">
        <f>[38]Junho!$F$8</f>
        <v>100</v>
      </c>
      <c r="F42" s="106">
        <f>[38]Junho!$F$9</f>
        <v>100</v>
      </c>
      <c r="G42" s="106">
        <f>[38]Junho!$F$10</f>
        <v>100</v>
      </c>
      <c r="H42" s="106">
        <f>[38]Junho!$F$11</f>
        <v>100</v>
      </c>
      <c r="I42" s="106">
        <f>[38]Junho!$F$12</f>
        <v>100</v>
      </c>
      <c r="J42" s="106">
        <f>[38]Junho!$F$13</f>
        <v>100</v>
      </c>
      <c r="K42" s="106">
        <f>[38]Junho!$F$14</f>
        <v>100</v>
      </c>
      <c r="L42" s="106">
        <f>[38]Junho!$F$15</f>
        <v>100</v>
      </c>
      <c r="M42" s="106">
        <f>[38]Junho!$F$16</f>
        <v>100</v>
      </c>
      <c r="N42" s="106">
        <f>[38]Junho!$F$17</f>
        <v>100</v>
      </c>
      <c r="O42" s="106">
        <f>[38]Junho!$F$18</f>
        <v>100</v>
      </c>
      <c r="P42" s="106">
        <f>[38]Junho!$F$19</f>
        <v>100</v>
      </c>
      <c r="Q42" s="106">
        <f>[38]Junho!$F$20</f>
        <v>100</v>
      </c>
      <c r="R42" s="106">
        <f>[38]Junho!$F$21</f>
        <v>100</v>
      </c>
      <c r="S42" s="106">
        <f>[38]Junho!$F$22</f>
        <v>100</v>
      </c>
      <c r="T42" s="106">
        <f>[38]Junho!$F$23</f>
        <v>100</v>
      </c>
      <c r="U42" s="106">
        <f>[38]Junho!$F$24</f>
        <v>100</v>
      </c>
      <c r="V42" s="106">
        <f>[38]Junho!$F$25</f>
        <v>100</v>
      </c>
      <c r="W42" s="106">
        <f>[38]Junho!$F$26</f>
        <v>100</v>
      </c>
      <c r="X42" s="106">
        <f>[38]Junho!$F$27</f>
        <v>100</v>
      </c>
      <c r="Y42" s="106">
        <f>[38]Junho!$F$28</f>
        <v>100</v>
      </c>
      <c r="Z42" s="106">
        <f>[38]Junho!$F$29</f>
        <v>100</v>
      </c>
      <c r="AA42" s="106">
        <f>[38]Junho!$F$30</f>
        <v>100</v>
      </c>
      <c r="AB42" s="106">
        <f>[38]Junho!$F$31</f>
        <v>100</v>
      </c>
      <c r="AC42" s="106">
        <f>[38]Junho!$F$32</f>
        <v>100</v>
      </c>
      <c r="AD42" s="106">
        <f>[38]Junho!$F$33</f>
        <v>100</v>
      </c>
      <c r="AE42" s="106">
        <f>[38]Junho!$F$34</f>
        <v>100</v>
      </c>
      <c r="AF42" s="111">
        <f t="shared" si="3"/>
        <v>100</v>
      </c>
      <c r="AG42" s="110">
        <f t="shared" si="4"/>
        <v>100</v>
      </c>
    </row>
    <row r="43" spans="1:36" x14ac:dyDescent="0.2">
      <c r="A43" s="47" t="s">
        <v>15</v>
      </c>
      <c r="B43" s="106">
        <f>[39]Junho!$F$5</f>
        <v>82</v>
      </c>
      <c r="C43" s="106">
        <f>[39]Junho!$F$6</f>
        <v>85</v>
      </c>
      <c r="D43" s="106">
        <f>[39]Junho!$F$7</f>
        <v>91</v>
      </c>
      <c r="E43" s="106">
        <f>[39]Junho!$F$8</f>
        <v>92</v>
      </c>
      <c r="F43" s="106">
        <f>[39]Junho!$F$9</f>
        <v>89</v>
      </c>
      <c r="G43" s="106">
        <f>[39]Junho!$F$10</f>
        <v>95</v>
      </c>
      <c r="H43" s="106">
        <f>[39]Junho!$F$11</f>
        <v>96</v>
      </c>
      <c r="I43" s="106">
        <f>[39]Junho!$F$12</f>
        <v>96</v>
      </c>
      <c r="J43" s="106">
        <f>[39]Junho!$F$13</f>
        <v>97</v>
      </c>
      <c r="K43" s="106">
        <f>[39]Junho!$F$14</f>
        <v>88</v>
      </c>
      <c r="L43" s="106">
        <f>[39]Junho!$F$15</f>
        <v>91</v>
      </c>
      <c r="M43" s="106">
        <f>[39]Junho!$F$16</f>
        <v>89</v>
      </c>
      <c r="N43" s="106">
        <f>[39]Junho!$F$17</f>
        <v>90</v>
      </c>
      <c r="O43" s="106">
        <f>[39]Junho!$F$18</f>
        <v>88</v>
      </c>
      <c r="P43" s="106">
        <f>[39]Junho!$F$19</f>
        <v>96</v>
      </c>
      <c r="Q43" s="106">
        <f>[39]Junho!$F$20</f>
        <v>96</v>
      </c>
      <c r="R43" s="106">
        <f>[39]Junho!$F$21</f>
        <v>94</v>
      </c>
      <c r="S43" s="106">
        <f>[39]Junho!$F$22</f>
        <v>78</v>
      </c>
      <c r="T43" s="106">
        <f>[39]Junho!$F$23</f>
        <v>96</v>
      </c>
      <c r="U43" s="106">
        <f>[39]Junho!$F$24</f>
        <v>97</v>
      </c>
      <c r="V43" s="106">
        <f>[39]Junho!$F$25</f>
        <v>97</v>
      </c>
      <c r="W43" s="106">
        <f>[39]Junho!$F$26</f>
        <v>96</v>
      </c>
      <c r="X43" s="106">
        <f>[39]Junho!$F$27</f>
        <v>97</v>
      </c>
      <c r="Y43" s="106">
        <f>[39]Junho!$F$28</f>
        <v>83</v>
      </c>
      <c r="Z43" s="106">
        <f>[39]Junho!$F$29</f>
        <v>74</v>
      </c>
      <c r="AA43" s="106">
        <f>[39]Junho!$F$30</f>
        <v>95</v>
      </c>
      <c r="AB43" s="106">
        <f>[39]Junho!$F$31</f>
        <v>97</v>
      </c>
      <c r="AC43" s="106">
        <f>[39]Junho!$F$32</f>
        <v>96</v>
      </c>
      <c r="AD43" s="106">
        <f>[39]Junho!$F$33</f>
        <v>97</v>
      </c>
      <c r="AE43" s="106">
        <f>[39]Junho!$F$34</f>
        <v>97</v>
      </c>
      <c r="AF43" s="111">
        <f t="shared" si="3"/>
        <v>97</v>
      </c>
      <c r="AG43" s="110">
        <f t="shared" si="4"/>
        <v>91.833333333333329</v>
      </c>
      <c r="AH43" s="12" t="s">
        <v>35</v>
      </c>
      <c r="AI43" t="s">
        <v>35</v>
      </c>
    </row>
    <row r="44" spans="1:36" x14ac:dyDescent="0.2">
      <c r="A44" s="47" t="s">
        <v>16</v>
      </c>
      <c r="B44" s="106">
        <f>[40]Junho!$F$5</f>
        <v>81</v>
      </c>
      <c r="C44" s="106">
        <f>[40]Junho!$F$6</f>
        <v>86</v>
      </c>
      <c r="D44" s="106">
        <f>[40]Junho!$F$7</f>
        <v>94</v>
      </c>
      <c r="E44" s="106">
        <f>[40]Junho!$F$8</f>
        <v>90</v>
      </c>
      <c r="F44" s="106">
        <f>[40]Junho!$F$9</f>
        <v>86</v>
      </c>
      <c r="G44" s="106">
        <f>[40]Junho!$F$10</f>
        <v>91</v>
      </c>
      <c r="H44" s="106">
        <f>[40]Junho!$F$11</f>
        <v>96</v>
      </c>
      <c r="I44" s="106">
        <f>[40]Junho!$F$12</f>
        <v>93</v>
      </c>
      <c r="J44" s="106">
        <f>[40]Junho!$F$13</f>
        <v>91</v>
      </c>
      <c r="K44" s="106">
        <f>[40]Junho!$F$14</f>
        <v>90</v>
      </c>
      <c r="L44" s="106">
        <f>[40]Junho!$F$15</f>
        <v>90</v>
      </c>
      <c r="M44" s="106">
        <f>[40]Junho!$F$16</f>
        <v>90</v>
      </c>
      <c r="N44" s="106">
        <f>[40]Junho!$F$17</f>
        <v>85</v>
      </c>
      <c r="O44" s="106">
        <f>[40]Junho!$F$18</f>
        <v>89</v>
      </c>
      <c r="P44" s="106">
        <f>[40]Junho!$F$19</f>
        <v>91</v>
      </c>
      <c r="Q44" s="106">
        <f>[40]Junho!$F$20</f>
        <v>92</v>
      </c>
      <c r="R44" s="106">
        <f>[40]Junho!$F$21</f>
        <v>84</v>
      </c>
      <c r="S44" s="106">
        <f>[40]Junho!$F$22</f>
        <v>81</v>
      </c>
      <c r="T44" s="106">
        <f>[40]Junho!$F$23</f>
        <v>92</v>
      </c>
      <c r="U44" s="106">
        <f>[40]Junho!$F$24</f>
        <v>90</v>
      </c>
      <c r="V44" s="106">
        <f>[40]Junho!$F$25</f>
        <v>90</v>
      </c>
      <c r="W44" s="106">
        <f>[40]Junho!$F$26</f>
        <v>89</v>
      </c>
      <c r="X44" s="106">
        <f>[40]Junho!$F$27</f>
        <v>91</v>
      </c>
      <c r="Y44" s="106">
        <f>[40]Junho!$F$28</f>
        <v>89</v>
      </c>
      <c r="Z44" s="106">
        <f>[40]Junho!$F$29</f>
        <v>79</v>
      </c>
      <c r="AA44" s="106">
        <f>[40]Junho!$F$30</f>
        <v>90</v>
      </c>
      <c r="AB44" s="106">
        <f>[40]Junho!$F$31</f>
        <v>91</v>
      </c>
      <c r="AC44" s="106">
        <f>[40]Junho!$F$32</f>
        <v>92</v>
      </c>
      <c r="AD44" s="106">
        <f>[40]Junho!$F$33</f>
        <v>85</v>
      </c>
      <c r="AE44" s="106">
        <f>[40]Junho!$F$34</f>
        <v>78</v>
      </c>
      <c r="AF44" s="111">
        <f t="shared" si="3"/>
        <v>96</v>
      </c>
      <c r="AG44" s="110">
        <f t="shared" si="4"/>
        <v>88.533333333333331</v>
      </c>
    </row>
    <row r="45" spans="1:36" x14ac:dyDescent="0.2">
      <c r="A45" s="47" t="s">
        <v>209</v>
      </c>
      <c r="B45" s="106">
        <f>[41]Junho!$F$5</f>
        <v>93</v>
      </c>
      <c r="C45" s="106">
        <f>[41]Junho!$F$6</f>
        <v>95</v>
      </c>
      <c r="D45" s="106">
        <f>[41]Junho!$F$7</f>
        <v>99</v>
      </c>
      <c r="E45" s="106">
        <f>[41]Junho!$F$8</f>
        <v>84</v>
      </c>
      <c r="F45" s="106">
        <f>[41]Junho!$F$9</f>
        <v>85</v>
      </c>
      <c r="G45" s="106">
        <f>[41]Junho!$F$10</f>
        <v>99</v>
      </c>
      <c r="H45" s="106">
        <f>[41]Junho!$F$11</f>
        <v>99</v>
      </c>
      <c r="I45" s="106">
        <f>[41]Junho!$F$12</f>
        <v>99</v>
      </c>
      <c r="J45" s="106">
        <f>[41]Junho!$F$13</f>
        <v>97</v>
      </c>
      <c r="K45" s="106">
        <f>[41]Junho!$F$14</f>
        <v>93</v>
      </c>
      <c r="L45" s="106">
        <f>[41]Junho!$F$15</f>
        <v>95</v>
      </c>
      <c r="M45" s="106">
        <f>[41]Junho!$F$16</f>
        <v>94</v>
      </c>
      <c r="N45" s="106">
        <f>[41]Junho!$F$17</f>
        <v>62</v>
      </c>
      <c r="O45" s="106">
        <f>[41]Junho!$F$18</f>
        <v>89</v>
      </c>
      <c r="P45" s="106">
        <f>[41]Junho!$F$19</f>
        <v>99</v>
      </c>
      <c r="Q45" s="106">
        <f>[41]Junho!$F$20</f>
        <v>97</v>
      </c>
      <c r="R45" s="106">
        <f>[41]Junho!$F$21</f>
        <v>71</v>
      </c>
      <c r="S45" s="106">
        <f>[41]Junho!$F$22</f>
        <v>79</v>
      </c>
      <c r="T45" s="106">
        <f>[41]Junho!$F$23</f>
        <v>99</v>
      </c>
      <c r="U45" s="106">
        <f>[41]Junho!$F$24</f>
        <v>98</v>
      </c>
      <c r="V45" s="106">
        <f>[41]Junho!$F$25</f>
        <v>99</v>
      </c>
      <c r="W45" s="106">
        <f>[41]Junho!$F$26</f>
        <v>92</v>
      </c>
      <c r="X45" s="106">
        <f>[41]Junho!$F$27</f>
        <v>93</v>
      </c>
      <c r="Y45" s="106">
        <f>[41]Junho!$F$28</f>
        <v>90</v>
      </c>
      <c r="Z45" s="106">
        <f>[41]Junho!$F$29</f>
        <v>75</v>
      </c>
      <c r="AA45" s="106">
        <f>[41]Junho!$F$30</f>
        <v>91</v>
      </c>
      <c r="AB45" s="106">
        <f>[41]Junho!$F$31</f>
        <v>99</v>
      </c>
      <c r="AC45" s="106">
        <f>[41]Junho!$F$32</f>
        <v>99</v>
      </c>
      <c r="AD45" s="106">
        <f>[41]Junho!$F$33</f>
        <v>95</v>
      </c>
      <c r="AE45" s="106">
        <f>[41]Junho!$F$34</f>
        <v>87</v>
      </c>
      <c r="AF45" s="111">
        <f t="shared" si="3"/>
        <v>99</v>
      </c>
      <c r="AG45" s="110">
        <f t="shared" si="4"/>
        <v>91.533333333333331</v>
      </c>
    </row>
    <row r="46" spans="1:36" x14ac:dyDescent="0.2">
      <c r="A46" s="47" t="s">
        <v>146</v>
      </c>
      <c r="B46" s="106">
        <f>[42]Junho!$F$5</f>
        <v>96</v>
      </c>
      <c r="C46" s="106">
        <f>[42]Junho!$F$6</f>
        <v>100</v>
      </c>
      <c r="D46" s="106">
        <f>[42]Junho!$F$7</f>
        <v>100</v>
      </c>
      <c r="E46" s="106">
        <f>[42]Junho!$F$8</f>
        <v>100</v>
      </c>
      <c r="F46" s="106">
        <f>[42]Junho!$F$9</f>
        <v>99</v>
      </c>
      <c r="G46" s="106">
        <f>[42]Junho!$F$10</f>
        <v>100</v>
      </c>
      <c r="H46" s="106">
        <f>[42]Junho!$F$11</f>
        <v>100</v>
      </c>
      <c r="I46" s="106">
        <f>[42]Junho!$F$12</f>
        <v>98</v>
      </c>
      <c r="J46" s="106">
        <f>[42]Junho!$F$13</f>
        <v>100</v>
      </c>
      <c r="K46" s="106">
        <f>[42]Junho!$F$14</f>
        <v>98</v>
      </c>
      <c r="L46" s="106">
        <f>[42]Junho!$F$15</f>
        <v>99</v>
      </c>
      <c r="M46" s="106">
        <f>[42]Junho!$F$16</f>
        <v>97</v>
      </c>
      <c r="N46" s="106">
        <f>[42]Junho!$F$17</f>
        <v>94</v>
      </c>
      <c r="O46" s="106">
        <f>[42]Junho!$F$18</f>
        <v>95</v>
      </c>
      <c r="P46" s="106">
        <f>[42]Junho!$F$19</f>
        <v>100</v>
      </c>
      <c r="Q46" s="106">
        <f>[42]Junho!$F$20</f>
        <v>100</v>
      </c>
      <c r="R46" s="106">
        <f>[42]Junho!$F$21</f>
        <v>100</v>
      </c>
      <c r="S46" s="106">
        <f>[42]Junho!$F$22</f>
        <v>99</v>
      </c>
      <c r="T46" s="106">
        <f>[42]Junho!$F$23</f>
        <v>99</v>
      </c>
      <c r="U46" s="106">
        <f>[42]Junho!$F$24</f>
        <v>100</v>
      </c>
      <c r="V46" s="106">
        <f>[42]Junho!$F$25</f>
        <v>100</v>
      </c>
      <c r="W46" s="106">
        <f>[42]Junho!$F$26</f>
        <v>100</v>
      </c>
      <c r="X46" s="106">
        <f>[42]Junho!$F$27</f>
        <v>99</v>
      </c>
      <c r="Y46" s="106">
        <f>[42]Junho!$F$28</f>
        <v>90</v>
      </c>
      <c r="Z46" s="106">
        <f>[42]Junho!$F$29</f>
        <v>100</v>
      </c>
      <c r="AA46" s="106">
        <f>[42]Junho!$F$30</f>
        <v>98</v>
      </c>
      <c r="AB46" s="106">
        <f>[42]Junho!$F$31</f>
        <v>100</v>
      </c>
      <c r="AC46" s="106">
        <f>[42]Junho!$F$32</f>
        <v>100</v>
      </c>
      <c r="AD46" s="106">
        <f>[42]Junho!$F$33</f>
        <v>99</v>
      </c>
      <c r="AE46" s="106">
        <f>[42]Junho!$F$34</f>
        <v>90</v>
      </c>
      <c r="AF46" s="111">
        <f t="shared" si="3"/>
        <v>100</v>
      </c>
      <c r="AG46" s="110">
        <f t="shared" si="4"/>
        <v>98.333333333333329</v>
      </c>
    </row>
    <row r="47" spans="1:36" x14ac:dyDescent="0.2">
      <c r="A47" s="47" t="s">
        <v>17</v>
      </c>
      <c r="B47" s="106">
        <f>[43]Junho!$F$5</f>
        <v>93</v>
      </c>
      <c r="C47" s="106">
        <f>[43]Junho!$F$6</f>
        <v>100</v>
      </c>
      <c r="D47" s="106">
        <f>[43]Junho!$F$7</f>
        <v>100</v>
      </c>
      <c r="E47" s="106">
        <f>[43]Junho!$F$8</f>
        <v>98</v>
      </c>
      <c r="F47" s="106">
        <f>[43]Junho!$F$9</f>
        <v>99</v>
      </c>
      <c r="G47" s="106">
        <f>[43]Junho!$F$10</f>
        <v>100</v>
      </c>
      <c r="H47" s="106">
        <f>[43]Junho!$F$11</f>
        <v>100</v>
      </c>
      <c r="I47" s="106">
        <f>[43]Junho!$F$12</f>
        <v>99</v>
      </c>
      <c r="J47" s="106">
        <f>[43]Junho!$F$13</f>
        <v>99</v>
      </c>
      <c r="K47" s="106">
        <f>[43]Junho!$F$14</f>
        <v>100</v>
      </c>
      <c r="L47" s="106">
        <f>[43]Junho!$F$15</f>
        <v>100</v>
      </c>
      <c r="M47" s="106">
        <f>[43]Junho!$F$16</f>
        <v>100</v>
      </c>
      <c r="N47" s="106">
        <f>[43]Junho!$F$17</f>
        <v>96</v>
      </c>
      <c r="O47" s="106">
        <f>[43]Junho!$F$18</f>
        <v>87</v>
      </c>
      <c r="P47" s="106">
        <f>[43]Junho!$F$19</f>
        <v>98</v>
      </c>
      <c r="Q47" s="106">
        <f>[43]Junho!$F$20</f>
        <v>100</v>
      </c>
      <c r="R47" s="106">
        <f>[43]Junho!$F$21</f>
        <v>98</v>
      </c>
      <c r="S47" s="106">
        <f>[43]Junho!$F$22</f>
        <v>95</v>
      </c>
      <c r="T47" s="106">
        <f>[43]Junho!$F$23</f>
        <v>99</v>
      </c>
      <c r="U47" s="106">
        <f>[43]Junho!$F$24</f>
        <v>100</v>
      </c>
      <c r="V47" s="106">
        <f>[43]Junho!$F$25</f>
        <v>97</v>
      </c>
      <c r="W47" s="106">
        <f>[43]Junho!$F$26</f>
        <v>98</v>
      </c>
      <c r="X47" s="106">
        <f>[43]Junho!$F$27</f>
        <v>97</v>
      </c>
      <c r="Y47" s="106">
        <f>[43]Junho!$F$28</f>
        <v>100</v>
      </c>
      <c r="Z47" s="106">
        <f>[43]Junho!$F$29</f>
        <v>100</v>
      </c>
      <c r="AA47" s="106">
        <f>[43]Junho!$F$30</f>
        <v>92</v>
      </c>
      <c r="AB47" s="106">
        <f>[43]Junho!$F$31</f>
        <v>99</v>
      </c>
      <c r="AC47" s="106">
        <f>[43]Junho!$F$32</f>
        <v>100</v>
      </c>
      <c r="AD47" s="106">
        <f>[43]Junho!$F$33</f>
        <v>97</v>
      </c>
      <c r="AE47" s="106">
        <f>[43]Junho!$F$34</f>
        <v>96</v>
      </c>
      <c r="AF47" s="111">
        <f t="shared" si="3"/>
        <v>100</v>
      </c>
      <c r="AG47" s="110">
        <f t="shared" si="4"/>
        <v>97.9</v>
      </c>
    </row>
    <row r="48" spans="1:36" x14ac:dyDescent="0.2">
      <c r="A48" s="47" t="s">
        <v>130</v>
      </c>
      <c r="B48" s="106">
        <f>[44]Junho!$F$5</f>
        <v>100</v>
      </c>
      <c r="C48" s="106">
        <f>[44]Junho!$F$6</f>
        <v>100</v>
      </c>
      <c r="D48" s="106">
        <f>[44]Junho!$F$7</f>
        <v>100</v>
      </c>
      <c r="E48" s="106">
        <f>[44]Junho!$F$8</f>
        <v>100</v>
      </c>
      <c r="F48" s="106">
        <f>[44]Junho!$F$9</f>
        <v>100</v>
      </c>
      <c r="G48" s="106">
        <f>[44]Junho!$F$10</f>
        <v>100</v>
      </c>
      <c r="H48" s="106">
        <f>[44]Junho!$F$11</f>
        <v>100</v>
      </c>
      <c r="I48" s="106">
        <f>[44]Junho!$F$12</f>
        <v>100</v>
      </c>
      <c r="J48" s="106">
        <f>[44]Junho!$F$13</f>
        <v>100</v>
      </c>
      <c r="K48" s="106">
        <f>[44]Junho!$F$14</f>
        <v>100</v>
      </c>
      <c r="L48" s="106">
        <f>[44]Junho!$F$15</f>
        <v>100</v>
      </c>
      <c r="M48" s="106">
        <f>[44]Junho!$F$16</f>
        <v>100</v>
      </c>
      <c r="N48" s="106">
        <f>[44]Junho!$F$17</f>
        <v>100</v>
      </c>
      <c r="O48" s="106">
        <f>[44]Junho!$F$18</f>
        <v>90</v>
      </c>
      <c r="P48" s="106">
        <f>[44]Junho!$F$19</f>
        <v>100</v>
      </c>
      <c r="Q48" s="106">
        <f>[44]Junho!$F$20</f>
        <v>100</v>
      </c>
      <c r="R48" s="106">
        <f>[44]Junho!$F$21</f>
        <v>92</v>
      </c>
      <c r="S48" s="106">
        <f>[44]Junho!$F$22</f>
        <v>100</v>
      </c>
      <c r="T48" s="106">
        <f>[44]Junho!$F$23</f>
        <v>100</v>
      </c>
      <c r="U48" s="106">
        <f>[44]Junho!$F$24</f>
        <v>100</v>
      </c>
      <c r="V48" s="106">
        <f>[44]Junho!$F$25</f>
        <v>100</v>
      </c>
      <c r="W48" s="106">
        <f>[44]Junho!$F$26</f>
        <v>100</v>
      </c>
      <c r="X48" s="106">
        <f>[44]Junho!$F$27</f>
        <v>100</v>
      </c>
      <c r="Y48" s="106">
        <f>[44]Junho!$F$28</f>
        <v>95</v>
      </c>
      <c r="Z48" s="106">
        <f>[44]Junho!$F$29</f>
        <v>100</v>
      </c>
      <c r="AA48" s="106">
        <f>[44]Junho!$F$30</f>
        <v>77</v>
      </c>
      <c r="AB48" s="106">
        <f>[44]Junho!$F$31</f>
        <v>100</v>
      </c>
      <c r="AC48" s="106">
        <f>[44]Junho!$F$32</f>
        <v>100</v>
      </c>
      <c r="AD48" s="106">
        <f>[44]Junho!$F$33</f>
        <v>100</v>
      </c>
      <c r="AE48" s="106">
        <f>[44]Junho!$F$34</f>
        <v>100</v>
      </c>
      <c r="AF48" s="111">
        <f t="shared" si="3"/>
        <v>100</v>
      </c>
      <c r="AG48" s="110">
        <f t="shared" si="4"/>
        <v>98.466666666666669</v>
      </c>
    </row>
    <row r="49" spans="1:35" x14ac:dyDescent="0.2">
      <c r="A49" s="47" t="s">
        <v>18</v>
      </c>
      <c r="B49" s="106">
        <f>[45]Junho!$F$5</f>
        <v>88</v>
      </c>
      <c r="C49" s="106">
        <f>[45]Junho!$F$6</f>
        <v>90</v>
      </c>
      <c r="D49" s="106">
        <f>[45]Junho!$F$7</f>
        <v>91</v>
      </c>
      <c r="E49" s="106">
        <f>[45]Junho!$F$8</f>
        <v>91</v>
      </c>
      <c r="F49" s="106">
        <f>[45]Junho!$F$9</f>
        <v>93</v>
      </c>
      <c r="G49" s="106">
        <f>[45]Junho!$F$10</f>
        <v>97</v>
      </c>
      <c r="H49" s="106">
        <f>[45]Junho!$F$11</f>
        <v>98</v>
      </c>
      <c r="I49" s="106">
        <f>[45]Junho!$F$12</f>
        <v>97</v>
      </c>
      <c r="J49" s="106">
        <f>[45]Junho!$F$13</f>
        <v>98</v>
      </c>
      <c r="K49" s="106">
        <f>[45]Junho!$F$14</f>
        <v>94</v>
      </c>
      <c r="L49" s="106">
        <f>[45]Junho!$F$15</f>
        <v>87</v>
      </c>
      <c r="M49" s="106">
        <f>[45]Junho!$F$16</f>
        <v>86</v>
      </c>
      <c r="N49" s="106">
        <f>[45]Junho!$F$17</f>
        <v>82</v>
      </c>
      <c r="O49" s="106">
        <f>[45]Junho!$F$18</f>
        <v>89</v>
      </c>
      <c r="P49" s="106">
        <f>[45]Junho!$F$19</f>
        <v>97</v>
      </c>
      <c r="Q49" s="106">
        <f>[45]Junho!$F$20</f>
        <v>99</v>
      </c>
      <c r="R49" s="106">
        <f>[45]Junho!$F$21</f>
        <v>92</v>
      </c>
      <c r="S49" s="106">
        <f>[45]Junho!$F$22</f>
        <v>85</v>
      </c>
      <c r="T49" s="106">
        <f>[45]Junho!$F$23</f>
        <v>94</v>
      </c>
      <c r="U49" s="106">
        <f>[45]Junho!$F$24</f>
        <v>100</v>
      </c>
      <c r="V49" s="106">
        <f>[45]Junho!$F$25</f>
        <v>100</v>
      </c>
      <c r="W49" s="106">
        <f>[45]Junho!$F$26</f>
        <v>98</v>
      </c>
      <c r="X49" s="106">
        <f>[45]Junho!$F$27</f>
        <v>99</v>
      </c>
      <c r="Y49" s="106">
        <f>[45]Junho!$F$28</f>
        <v>95</v>
      </c>
      <c r="Z49" s="106">
        <f>[45]Junho!$F$29</f>
        <v>88</v>
      </c>
      <c r="AA49" s="106">
        <f>[45]Junho!$F$30</f>
        <v>91</v>
      </c>
      <c r="AB49" s="106">
        <f>[45]Junho!$F$31</f>
        <v>98</v>
      </c>
      <c r="AC49" s="106">
        <f>[45]Junho!$F$32</f>
        <v>98</v>
      </c>
      <c r="AD49" s="106">
        <f>[45]Junho!$F$33</f>
        <v>92</v>
      </c>
      <c r="AE49" s="106">
        <f>[45]Junho!$F$34</f>
        <v>100</v>
      </c>
      <c r="AF49" s="111">
        <f t="shared" si="3"/>
        <v>100</v>
      </c>
      <c r="AG49" s="110">
        <f t="shared" si="4"/>
        <v>93.566666666666663</v>
      </c>
      <c r="AI49" t="s">
        <v>35</v>
      </c>
    </row>
    <row r="50" spans="1:35" x14ac:dyDescent="0.2">
      <c r="A50" s="47" t="s">
        <v>19</v>
      </c>
      <c r="B50" s="106">
        <f>[46]Junho!$F$5</f>
        <v>98</v>
      </c>
      <c r="C50" s="106">
        <f>[46]Junho!$F$6</f>
        <v>100</v>
      </c>
      <c r="D50" s="106">
        <f>[46]Junho!$F$7</f>
        <v>100</v>
      </c>
      <c r="E50" s="106">
        <f>[46]Junho!$F$8</f>
        <v>100</v>
      </c>
      <c r="F50" s="106">
        <f>[46]Junho!$F$9</f>
        <v>100</v>
      </c>
      <c r="G50" s="106">
        <f>[46]Junho!$F$10</f>
        <v>100</v>
      </c>
      <c r="H50" s="106">
        <f>[46]Junho!$F$11</f>
        <v>100</v>
      </c>
      <c r="I50" s="106">
        <f>[46]Junho!$F$12</f>
        <v>100</v>
      </c>
      <c r="J50" s="106">
        <f>[46]Junho!$F$13</f>
        <v>100</v>
      </c>
      <c r="K50" s="106">
        <f>[46]Junho!$F$14</f>
        <v>100</v>
      </c>
      <c r="L50" s="106">
        <f>[46]Junho!$F$15</f>
        <v>100</v>
      </c>
      <c r="M50" s="106">
        <f>[46]Junho!$F$16</f>
        <v>97</v>
      </c>
      <c r="N50" s="106">
        <f>[46]Junho!$F$17</f>
        <v>88</v>
      </c>
      <c r="O50" s="106">
        <f>[46]Junho!$F$18</f>
        <v>99</v>
      </c>
      <c r="P50" s="106">
        <f>[46]Junho!$F$19</f>
        <v>100</v>
      </c>
      <c r="Q50" s="106">
        <f>[46]Junho!$F$20</f>
        <v>100</v>
      </c>
      <c r="R50" s="106">
        <f>[46]Junho!$F$21</f>
        <v>98</v>
      </c>
      <c r="S50" s="106">
        <f>[46]Junho!$F$22</f>
        <v>89</v>
      </c>
      <c r="T50" s="106">
        <f>[46]Junho!$F$23</f>
        <v>100</v>
      </c>
      <c r="U50" s="106">
        <f>[46]Junho!$F$24</f>
        <v>100</v>
      </c>
      <c r="V50" s="106">
        <f>[46]Junho!$F$25</f>
        <v>100</v>
      </c>
      <c r="W50" s="106">
        <f>[46]Junho!$F$26</f>
        <v>100</v>
      </c>
      <c r="X50" s="106">
        <f>[46]Junho!$F$27</f>
        <v>100</v>
      </c>
      <c r="Y50" s="106">
        <f>[46]Junho!$F$28</f>
        <v>100</v>
      </c>
      <c r="Z50" s="106">
        <f>[46]Junho!$F$29</f>
        <v>78</v>
      </c>
      <c r="AA50" s="106">
        <f>[46]Junho!$F$30</f>
        <v>100</v>
      </c>
      <c r="AB50" s="106">
        <f>[46]Junho!$F$31</f>
        <v>100</v>
      </c>
      <c r="AC50" s="106">
        <f>[46]Junho!$F$32</f>
        <v>100</v>
      </c>
      <c r="AD50" s="106">
        <f>[46]Junho!$F$33</f>
        <v>100</v>
      </c>
      <c r="AE50" s="106">
        <f>[46]Junho!$F$34</f>
        <v>99</v>
      </c>
      <c r="AF50" s="111">
        <f t="shared" si="3"/>
        <v>100</v>
      </c>
      <c r="AG50" s="110">
        <f t="shared" si="4"/>
        <v>98.2</v>
      </c>
      <c r="AH50" s="12" t="s">
        <v>35</v>
      </c>
      <c r="AI50" t="s">
        <v>35</v>
      </c>
    </row>
    <row r="51" spans="1:35" x14ac:dyDescent="0.2">
      <c r="A51" s="47" t="s">
        <v>23</v>
      </c>
      <c r="B51" s="106">
        <f>[47]Junho!$F$5</f>
        <v>88</v>
      </c>
      <c r="C51" s="106">
        <f>[47]Junho!$F$6</f>
        <v>92</v>
      </c>
      <c r="D51" s="106">
        <f>[47]Junho!$F$7</f>
        <v>92</v>
      </c>
      <c r="E51" s="106">
        <f>[47]Junho!$F$8</f>
        <v>89</v>
      </c>
      <c r="F51" s="106">
        <f>[47]Junho!$F$9</f>
        <v>94</v>
      </c>
      <c r="G51" s="106">
        <f>[47]Junho!$F$10</f>
        <v>94</v>
      </c>
      <c r="H51" s="106">
        <f>[47]Junho!$F$11</f>
        <v>95</v>
      </c>
      <c r="I51" s="106">
        <f>[47]Junho!$F$12</f>
        <v>91</v>
      </c>
      <c r="J51" s="106">
        <f>[47]Junho!$F$13</f>
        <v>95</v>
      </c>
      <c r="K51" s="106">
        <f>[47]Junho!$F$14</f>
        <v>96</v>
      </c>
      <c r="L51" s="106">
        <f>[47]Junho!$F$15</f>
        <v>91</v>
      </c>
      <c r="M51" s="106">
        <f>[47]Junho!$F$16</f>
        <v>90</v>
      </c>
      <c r="N51" s="106">
        <f>[47]Junho!$F$17</f>
        <v>81</v>
      </c>
      <c r="O51" s="106">
        <f>[47]Junho!$F$18</f>
        <v>75</v>
      </c>
      <c r="P51" s="106">
        <f>[47]Junho!$F$19</f>
        <v>94</v>
      </c>
      <c r="Q51" s="106">
        <f>[47]Junho!$F$20</f>
        <v>90</v>
      </c>
      <c r="R51" s="106">
        <f>[47]Junho!$F$21</f>
        <v>86</v>
      </c>
      <c r="S51" s="106">
        <f>[47]Junho!$F$22</f>
        <v>73</v>
      </c>
      <c r="T51" s="106">
        <f>[47]Junho!$F$23</f>
        <v>85</v>
      </c>
      <c r="U51" s="106">
        <f>[47]Junho!$F$24</f>
        <v>96</v>
      </c>
      <c r="V51" s="106">
        <f>[47]Junho!$F$25</f>
        <v>96</v>
      </c>
      <c r="W51" s="106">
        <f>[47]Junho!$F$26</f>
        <v>94</v>
      </c>
      <c r="X51" s="106">
        <f>[47]Junho!$F$27</f>
        <v>91</v>
      </c>
      <c r="Y51" s="106">
        <f>[47]Junho!$F$28</f>
        <v>88</v>
      </c>
      <c r="Z51" s="106">
        <f>[47]Junho!$F$29</f>
        <v>79</v>
      </c>
      <c r="AA51" s="106">
        <f>[47]Junho!$F$30</f>
        <v>90</v>
      </c>
      <c r="AB51" s="106">
        <f>[47]Junho!$F$31</f>
        <v>96</v>
      </c>
      <c r="AC51" s="106">
        <f>[47]Junho!$F$32</f>
        <v>93</v>
      </c>
      <c r="AD51" s="106">
        <f>[47]Junho!$F$33</f>
        <v>91</v>
      </c>
      <c r="AE51" s="106">
        <f>[47]Junho!$F$34</f>
        <v>93</v>
      </c>
      <c r="AF51" s="111">
        <f t="shared" si="3"/>
        <v>96</v>
      </c>
      <c r="AG51" s="110">
        <f t="shared" si="4"/>
        <v>89.933333333333337</v>
      </c>
      <c r="AI51" t="s">
        <v>35</v>
      </c>
    </row>
    <row r="52" spans="1:35" x14ac:dyDescent="0.2">
      <c r="A52" s="47" t="s">
        <v>34</v>
      </c>
      <c r="B52" s="106">
        <f>[48]Junho!$F$5</f>
        <v>93</v>
      </c>
      <c r="C52" s="106">
        <f>[48]Junho!$F$6</f>
        <v>92</v>
      </c>
      <c r="D52" s="106">
        <f>[48]Junho!$F$7</f>
        <v>91</v>
      </c>
      <c r="E52" s="106">
        <f>[48]Junho!$F$8</f>
        <v>87</v>
      </c>
      <c r="F52" s="106">
        <f>[48]Junho!$F$9</f>
        <v>83</v>
      </c>
      <c r="G52" s="106">
        <f>[48]Junho!$F$10</f>
        <v>89</v>
      </c>
      <c r="H52" s="106">
        <f>[48]Junho!$F$11</f>
        <v>90</v>
      </c>
      <c r="I52" s="106">
        <f>[48]Junho!$F$12</f>
        <v>94</v>
      </c>
      <c r="J52" s="106">
        <f>[48]Junho!$F$13</f>
        <v>100</v>
      </c>
      <c r="K52" s="106">
        <f>[48]Junho!$F$14</f>
        <v>100</v>
      </c>
      <c r="L52" s="106">
        <f>[48]Junho!$F$15</f>
        <v>87</v>
      </c>
      <c r="M52" s="106">
        <f>[48]Junho!$F$16</f>
        <v>94</v>
      </c>
      <c r="N52" s="106">
        <f>[48]Junho!$F$17</f>
        <v>79</v>
      </c>
      <c r="O52" s="106">
        <f>[48]Junho!$F$18</f>
        <v>74</v>
      </c>
      <c r="P52" s="106">
        <f>[48]Junho!$F$19</f>
        <v>81</v>
      </c>
      <c r="Q52" s="106">
        <f>[48]Junho!$F$20</f>
        <v>86</v>
      </c>
      <c r="R52" s="106">
        <f>[48]Junho!$F$21</f>
        <v>80</v>
      </c>
      <c r="S52" s="106">
        <f>[48]Junho!$F$22</f>
        <v>72</v>
      </c>
      <c r="T52" s="106">
        <f>[48]Junho!$F$23</f>
        <v>79</v>
      </c>
      <c r="U52" s="106">
        <f>[48]Junho!$F$24</f>
        <v>100</v>
      </c>
      <c r="V52" s="106">
        <f>[48]Junho!$F$25</f>
        <v>100</v>
      </c>
      <c r="W52" s="106">
        <f>[48]Junho!$F$26</f>
        <v>88</v>
      </c>
      <c r="X52" s="106">
        <f>[48]Junho!$F$27</f>
        <v>94</v>
      </c>
      <c r="Y52" s="106">
        <f>[48]Junho!$F$28</f>
        <v>97</v>
      </c>
      <c r="Z52" s="106">
        <f>[48]Junho!$F$29</f>
        <v>92</v>
      </c>
      <c r="AA52" s="106">
        <f>[48]Junho!$F$30</f>
        <v>84</v>
      </c>
      <c r="AB52" s="106">
        <f>[48]Junho!$F$31</f>
        <v>93</v>
      </c>
      <c r="AC52" s="106">
        <f>[48]Junho!$F$32</f>
        <v>88</v>
      </c>
      <c r="AD52" s="106">
        <f>[48]Junho!$F$33</f>
        <v>84</v>
      </c>
      <c r="AE52" s="106">
        <f>[48]Junho!$F$34</f>
        <v>100</v>
      </c>
      <c r="AF52" s="111">
        <f t="shared" si="3"/>
        <v>100</v>
      </c>
      <c r="AG52" s="110">
        <f t="shared" si="4"/>
        <v>89.033333333333331</v>
      </c>
      <c r="AH52" s="12" t="s">
        <v>35</v>
      </c>
      <c r="AI52" t="s">
        <v>35</v>
      </c>
    </row>
    <row r="53" spans="1:35" x14ac:dyDescent="0.2">
      <c r="A53" s="47" t="s">
        <v>20</v>
      </c>
      <c r="B53" s="106">
        <f>[49]Junho!$F$5</f>
        <v>93</v>
      </c>
      <c r="C53" s="106">
        <f>[49]Junho!$F$6</f>
        <v>91</v>
      </c>
      <c r="D53" s="106">
        <f>[49]Junho!$F$7</f>
        <v>89</v>
      </c>
      <c r="E53" s="106">
        <f>[49]Junho!$F$8</f>
        <v>94</v>
      </c>
      <c r="F53" s="106">
        <f>[49]Junho!$F$9</f>
        <v>94</v>
      </c>
      <c r="G53" s="106">
        <f>[49]Junho!$F$10</f>
        <v>93</v>
      </c>
      <c r="H53" s="106">
        <f>[49]Junho!$F$11</f>
        <v>93</v>
      </c>
      <c r="I53" s="106">
        <f>[49]Junho!$F$12</f>
        <v>95</v>
      </c>
      <c r="J53" s="106">
        <f>[49]Junho!$F$13</f>
        <v>95</v>
      </c>
      <c r="K53" s="106">
        <f>[49]Junho!$F$14</f>
        <v>95</v>
      </c>
      <c r="L53" s="106">
        <f>[49]Junho!$F$15</f>
        <v>96</v>
      </c>
      <c r="M53" s="106">
        <f>[49]Junho!$F$16</f>
        <v>81</v>
      </c>
      <c r="N53" s="106">
        <f>[49]Junho!$F$17</f>
        <v>86</v>
      </c>
      <c r="O53" s="106">
        <f>[49]Junho!$F$18</f>
        <v>76</v>
      </c>
      <c r="P53" s="106">
        <f>[49]Junho!$F$19</f>
        <v>95</v>
      </c>
      <c r="Q53" s="106">
        <f>[49]Junho!$F$20</f>
        <v>96</v>
      </c>
      <c r="R53" s="106">
        <f>[49]Junho!$F$21</f>
        <v>94</v>
      </c>
      <c r="S53" s="106">
        <f>[49]Junho!$F$22</f>
        <v>89</v>
      </c>
      <c r="T53" s="106">
        <f>[49]Junho!$F$23</f>
        <v>95</v>
      </c>
      <c r="U53" s="106">
        <f>[49]Junho!$F$24</f>
        <v>89</v>
      </c>
      <c r="V53" s="106">
        <f>[49]Junho!$F$25</f>
        <v>94</v>
      </c>
      <c r="W53" s="106">
        <f>[49]Junho!$F$26</f>
        <v>95</v>
      </c>
      <c r="X53" s="106">
        <f>[49]Junho!$F$27</f>
        <v>94</v>
      </c>
      <c r="Y53" s="106">
        <f>[49]Junho!$F$28</f>
        <v>87</v>
      </c>
      <c r="Z53" s="106">
        <f>[49]Junho!$F$29</f>
        <v>93</v>
      </c>
      <c r="AA53" s="106">
        <f>[49]Junho!$F$30</f>
        <v>84</v>
      </c>
      <c r="AB53" s="106">
        <f>[49]Junho!$F$31</f>
        <v>95</v>
      </c>
      <c r="AC53" s="106">
        <f>[49]Junho!$F$32</f>
        <v>95</v>
      </c>
      <c r="AD53" s="106">
        <f>[49]Junho!$F$33</f>
        <v>87</v>
      </c>
      <c r="AE53" s="106">
        <f>[49]Junho!$F$34</f>
        <v>85</v>
      </c>
      <c r="AF53" s="111">
        <f t="shared" si="3"/>
        <v>96</v>
      </c>
      <c r="AG53" s="110">
        <f t="shared" si="4"/>
        <v>91.266666666666666</v>
      </c>
    </row>
    <row r="54" spans="1:35" s="5" customFormat="1" ht="17.100000000000001" customHeight="1" x14ac:dyDescent="0.2">
      <c r="A54" s="48" t="s">
        <v>24</v>
      </c>
      <c r="B54" s="107">
        <f t="shared" ref="B54:AE54" si="5">MAX(B5:B53)</f>
        <v>100</v>
      </c>
      <c r="C54" s="107">
        <f t="shared" si="5"/>
        <v>100</v>
      </c>
      <c r="D54" s="107">
        <f t="shared" si="5"/>
        <v>100</v>
      </c>
      <c r="E54" s="107">
        <f t="shared" si="5"/>
        <v>100</v>
      </c>
      <c r="F54" s="107">
        <f t="shared" si="5"/>
        <v>100</v>
      </c>
      <c r="G54" s="107">
        <f t="shared" si="5"/>
        <v>100</v>
      </c>
      <c r="H54" s="107">
        <f t="shared" si="5"/>
        <v>100</v>
      </c>
      <c r="I54" s="107">
        <f t="shared" si="5"/>
        <v>100</v>
      </c>
      <c r="J54" s="107">
        <f t="shared" si="5"/>
        <v>100</v>
      </c>
      <c r="K54" s="107">
        <f t="shared" si="5"/>
        <v>100</v>
      </c>
      <c r="L54" s="107">
        <f t="shared" si="5"/>
        <v>100</v>
      </c>
      <c r="M54" s="107">
        <f t="shared" si="5"/>
        <v>100</v>
      </c>
      <c r="N54" s="107">
        <f t="shared" si="5"/>
        <v>100</v>
      </c>
      <c r="O54" s="107">
        <f t="shared" si="5"/>
        <v>100</v>
      </c>
      <c r="P54" s="107">
        <f t="shared" si="5"/>
        <v>100</v>
      </c>
      <c r="Q54" s="107">
        <f t="shared" si="5"/>
        <v>100</v>
      </c>
      <c r="R54" s="107">
        <f t="shared" si="5"/>
        <v>100</v>
      </c>
      <c r="S54" s="107">
        <f t="shared" si="5"/>
        <v>100</v>
      </c>
      <c r="T54" s="107">
        <f t="shared" si="5"/>
        <v>100</v>
      </c>
      <c r="U54" s="107">
        <f t="shared" si="5"/>
        <v>100</v>
      </c>
      <c r="V54" s="107">
        <f t="shared" si="5"/>
        <v>100</v>
      </c>
      <c r="W54" s="107">
        <f t="shared" si="5"/>
        <v>100</v>
      </c>
      <c r="X54" s="107">
        <f t="shared" si="5"/>
        <v>100</v>
      </c>
      <c r="Y54" s="107">
        <f t="shared" si="5"/>
        <v>100</v>
      </c>
      <c r="Z54" s="107">
        <f t="shared" si="5"/>
        <v>100</v>
      </c>
      <c r="AA54" s="107">
        <f t="shared" si="5"/>
        <v>100</v>
      </c>
      <c r="AB54" s="107">
        <f t="shared" si="5"/>
        <v>100</v>
      </c>
      <c r="AC54" s="107">
        <f t="shared" si="5"/>
        <v>100</v>
      </c>
      <c r="AD54" s="107">
        <f t="shared" si="5"/>
        <v>100</v>
      </c>
      <c r="AE54" s="107">
        <f t="shared" si="5"/>
        <v>100</v>
      </c>
      <c r="AF54" s="111">
        <f>MAX(AF5:AF53)</f>
        <v>100</v>
      </c>
      <c r="AG54" s="110">
        <f>AVERAGE(AG5:AG53)</f>
        <v>93.90107369786648</v>
      </c>
      <c r="AI54" s="5" t="s">
        <v>35</v>
      </c>
    </row>
    <row r="55" spans="1:35" x14ac:dyDescent="0.2">
      <c r="A55" s="101" t="s">
        <v>179</v>
      </c>
      <c r="B55" s="38"/>
      <c r="C55" s="38"/>
      <c r="D55" s="38"/>
      <c r="E55" s="38"/>
      <c r="F55" s="38"/>
      <c r="G55" s="38"/>
      <c r="H55" s="93"/>
      <c r="I55" s="93"/>
      <c r="J55" s="93"/>
      <c r="K55" s="93"/>
      <c r="L55" s="93"/>
      <c r="M55" s="93"/>
      <c r="N55" s="93"/>
      <c r="O55" s="93"/>
      <c r="P55" s="93"/>
      <c r="Q55" s="93"/>
      <c r="R55" s="93"/>
      <c r="S55" s="93"/>
      <c r="T55" s="93"/>
      <c r="U55" s="93"/>
      <c r="V55" s="93"/>
      <c r="W55" s="93"/>
      <c r="X55" s="93"/>
      <c r="Y55" s="93"/>
      <c r="Z55" s="93"/>
      <c r="AA55" s="93"/>
      <c r="AB55" s="93"/>
      <c r="AC55" s="93"/>
      <c r="AD55" s="44"/>
      <c r="AE55" s="49"/>
      <c r="AF55" s="42"/>
      <c r="AG55" s="43"/>
    </row>
    <row r="56" spans="1:35" x14ac:dyDescent="0.2">
      <c r="A56" s="101" t="s">
        <v>180</v>
      </c>
      <c r="B56" s="39"/>
      <c r="C56" s="39"/>
      <c r="D56" s="39"/>
      <c r="E56" s="39"/>
      <c r="F56" s="39"/>
      <c r="G56" s="39"/>
      <c r="H56" s="39"/>
      <c r="I56" s="39"/>
      <c r="J56" s="93"/>
      <c r="K56" s="93"/>
      <c r="L56" s="93"/>
      <c r="M56" s="93"/>
      <c r="N56" s="93"/>
      <c r="O56" s="93"/>
      <c r="P56" s="93"/>
      <c r="Q56" s="93"/>
      <c r="R56" s="93"/>
      <c r="S56" s="93"/>
      <c r="T56" s="95"/>
      <c r="U56" s="95"/>
      <c r="V56" s="95"/>
      <c r="W56" s="95"/>
      <c r="X56" s="95"/>
      <c r="Y56" s="93"/>
      <c r="Z56" s="93"/>
      <c r="AA56" s="93"/>
      <c r="AB56" s="93"/>
      <c r="AC56" s="93"/>
      <c r="AD56" s="93"/>
      <c r="AE56" s="93"/>
      <c r="AF56" s="42"/>
      <c r="AG56" s="41"/>
    </row>
    <row r="57" spans="1:35" x14ac:dyDescent="0.2">
      <c r="A57" s="40"/>
      <c r="B57" s="93"/>
      <c r="C57" s="93"/>
      <c r="D57" s="93"/>
      <c r="E57" s="93"/>
      <c r="F57" s="93"/>
      <c r="G57" s="93"/>
      <c r="H57" s="93"/>
      <c r="I57" s="93"/>
      <c r="J57" s="94"/>
      <c r="K57" s="94"/>
      <c r="L57" s="94"/>
      <c r="M57" s="94"/>
      <c r="N57" s="94"/>
      <c r="O57" s="94"/>
      <c r="P57" s="94"/>
      <c r="Q57" s="93"/>
      <c r="R57" s="93"/>
      <c r="S57" s="93"/>
      <c r="T57" s="96"/>
      <c r="U57" s="96"/>
      <c r="V57" s="96"/>
      <c r="W57" s="96"/>
      <c r="X57" s="96"/>
      <c r="Y57" s="93"/>
      <c r="Z57" s="93"/>
      <c r="AA57" s="93"/>
      <c r="AB57" s="93"/>
      <c r="AC57" s="93"/>
      <c r="AD57" s="44"/>
      <c r="AE57" s="44"/>
      <c r="AF57" s="42"/>
      <c r="AG57" s="41"/>
      <c r="AH57" s="12" t="s">
        <v>35</v>
      </c>
    </row>
    <row r="58" spans="1:35" x14ac:dyDescent="0.2">
      <c r="A58" s="93"/>
      <c r="B58" s="93"/>
      <c r="C58" s="93"/>
      <c r="D58" s="93"/>
      <c r="E58" s="93"/>
      <c r="F58" s="38"/>
      <c r="G58" s="38"/>
      <c r="H58" s="38"/>
      <c r="I58" s="38"/>
      <c r="J58" s="38"/>
      <c r="K58" s="93"/>
      <c r="L58" s="93"/>
      <c r="M58" s="93"/>
      <c r="N58" s="93"/>
      <c r="O58" s="93"/>
      <c r="P58" s="93"/>
      <c r="Q58" s="93"/>
      <c r="R58" s="93"/>
      <c r="S58" s="93"/>
      <c r="T58" s="93"/>
      <c r="U58" s="93"/>
      <c r="V58" s="93"/>
      <c r="W58" s="93"/>
      <c r="X58" s="93"/>
      <c r="Y58" s="93"/>
      <c r="Z58" s="93"/>
      <c r="AA58" s="93"/>
      <c r="AB58" s="93"/>
      <c r="AC58" s="93"/>
      <c r="AD58" s="44"/>
      <c r="AE58" s="44"/>
      <c r="AF58" s="42"/>
      <c r="AG58" s="72"/>
    </row>
    <row r="59" spans="1:35" x14ac:dyDescent="0.2">
      <c r="A59" s="40"/>
      <c r="B59" s="93"/>
      <c r="C59" s="93"/>
      <c r="D59" s="93"/>
      <c r="E59" s="93"/>
      <c r="F59" s="93"/>
      <c r="G59" s="93"/>
      <c r="H59" s="93"/>
      <c r="I59" s="93"/>
      <c r="J59" s="93"/>
      <c r="K59" s="93"/>
      <c r="L59" s="93"/>
      <c r="M59" s="93"/>
      <c r="N59" s="93"/>
      <c r="O59" s="93"/>
      <c r="P59" s="93"/>
      <c r="Q59" s="93"/>
      <c r="R59" s="93"/>
      <c r="S59" s="93"/>
      <c r="T59" s="93"/>
      <c r="U59" s="93"/>
      <c r="V59" s="93"/>
      <c r="W59" s="93"/>
      <c r="X59" s="93"/>
      <c r="Y59" s="93"/>
      <c r="Z59" s="93"/>
      <c r="AA59" s="93"/>
      <c r="AB59" s="93"/>
      <c r="AC59" s="93"/>
      <c r="AD59" s="93"/>
      <c r="AE59" s="44"/>
      <c r="AF59" s="42"/>
      <c r="AG59" s="43"/>
      <c r="AI59" t="s">
        <v>35</v>
      </c>
    </row>
    <row r="60" spans="1:35" x14ac:dyDescent="0.2">
      <c r="A60" s="40"/>
      <c r="B60" s="93"/>
      <c r="C60" s="93"/>
      <c r="D60" s="93"/>
      <c r="E60" s="93"/>
      <c r="F60" s="93"/>
      <c r="G60" s="93"/>
      <c r="H60" s="93"/>
      <c r="I60" s="93"/>
      <c r="J60" s="93"/>
      <c r="K60" s="93"/>
      <c r="L60" s="93"/>
      <c r="M60" s="93"/>
      <c r="N60" s="93"/>
      <c r="O60" s="93"/>
      <c r="P60" s="93"/>
      <c r="Q60" s="93"/>
      <c r="R60" s="93"/>
      <c r="S60" s="93"/>
      <c r="T60" s="93"/>
      <c r="U60" s="93"/>
      <c r="V60" s="93"/>
      <c r="W60" s="93"/>
      <c r="X60" s="93"/>
      <c r="Y60" s="93"/>
      <c r="Z60" s="93"/>
      <c r="AA60" s="93"/>
      <c r="AB60" s="93"/>
      <c r="AC60" s="93"/>
      <c r="AD60" s="93"/>
      <c r="AE60" s="45"/>
      <c r="AF60" s="42"/>
      <c r="AG60" s="43"/>
    </row>
    <row r="61" spans="1:35" ht="13.5" thickBot="1" x14ac:dyDescent="0.25">
      <c r="A61" s="50"/>
      <c r="B61" s="51"/>
      <c r="C61" s="51"/>
      <c r="D61" s="51"/>
      <c r="E61" s="51"/>
      <c r="F61" s="51"/>
      <c r="G61" s="51" t="s">
        <v>35</v>
      </c>
      <c r="H61" s="51"/>
      <c r="I61" s="51"/>
      <c r="J61" s="51"/>
      <c r="K61" s="51"/>
      <c r="L61" s="51" t="s">
        <v>35</v>
      </c>
      <c r="M61" s="51"/>
      <c r="N61" s="51"/>
      <c r="O61" s="51"/>
      <c r="P61" s="51"/>
      <c r="Q61" s="51"/>
      <c r="R61" s="51"/>
      <c r="S61" s="51"/>
      <c r="T61" s="51"/>
      <c r="U61" s="51"/>
      <c r="V61" s="51"/>
      <c r="W61" s="51"/>
      <c r="X61" s="51"/>
      <c r="Y61" s="51"/>
      <c r="Z61" s="51"/>
      <c r="AA61" s="51"/>
      <c r="AB61" s="51"/>
      <c r="AC61" s="51"/>
      <c r="AD61" s="51"/>
      <c r="AE61" s="51"/>
      <c r="AF61" s="52"/>
      <c r="AG61" s="73"/>
    </row>
    <row r="62" spans="1:35" x14ac:dyDescent="0.2">
      <c r="AI62" t="s">
        <v>35</v>
      </c>
    </row>
    <row r="63" spans="1:35" x14ac:dyDescent="0.2">
      <c r="U63" s="2" t="s">
        <v>35</v>
      </c>
      <c r="Y63" s="2" t="s">
        <v>35</v>
      </c>
      <c r="AI63" t="s">
        <v>35</v>
      </c>
    </row>
    <row r="64" spans="1:35" x14ac:dyDescent="0.2">
      <c r="L64" s="2" t="s">
        <v>35</v>
      </c>
      <c r="Q64" s="2" t="s">
        <v>35</v>
      </c>
      <c r="U64" s="2" t="s">
        <v>35</v>
      </c>
      <c r="AD64" s="2" t="s">
        <v>35</v>
      </c>
      <c r="AI64" t="s">
        <v>35</v>
      </c>
    </row>
    <row r="65" spans="7:35" x14ac:dyDescent="0.2">
      <c r="O65" s="2" t="s">
        <v>35</v>
      </c>
      <c r="AB65" s="2" t="s">
        <v>35</v>
      </c>
      <c r="AF65" s="7" t="s">
        <v>35</v>
      </c>
    </row>
    <row r="66" spans="7:35" x14ac:dyDescent="0.2">
      <c r="G66" s="2" t="s">
        <v>35</v>
      </c>
      <c r="L66" s="2" t="s">
        <v>35</v>
      </c>
      <c r="AI66" s="12" t="s">
        <v>35</v>
      </c>
    </row>
    <row r="67" spans="7:35" x14ac:dyDescent="0.2">
      <c r="P67" s="2" t="s">
        <v>157</v>
      </c>
      <c r="S67" s="2" t="s">
        <v>35</v>
      </c>
      <c r="U67" s="2" t="s">
        <v>35</v>
      </c>
      <c r="V67" s="2" t="s">
        <v>35</v>
      </c>
      <c r="Y67" s="2" t="s">
        <v>35</v>
      </c>
      <c r="AD67" s="2" t="s">
        <v>35</v>
      </c>
    </row>
    <row r="68" spans="7:35" x14ac:dyDescent="0.2">
      <c r="L68" s="2" t="s">
        <v>35</v>
      </c>
      <c r="S68" s="2" t="s">
        <v>35</v>
      </c>
      <c r="T68" s="2" t="s">
        <v>35</v>
      </c>
      <c r="Z68" s="2" t="s">
        <v>35</v>
      </c>
      <c r="AA68" s="2" t="s">
        <v>35</v>
      </c>
      <c r="AB68" s="2" t="s">
        <v>35</v>
      </c>
      <c r="AE68" s="2" t="s">
        <v>35</v>
      </c>
    </row>
    <row r="69" spans="7:35" x14ac:dyDescent="0.2">
      <c r="V69" s="2" t="s">
        <v>35</v>
      </c>
      <c r="W69" s="2" t="s">
        <v>35</v>
      </c>
      <c r="X69" s="2" t="s">
        <v>35</v>
      </c>
      <c r="Y69" s="2" t="s">
        <v>35</v>
      </c>
      <c r="AF69" s="7" t="s">
        <v>35</v>
      </c>
    </row>
    <row r="70" spans="7:35" x14ac:dyDescent="0.2">
      <c r="G70" s="2" t="s">
        <v>35</v>
      </c>
      <c r="P70" s="2" t="s">
        <v>35</v>
      </c>
      <c r="V70" s="2" t="s">
        <v>35</v>
      </c>
      <c r="Y70" s="2" t="s">
        <v>35</v>
      </c>
      <c r="AE70" s="2" t="s">
        <v>35</v>
      </c>
    </row>
    <row r="71" spans="7:35" x14ac:dyDescent="0.2">
      <c r="R71" s="2" t="s">
        <v>35</v>
      </c>
      <c r="U71" s="2" t="s">
        <v>35</v>
      </c>
    </row>
    <row r="72" spans="7:35" x14ac:dyDescent="0.2">
      <c r="L72" s="2" t="s">
        <v>35</v>
      </c>
      <c r="Y72" s="2" t="s">
        <v>35</v>
      </c>
      <c r="AC72" s="2" t="s">
        <v>35</v>
      </c>
      <c r="AD72" s="2" t="s">
        <v>35</v>
      </c>
    </row>
    <row r="74" spans="7:35" x14ac:dyDescent="0.2">
      <c r="N74" s="2" t="s">
        <v>35</v>
      </c>
    </row>
    <row r="75" spans="7:35" x14ac:dyDescent="0.2">
      <c r="U75" s="2" t="s">
        <v>35</v>
      </c>
    </row>
    <row r="80" spans="7:35" x14ac:dyDescent="0.2">
      <c r="W80" s="2" t="s">
        <v>35</v>
      </c>
    </row>
  </sheetData>
  <mergeCells count="33">
    <mergeCell ref="A1:AG1"/>
    <mergeCell ref="AA3:AA4"/>
    <mergeCell ref="AB3:AB4"/>
    <mergeCell ref="AC3:AC4"/>
    <mergeCell ref="AD3:AD4"/>
    <mergeCell ref="W3:W4"/>
    <mergeCell ref="X3:X4"/>
    <mergeCell ref="Y3:Y4"/>
    <mergeCell ref="R3:R4"/>
    <mergeCell ref="O3:O4"/>
    <mergeCell ref="P3:P4"/>
    <mergeCell ref="Q3:Q4"/>
    <mergeCell ref="I3:I4"/>
    <mergeCell ref="L3:L4"/>
    <mergeCell ref="AE3:AE4"/>
    <mergeCell ref="J3:J4"/>
    <mergeCell ref="S3:S4"/>
    <mergeCell ref="H3:H4"/>
    <mergeCell ref="A2:A4"/>
    <mergeCell ref="K3:K4"/>
    <mergeCell ref="B2:AG2"/>
    <mergeCell ref="T3:T4"/>
    <mergeCell ref="Z3:Z4"/>
    <mergeCell ref="U3:U4"/>
    <mergeCell ref="V3:V4"/>
    <mergeCell ref="B3:B4"/>
    <mergeCell ref="C3:C4"/>
    <mergeCell ref="D3:D4"/>
    <mergeCell ref="N3:N4"/>
    <mergeCell ref="G3:G4"/>
    <mergeCell ref="E3:E4"/>
    <mergeCell ref="F3:F4"/>
    <mergeCell ref="M3:M4"/>
  </mergeCells>
  <phoneticPr fontId="1" type="noConversion"/>
  <pageMargins left="0.39370078740157483" right="0.39370078740157483" top="1.1811023622047245" bottom="0.98425196850393704" header="0.51181102362204722" footer="0.51181102362204722"/>
  <pageSetup paperSize="9" scale="60" orientation="landscape" horizontalDpi="300" verticalDpi="300" r:id="rId1"/>
  <headerFooter alignWithMargins="0">
    <oddHeader>&amp;L&amp;"Arial Narrow,Normal"&amp;12Centro de Monitoramento de Tempo, do Clima e dos Recursos Hídricos de Mato Grosso do Sul (Cemtec-MS)
Agência de Desenvolvimento Agrário e Extensão Rural (Agraer)</oddHead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73"/>
  <sheetViews>
    <sheetView topLeftCell="A11" zoomScale="90" zoomScaleNormal="90" workbookViewId="0">
      <selection activeCell="A20" sqref="A20"/>
    </sheetView>
  </sheetViews>
  <sheetFormatPr defaultRowHeight="12.75" x14ac:dyDescent="0.2"/>
  <cols>
    <col min="1" max="1" width="43" style="2" bestFit="1" customWidth="1"/>
    <col min="2" max="4" width="5" style="2" customWidth="1"/>
    <col min="5" max="5" width="5.140625" style="2" customWidth="1"/>
    <col min="6" max="6" width="5" style="2" customWidth="1"/>
    <col min="7" max="7" width="5.140625" style="2" customWidth="1"/>
    <col min="8" max="9" width="5" style="2" customWidth="1"/>
    <col min="10" max="10" width="5.42578125" style="2" customWidth="1"/>
    <col min="11" max="11" width="5.140625" style="2" customWidth="1"/>
    <col min="12" max="12" width="5" style="2" customWidth="1"/>
    <col min="13" max="13" width="5.140625" style="2" customWidth="1"/>
    <col min="14" max="14" width="5" style="2" customWidth="1"/>
    <col min="15" max="15" width="5.28515625" style="2" customWidth="1"/>
    <col min="16" max="16" width="5" style="2" customWidth="1"/>
    <col min="17" max="17" width="5.28515625" style="2" customWidth="1"/>
    <col min="18" max="22" width="5.140625" style="2" customWidth="1"/>
    <col min="23" max="24" width="5.28515625" style="2" customWidth="1"/>
    <col min="25" max="25" width="5.42578125" style="2" customWidth="1"/>
    <col min="26" max="27" width="5.140625" style="2" customWidth="1"/>
    <col min="28" max="28" width="5" style="2" customWidth="1"/>
    <col min="29" max="29" width="5.28515625" style="2" customWidth="1"/>
    <col min="30" max="30" width="5.140625" style="2" customWidth="1"/>
    <col min="31" max="31" width="6.5703125" style="2" customWidth="1"/>
    <col min="32" max="32" width="7" style="6" bestFit="1" customWidth="1"/>
    <col min="33" max="33" width="6.85546875" style="1" customWidth="1"/>
  </cols>
  <sheetData>
    <row r="1" spans="1:37" ht="20.100000000000001" customHeight="1" x14ac:dyDescent="0.2">
      <c r="A1" s="128" t="s">
        <v>162</v>
      </c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29"/>
      <c r="M1" s="129"/>
      <c r="N1" s="129"/>
      <c r="O1" s="129"/>
      <c r="P1" s="129"/>
      <c r="Q1" s="129"/>
      <c r="R1" s="129"/>
      <c r="S1" s="129"/>
      <c r="T1" s="129"/>
      <c r="U1" s="129"/>
      <c r="V1" s="129"/>
      <c r="W1" s="129"/>
      <c r="X1" s="129"/>
      <c r="Y1" s="129"/>
      <c r="Z1" s="129"/>
      <c r="AA1" s="129"/>
      <c r="AB1" s="129"/>
      <c r="AC1" s="129"/>
      <c r="AD1" s="129"/>
      <c r="AE1" s="129"/>
      <c r="AF1" s="129"/>
      <c r="AG1" s="130"/>
    </row>
    <row r="2" spans="1:37" s="4" customFormat="1" ht="20.100000000000001" customHeight="1" x14ac:dyDescent="0.2">
      <c r="A2" s="131" t="s">
        <v>21</v>
      </c>
      <c r="B2" s="126" t="s">
        <v>208</v>
      </c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26"/>
      <c r="O2" s="126"/>
      <c r="P2" s="126"/>
      <c r="Q2" s="126"/>
      <c r="R2" s="126"/>
      <c r="S2" s="126"/>
      <c r="T2" s="126"/>
      <c r="U2" s="126"/>
      <c r="V2" s="126"/>
      <c r="W2" s="126"/>
      <c r="X2" s="126"/>
      <c r="Y2" s="126"/>
      <c r="Z2" s="126"/>
      <c r="AA2" s="126"/>
      <c r="AB2" s="126"/>
      <c r="AC2" s="126"/>
      <c r="AD2" s="126"/>
      <c r="AE2" s="126"/>
      <c r="AF2" s="126"/>
      <c r="AG2" s="127"/>
    </row>
    <row r="3" spans="1:37" s="5" customFormat="1" ht="20.100000000000001" customHeight="1" x14ac:dyDescent="0.2">
      <c r="A3" s="131"/>
      <c r="B3" s="125">
        <v>1</v>
      </c>
      <c r="C3" s="125">
        <f>SUM(B3+1)</f>
        <v>2</v>
      </c>
      <c r="D3" s="125">
        <f t="shared" ref="D3:AD3" si="0">SUM(C3+1)</f>
        <v>3</v>
      </c>
      <c r="E3" s="125">
        <f t="shared" si="0"/>
        <v>4</v>
      </c>
      <c r="F3" s="125">
        <f t="shared" si="0"/>
        <v>5</v>
      </c>
      <c r="G3" s="125">
        <f t="shared" si="0"/>
        <v>6</v>
      </c>
      <c r="H3" s="125">
        <f t="shared" si="0"/>
        <v>7</v>
      </c>
      <c r="I3" s="125">
        <f t="shared" si="0"/>
        <v>8</v>
      </c>
      <c r="J3" s="125">
        <f t="shared" si="0"/>
        <v>9</v>
      </c>
      <c r="K3" s="125">
        <f t="shared" si="0"/>
        <v>10</v>
      </c>
      <c r="L3" s="125">
        <f t="shared" si="0"/>
        <v>11</v>
      </c>
      <c r="M3" s="125">
        <f t="shared" si="0"/>
        <v>12</v>
      </c>
      <c r="N3" s="125">
        <f t="shared" si="0"/>
        <v>13</v>
      </c>
      <c r="O3" s="125">
        <f t="shared" si="0"/>
        <v>14</v>
      </c>
      <c r="P3" s="125">
        <f t="shared" si="0"/>
        <v>15</v>
      </c>
      <c r="Q3" s="125">
        <f t="shared" si="0"/>
        <v>16</v>
      </c>
      <c r="R3" s="125">
        <f t="shared" si="0"/>
        <v>17</v>
      </c>
      <c r="S3" s="125">
        <f t="shared" si="0"/>
        <v>18</v>
      </c>
      <c r="T3" s="125">
        <f t="shared" si="0"/>
        <v>19</v>
      </c>
      <c r="U3" s="125">
        <f t="shared" si="0"/>
        <v>20</v>
      </c>
      <c r="V3" s="125">
        <f t="shared" si="0"/>
        <v>21</v>
      </c>
      <c r="W3" s="125">
        <f t="shared" si="0"/>
        <v>22</v>
      </c>
      <c r="X3" s="125">
        <f t="shared" si="0"/>
        <v>23</v>
      </c>
      <c r="Y3" s="125">
        <f t="shared" si="0"/>
        <v>24</v>
      </c>
      <c r="Z3" s="125">
        <f t="shared" si="0"/>
        <v>25</v>
      </c>
      <c r="AA3" s="125">
        <f t="shared" si="0"/>
        <v>26</v>
      </c>
      <c r="AB3" s="125">
        <f t="shared" si="0"/>
        <v>27</v>
      </c>
      <c r="AC3" s="125">
        <f t="shared" si="0"/>
        <v>28</v>
      </c>
      <c r="AD3" s="125">
        <f t="shared" si="0"/>
        <v>29</v>
      </c>
      <c r="AE3" s="125">
        <v>30</v>
      </c>
      <c r="AF3" s="97" t="s">
        <v>28</v>
      </c>
      <c r="AG3" s="98" t="s">
        <v>26</v>
      </c>
    </row>
    <row r="4" spans="1:37" s="5" customFormat="1" ht="20.100000000000001" customHeight="1" x14ac:dyDescent="0.2">
      <c r="A4" s="131"/>
      <c r="B4" s="125"/>
      <c r="C4" s="125"/>
      <c r="D4" s="125"/>
      <c r="E4" s="125"/>
      <c r="F4" s="125"/>
      <c r="G4" s="125"/>
      <c r="H4" s="125"/>
      <c r="I4" s="125"/>
      <c r="J4" s="125"/>
      <c r="K4" s="125"/>
      <c r="L4" s="125"/>
      <c r="M4" s="125"/>
      <c r="N4" s="125"/>
      <c r="O4" s="125"/>
      <c r="P4" s="125"/>
      <c r="Q4" s="125"/>
      <c r="R4" s="125"/>
      <c r="S4" s="125"/>
      <c r="T4" s="125"/>
      <c r="U4" s="125"/>
      <c r="V4" s="125"/>
      <c r="W4" s="125"/>
      <c r="X4" s="125"/>
      <c r="Y4" s="125"/>
      <c r="Z4" s="125"/>
      <c r="AA4" s="125"/>
      <c r="AB4" s="125"/>
      <c r="AC4" s="125"/>
      <c r="AD4" s="125"/>
      <c r="AE4" s="125"/>
      <c r="AF4" s="97" t="s">
        <v>25</v>
      </c>
      <c r="AG4" s="98" t="s">
        <v>25</v>
      </c>
    </row>
    <row r="5" spans="1:37" s="5" customFormat="1" x14ac:dyDescent="0.2">
      <c r="A5" s="47" t="s">
        <v>30</v>
      </c>
      <c r="B5" s="104">
        <f>[1]Junho!$G$5</f>
        <v>37</v>
      </c>
      <c r="C5" s="104">
        <f>[1]Junho!$G$6</f>
        <v>32</v>
      </c>
      <c r="D5" s="104">
        <f>[1]Junho!$G$7</f>
        <v>46</v>
      </c>
      <c r="E5" s="104">
        <f>[1]Junho!$G$8</f>
        <v>43</v>
      </c>
      <c r="F5" s="104">
        <f>[1]Junho!$G$9</f>
        <v>40</v>
      </c>
      <c r="G5" s="104">
        <f>[1]Junho!$G$10</f>
        <v>40</v>
      </c>
      <c r="H5" s="104">
        <f>[1]Junho!$G$11</f>
        <v>44</v>
      </c>
      <c r="I5" s="104">
        <f>[1]Junho!$G$12</f>
        <v>57</v>
      </c>
      <c r="J5" s="104">
        <f>[1]Junho!$G$13</f>
        <v>67</v>
      </c>
      <c r="K5" s="104">
        <f>[1]Junho!$G$14</f>
        <v>24</v>
      </c>
      <c r="L5" s="104">
        <f>[1]Junho!$G$15</f>
        <v>33</v>
      </c>
      <c r="M5" s="104">
        <f>[1]Junho!$G$16</f>
        <v>40</v>
      </c>
      <c r="N5" s="104">
        <f>[1]Junho!$G$17</f>
        <v>41</v>
      </c>
      <c r="O5" s="104">
        <f>[1]Junho!$G$18</f>
        <v>39</v>
      </c>
      <c r="P5" s="104">
        <f>[1]Junho!$G$19</f>
        <v>73</v>
      </c>
      <c r="Q5" s="104">
        <f>[1]Junho!$G$20</f>
        <v>42</v>
      </c>
      <c r="R5" s="104">
        <f>[1]Junho!$G$21</f>
        <v>27</v>
      </c>
      <c r="S5" s="104">
        <f>[1]Junho!$G$22</f>
        <v>28</v>
      </c>
      <c r="T5" s="104">
        <f>[1]Junho!$G$23</f>
        <v>28</v>
      </c>
      <c r="U5" s="104">
        <f>[1]Junho!$G$24</f>
        <v>67</v>
      </c>
      <c r="V5" s="104">
        <f>[1]Junho!$G$25</f>
        <v>56</v>
      </c>
      <c r="W5" s="104">
        <f>[1]Junho!$G$26</f>
        <v>39</v>
      </c>
      <c r="X5" s="104">
        <f>[1]Junho!$G$27</f>
        <v>63</v>
      </c>
      <c r="Y5" s="104">
        <f>[1]Junho!$G$28</f>
        <v>37</v>
      </c>
      <c r="Z5" s="104">
        <f>[1]Junho!$G$29</f>
        <v>32</v>
      </c>
      <c r="AA5" s="104">
        <f>[1]Junho!$G$30</f>
        <v>39</v>
      </c>
      <c r="AB5" s="104">
        <f>[1]Junho!$G$31</f>
        <v>51</v>
      </c>
      <c r="AC5" s="104">
        <f>[1]Junho!$G$32</f>
        <v>34</v>
      </c>
      <c r="AD5" s="104">
        <f>[1]Junho!$G$33</f>
        <v>36</v>
      </c>
      <c r="AE5" s="104">
        <f>[1]Junho!$G$34</f>
        <v>70</v>
      </c>
      <c r="AF5" s="111">
        <f t="shared" ref="AF5:AF31" si="1">MIN(B5:AE5)</f>
        <v>24</v>
      </c>
      <c r="AG5" s="110">
        <f t="shared" ref="AG5:AG31" si="2">AVERAGE(B5:AE5)</f>
        <v>43.5</v>
      </c>
    </row>
    <row r="6" spans="1:37" x14ac:dyDescent="0.2">
      <c r="A6" s="47" t="s">
        <v>0</v>
      </c>
      <c r="B6" s="106">
        <f>[2]Junho!$G$5</f>
        <v>55</v>
      </c>
      <c r="C6" s="106">
        <f>[2]Junho!$G$6</f>
        <v>56</v>
      </c>
      <c r="D6" s="106">
        <f>[2]Junho!$G$7</f>
        <v>52</v>
      </c>
      <c r="E6" s="106">
        <f>[2]Junho!$G$8</f>
        <v>54</v>
      </c>
      <c r="F6" s="106">
        <f>[2]Junho!$G$9</f>
        <v>64</v>
      </c>
      <c r="G6" s="106">
        <f>[2]Junho!$G$10</f>
        <v>55</v>
      </c>
      <c r="H6" s="106">
        <f>[2]Junho!$G$11</f>
        <v>54</v>
      </c>
      <c r="I6" s="106">
        <f>[2]Junho!$G$12</f>
        <v>69</v>
      </c>
      <c r="J6" s="106">
        <f>[2]Junho!$G$13</f>
        <v>35</v>
      </c>
      <c r="K6" s="106">
        <f>[2]Junho!$G$14</f>
        <v>33</v>
      </c>
      <c r="L6" s="106">
        <f>[2]Junho!$G$15</f>
        <v>36</v>
      </c>
      <c r="M6" s="106">
        <f>[2]Junho!$G$16</f>
        <v>39</v>
      </c>
      <c r="N6" s="106">
        <f>[2]Junho!$G$17</f>
        <v>49</v>
      </c>
      <c r="O6" s="106">
        <f>[2]Junho!$G$18</f>
        <v>56</v>
      </c>
      <c r="P6" s="106">
        <f>[2]Junho!$G$19</f>
        <v>63</v>
      </c>
      <c r="Q6" s="106">
        <f>[2]Junho!$G$20</f>
        <v>52</v>
      </c>
      <c r="R6" s="106">
        <f>[2]Junho!$G$21</f>
        <v>42</v>
      </c>
      <c r="S6" s="106">
        <f>[2]Junho!$G$22</f>
        <v>37</v>
      </c>
      <c r="T6" s="106">
        <f>[2]Junho!$G$23</f>
        <v>63</v>
      </c>
      <c r="U6" s="106">
        <f>[2]Junho!$G$24</f>
        <v>66</v>
      </c>
      <c r="V6" s="106">
        <f>[2]Junho!$G$25</f>
        <v>77</v>
      </c>
      <c r="W6" s="106">
        <f>[2]Junho!$G$26</f>
        <v>48</v>
      </c>
      <c r="X6" s="106">
        <f>[2]Junho!$G$27</f>
        <v>47</v>
      </c>
      <c r="Y6" s="106">
        <f>[2]Junho!$G$28</f>
        <v>11</v>
      </c>
      <c r="Z6" s="106">
        <f>[2]Junho!$G$29</f>
        <v>24</v>
      </c>
      <c r="AA6" s="106">
        <f>[2]Junho!$G$30</f>
        <v>49</v>
      </c>
      <c r="AB6" s="106">
        <f>[2]Junho!$G$31</f>
        <v>72</v>
      </c>
      <c r="AC6" s="106">
        <f>[2]Junho!$G$32</f>
        <v>37</v>
      </c>
      <c r="AD6" s="106">
        <f>[2]Junho!$G$33</f>
        <v>69</v>
      </c>
      <c r="AE6" s="106">
        <f>[2]Junho!$G$34</f>
        <v>73</v>
      </c>
      <c r="AF6" s="111">
        <f t="shared" si="1"/>
        <v>11</v>
      </c>
      <c r="AG6" s="110">
        <f t="shared" si="2"/>
        <v>51.233333333333334</v>
      </c>
    </row>
    <row r="7" spans="1:37" x14ac:dyDescent="0.2">
      <c r="A7" s="47" t="s">
        <v>81</v>
      </c>
      <c r="B7" s="106">
        <f>[3]Junho!$G$5</f>
        <v>39</v>
      </c>
      <c r="C7" s="106">
        <f>[3]Junho!$G$6</f>
        <v>39</v>
      </c>
      <c r="D7" s="106">
        <f>[3]Junho!$G$7</f>
        <v>47</v>
      </c>
      <c r="E7" s="106">
        <f>[3]Junho!$G$8</f>
        <v>49</v>
      </c>
      <c r="F7" s="106">
        <f>[3]Junho!$G$9</f>
        <v>51</v>
      </c>
      <c r="G7" s="106">
        <f>[3]Junho!$G$10</f>
        <v>57</v>
      </c>
      <c r="H7" s="106">
        <f>[3]Junho!$G$11</f>
        <v>52</v>
      </c>
      <c r="I7" s="106">
        <f>[3]Junho!$G$12</f>
        <v>77</v>
      </c>
      <c r="J7" s="106">
        <f>[3]Junho!$G$13</f>
        <v>39</v>
      </c>
      <c r="K7" s="106">
        <f>[3]Junho!$G$14</f>
        <v>52</v>
      </c>
      <c r="L7" s="106">
        <f>[3]Junho!$G$15</f>
        <v>41</v>
      </c>
      <c r="M7" s="106">
        <f>[3]Junho!$G$16</f>
        <v>42</v>
      </c>
      <c r="N7" s="106">
        <f>[3]Junho!$G$17</f>
        <v>52</v>
      </c>
      <c r="O7" s="106">
        <f>[3]Junho!$G$18</f>
        <v>53</v>
      </c>
      <c r="P7" s="106">
        <f>[3]Junho!$G$19</f>
        <v>61</v>
      </c>
      <c r="Q7" s="106">
        <f>[3]Junho!$G$20</f>
        <v>53</v>
      </c>
      <c r="R7" s="106">
        <f>[3]Junho!$G$21</f>
        <v>40</v>
      </c>
      <c r="S7" s="106">
        <f>[3]Junho!$G$22</f>
        <v>38</v>
      </c>
      <c r="T7" s="106">
        <f>[3]Junho!$G$23</f>
        <v>36</v>
      </c>
      <c r="U7" s="106">
        <f>[3]Junho!$G$24</f>
        <v>60</v>
      </c>
      <c r="V7" s="106">
        <f>[3]Junho!$G$25</f>
        <v>71</v>
      </c>
      <c r="W7" s="106">
        <f>[3]Junho!$G$26</f>
        <v>44</v>
      </c>
      <c r="X7" s="106">
        <f>[3]Junho!$G$27</f>
        <v>58</v>
      </c>
      <c r="Y7" s="106">
        <f>[3]Junho!$G$28</f>
        <v>23</v>
      </c>
      <c r="Z7" s="106">
        <f>[3]Junho!$G$29</f>
        <v>27</v>
      </c>
      <c r="AA7" s="106">
        <f>[3]Junho!$G$30</f>
        <v>53</v>
      </c>
      <c r="AB7" s="106">
        <f>[3]Junho!$G$31</f>
        <v>69</v>
      </c>
      <c r="AC7" s="106">
        <f>[3]Junho!$G$32</f>
        <v>41</v>
      </c>
      <c r="AD7" s="106">
        <f>[3]Junho!$G$33</f>
        <v>61</v>
      </c>
      <c r="AE7" s="106">
        <f>[3]Junho!$G$34</f>
        <v>63</v>
      </c>
      <c r="AF7" s="111">
        <f t="shared" si="1"/>
        <v>23</v>
      </c>
      <c r="AG7" s="110">
        <f t="shared" si="2"/>
        <v>49.6</v>
      </c>
    </row>
    <row r="8" spans="1:37" x14ac:dyDescent="0.2">
      <c r="A8" s="47" t="s">
        <v>1</v>
      </c>
      <c r="B8" s="106">
        <f>[4]Junho!$G$5</f>
        <v>51</v>
      </c>
      <c r="C8" s="106">
        <f>[4]Junho!$G$6</f>
        <v>46</v>
      </c>
      <c r="D8" s="106">
        <f>[4]Junho!$G$7</f>
        <v>43</v>
      </c>
      <c r="E8" s="106">
        <f>[4]Junho!$G$8</f>
        <v>48</v>
      </c>
      <c r="F8" s="106">
        <f>[4]Junho!$G$9</f>
        <v>49</v>
      </c>
      <c r="G8" s="106">
        <f>[4]Junho!$G$10</f>
        <v>50</v>
      </c>
      <c r="H8" s="106">
        <f>[4]Junho!$G$11</f>
        <v>42</v>
      </c>
      <c r="I8" s="106">
        <f>[4]Junho!$G$12</f>
        <v>80</v>
      </c>
      <c r="J8" s="106">
        <f>[4]Junho!$G$13</f>
        <v>51</v>
      </c>
      <c r="K8" s="106">
        <f>[4]Junho!$G$14</f>
        <v>39</v>
      </c>
      <c r="L8" s="106">
        <f>[4]Junho!$G$15</f>
        <v>39</v>
      </c>
      <c r="M8" s="106">
        <f>[4]Junho!$G$16</f>
        <v>40</v>
      </c>
      <c r="N8" s="106">
        <f>[4]Junho!$G$17</f>
        <v>47</v>
      </c>
      <c r="O8" s="106">
        <f>[4]Junho!$G$18</f>
        <v>37</v>
      </c>
      <c r="P8" s="106">
        <f>[4]Junho!$G$19</f>
        <v>54</v>
      </c>
      <c r="Q8" s="106">
        <f>[4]Junho!$G$20</f>
        <v>40</v>
      </c>
      <c r="R8" s="106">
        <f>[4]Junho!$G$21</f>
        <v>32</v>
      </c>
      <c r="S8" s="106">
        <f>[4]Junho!$G$22</f>
        <v>30</v>
      </c>
      <c r="T8" s="106">
        <f>[4]Junho!$G$23</f>
        <v>56</v>
      </c>
      <c r="U8" s="106">
        <f>[4]Junho!$G$24</f>
        <v>53</v>
      </c>
      <c r="V8" s="106">
        <f>[4]Junho!$G$25</f>
        <v>60</v>
      </c>
      <c r="W8" s="106">
        <f>[4]Junho!$G$26</f>
        <v>44</v>
      </c>
      <c r="X8" s="106">
        <f>[4]Junho!$G$27</f>
        <v>55</v>
      </c>
      <c r="Y8" s="106">
        <f>[4]Junho!$G$28</f>
        <v>23</v>
      </c>
      <c r="Z8" s="106">
        <f>[4]Junho!$G$29</f>
        <v>31</v>
      </c>
      <c r="AA8" s="106">
        <f>[4]Junho!$G$30</f>
        <v>65</v>
      </c>
      <c r="AB8" s="106">
        <f>[4]Junho!$G$31</f>
        <v>45</v>
      </c>
      <c r="AC8" s="106">
        <f>[4]Junho!$G$32</f>
        <v>33</v>
      </c>
      <c r="AD8" s="106">
        <f>[4]Junho!$G$33</f>
        <v>59</v>
      </c>
      <c r="AE8" s="106">
        <f>[4]Junho!$G$34</f>
        <v>62</v>
      </c>
      <c r="AF8" s="111">
        <f t="shared" si="1"/>
        <v>23</v>
      </c>
      <c r="AG8" s="110">
        <f t="shared" si="2"/>
        <v>46.8</v>
      </c>
    </row>
    <row r="9" spans="1:37" x14ac:dyDescent="0.2">
      <c r="A9" s="47" t="s">
        <v>138</v>
      </c>
      <c r="B9" s="106">
        <f>[5]Junho!$G$5</f>
        <v>59</v>
      </c>
      <c r="C9" s="106">
        <f>[5]Junho!$G$6</f>
        <v>55</v>
      </c>
      <c r="D9" s="106">
        <f>[5]Junho!$G$7</f>
        <v>53</v>
      </c>
      <c r="E9" s="106">
        <f>[5]Junho!$G$8</f>
        <v>59</v>
      </c>
      <c r="F9" s="106">
        <f>[5]Junho!$G$9</f>
        <v>72</v>
      </c>
      <c r="G9" s="106">
        <f>[5]Junho!$G$10</f>
        <v>64</v>
      </c>
      <c r="H9" s="106">
        <f>[5]Junho!$G$11</f>
        <v>58</v>
      </c>
      <c r="I9" s="106">
        <f>[5]Junho!$G$12</f>
        <v>76</v>
      </c>
      <c r="J9" s="106">
        <f>[5]Junho!$G$13</f>
        <v>55</v>
      </c>
      <c r="K9" s="106">
        <f>[5]Junho!$G$14</f>
        <v>42</v>
      </c>
      <c r="L9" s="106">
        <f>[5]Junho!$G$15</f>
        <v>38</v>
      </c>
      <c r="M9" s="106">
        <f>[5]Junho!$G$16</f>
        <v>49</v>
      </c>
      <c r="N9" s="106">
        <f>[5]Junho!$G$17</f>
        <v>57</v>
      </c>
      <c r="O9" s="106">
        <f>[5]Junho!$G$18</f>
        <v>62</v>
      </c>
      <c r="P9" s="106">
        <f>[5]Junho!$G$19</f>
        <v>72</v>
      </c>
      <c r="Q9" s="106">
        <f>[5]Junho!$G$20</f>
        <v>59</v>
      </c>
      <c r="R9" s="106">
        <f>[5]Junho!$G$21</f>
        <v>49</v>
      </c>
      <c r="S9" s="106">
        <f>[5]Junho!$G$22</f>
        <v>42</v>
      </c>
      <c r="T9" s="106">
        <f>[5]Junho!$G$23</f>
        <v>63</v>
      </c>
      <c r="U9" s="106">
        <f>[5]Junho!$G$24</f>
        <v>86</v>
      </c>
      <c r="V9" s="106">
        <f>[5]Junho!$G$25</f>
        <v>81</v>
      </c>
      <c r="W9" s="106">
        <f>[5]Junho!$G$26</f>
        <v>52</v>
      </c>
      <c r="X9" s="106">
        <f>[5]Junho!$G$27</f>
        <v>50</v>
      </c>
      <c r="Y9" s="106">
        <f>[5]Junho!$G$28</f>
        <v>18</v>
      </c>
      <c r="Z9" s="106">
        <f>[5]Junho!$G$29</f>
        <v>27</v>
      </c>
      <c r="AA9" s="106">
        <f>[5]Junho!$G$30</f>
        <v>51</v>
      </c>
      <c r="AB9" s="106">
        <f>[5]Junho!$G$31</f>
        <v>78</v>
      </c>
      <c r="AC9" s="106">
        <f>[5]Junho!$G$32</f>
        <v>45</v>
      </c>
      <c r="AD9" s="106">
        <f>[5]Junho!$G$33</f>
        <v>69</v>
      </c>
      <c r="AE9" s="106">
        <f>[5]Junho!$G$34</f>
        <v>90</v>
      </c>
      <c r="AF9" s="111">
        <f t="shared" si="1"/>
        <v>18</v>
      </c>
      <c r="AG9" s="110">
        <f t="shared" si="2"/>
        <v>57.7</v>
      </c>
      <c r="AK9" t="s">
        <v>35</v>
      </c>
    </row>
    <row r="10" spans="1:37" x14ac:dyDescent="0.2">
      <c r="A10" s="47" t="s">
        <v>87</v>
      </c>
      <c r="B10" s="106">
        <f>[6]Junho!$G$5</f>
        <v>46</v>
      </c>
      <c r="C10" s="106">
        <f>[6]Junho!$G$6</f>
        <v>42</v>
      </c>
      <c r="D10" s="106">
        <f>[6]Junho!$G$7</f>
        <v>50</v>
      </c>
      <c r="E10" s="106">
        <f>[6]Junho!$G$8</f>
        <v>52</v>
      </c>
      <c r="F10" s="106">
        <f>[6]Junho!$G$9</f>
        <v>49</v>
      </c>
      <c r="G10" s="106">
        <f>[6]Junho!$G$10</f>
        <v>48</v>
      </c>
      <c r="H10" s="106">
        <f>[6]Junho!$G$11</f>
        <v>44</v>
      </c>
      <c r="I10" s="106">
        <f>[6]Junho!$G$12</f>
        <v>77</v>
      </c>
      <c r="J10" s="106">
        <f>[6]Junho!$G$13</f>
        <v>70</v>
      </c>
      <c r="K10" s="106">
        <f>[6]Junho!$G$14</f>
        <v>40</v>
      </c>
      <c r="L10" s="106">
        <f>[6]Junho!$G$15</f>
        <v>43</v>
      </c>
      <c r="M10" s="106">
        <f>[6]Junho!$G$16</f>
        <v>48</v>
      </c>
      <c r="N10" s="106">
        <f>[6]Junho!$G$17</f>
        <v>40</v>
      </c>
      <c r="O10" s="106">
        <f>[6]Junho!$G$18</f>
        <v>42</v>
      </c>
      <c r="P10" s="106">
        <f>[6]Junho!$G$19</f>
        <v>69</v>
      </c>
      <c r="Q10" s="106">
        <f>[6]Junho!$G$20</f>
        <v>52</v>
      </c>
      <c r="R10" s="106">
        <f>[6]Junho!$G$21</f>
        <v>40</v>
      </c>
      <c r="S10" s="106">
        <f>[6]Junho!$G$22</f>
        <v>37</v>
      </c>
      <c r="T10" s="106">
        <f>[6]Junho!$G$23</f>
        <v>39</v>
      </c>
      <c r="U10" s="106">
        <f>[6]Junho!$G$24</f>
        <v>74</v>
      </c>
      <c r="V10" s="106">
        <f>[6]Junho!$G$25</f>
        <v>51</v>
      </c>
      <c r="W10" s="106">
        <f>[6]Junho!$G$26</f>
        <v>47</v>
      </c>
      <c r="X10" s="106">
        <f>[6]Junho!$G$27</f>
        <v>60</v>
      </c>
      <c r="Y10" s="106">
        <f>[6]Junho!$G$28</f>
        <v>43</v>
      </c>
      <c r="Z10" s="106">
        <f>[6]Junho!$G$29</f>
        <v>41</v>
      </c>
      <c r="AA10" s="106">
        <f>[6]Junho!$G$30</f>
        <v>54</v>
      </c>
      <c r="AB10" s="106">
        <f>[6]Junho!$G$31</f>
        <v>56</v>
      </c>
      <c r="AC10" s="106">
        <f>[6]Junho!$G$32</f>
        <v>44</v>
      </c>
      <c r="AD10" s="106">
        <f>[6]Junho!$G$33</f>
        <v>49</v>
      </c>
      <c r="AE10" s="106">
        <f>[6]Junho!$G$34</f>
        <v>79</v>
      </c>
      <c r="AF10" s="111">
        <f t="shared" si="1"/>
        <v>37</v>
      </c>
      <c r="AG10" s="110">
        <f t="shared" si="2"/>
        <v>50.866666666666667</v>
      </c>
    </row>
    <row r="11" spans="1:37" x14ac:dyDescent="0.2">
      <c r="A11" s="47" t="s">
        <v>47</v>
      </c>
      <c r="B11" s="106">
        <f>[7]Junho!$G$5</f>
        <v>32</v>
      </c>
      <c r="C11" s="106">
        <f>[7]Junho!$G$6</f>
        <v>40</v>
      </c>
      <c r="D11" s="106">
        <f>[7]Junho!$G$7</f>
        <v>60</v>
      </c>
      <c r="E11" s="106">
        <f>[7]Junho!$G$8</f>
        <v>47</v>
      </c>
      <c r="F11" s="106">
        <f>[7]Junho!$G$9</f>
        <v>44</v>
      </c>
      <c r="G11" s="106">
        <f>[7]Junho!$G$10</f>
        <v>49</v>
      </c>
      <c r="H11" s="106">
        <f>[7]Junho!$G$11</f>
        <v>54</v>
      </c>
      <c r="I11" s="106">
        <f>[7]Junho!$G$12</f>
        <v>79</v>
      </c>
      <c r="J11" s="106">
        <f>[7]Junho!$G$13</f>
        <v>59</v>
      </c>
      <c r="K11" s="106">
        <f>[7]Junho!$G$14</f>
        <v>50</v>
      </c>
      <c r="L11" s="106">
        <f>[7]Junho!$G$15</f>
        <v>37</v>
      </c>
      <c r="M11" s="106">
        <f>[7]Junho!$G$16</f>
        <v>46</v>
      </c>
      <c r="N11" s="106">
        <f>[7]Junho!$G$17</f>
        <v>49</v>
      </c>
      <c r="O11" s="106">
        <f>[7]Junho!$G$18</f>
        <v>52</v>
      </c>
      <c r="P11" s="106">
        <f>[7]Junho!$G$19</f>
        <v>62</v>
      </c>
      <c r="Q11" s="106">
        <f>[7]Junho!$G$20</f>
        <v>47</v>
      </c>
      <c r="R11" s="106">
        <f>[7]Junho!$G$21</f>
        <v>36</v>
      </c>
      <c r="S11" s="106">
        <f>[7]Junho!$G$22</f>
        <v>32</v>
      </c>
      <c r="T11" s="106">
        <f>[7]Junho!$G$23</f>
        <v>36</v>
      </c>
      <c r="U11" s="106">
        <f>[7]Junho!$G$24</f>
        <v>56</v>
      </c>
      <c r="V11" s="106">
        <f>[7]Junho!$G$25</f>
        <v>59</v>
      </c>
      <c r="W11" s="106">
        <f>[7]Junho!$G$26</f>
        <v>53</v>
      </c>
      <c r="X11" s="106">
        <f>[7]Junho!$G$27</f>
        <v>70</v>
      </c>
      <c r="Y11" s="106">
        <f>[7]Junho!$G$28</f>
        <v>23</v>
      </c>
      <c r="Z11" s="106">
        <f>[7]Junho!$G$29</f>
        <v>31</v>
      </c>
      <c r="AA11" s="106">
        <f>[7]Junho!$G$30</f>
        <v>41</v>
      </c>
      <c r="AB11" s="106">
        <f>[7]Junho!$G$31</f>
        <v>59</v>
      </c>
      <c r="AC11" s="106">
        <f>[7]Junho!$G$32</f>
        <v>40</v>
      </c>
      <c r="AD11" s="106">
        <f>[7]Junho!$G$33</f>
        <v>42</v>
      </c>
      <c r="AE11" s="106">
        <f>[7]Junho!$G$34</f>
        <v>65</v>
      </c>
      <c r="AF11" s="111">
        <f t="shared" si="1"/>
        <v>23</v>
      </c>
      <c r="AG11" s="110">
        <f t="shared" si="2"/>
        <v>48.333333333333336</v>
      </c>
    </row>
    <row r="12" spans="1:37" x14ac:dyDescent="0.2">
      <c r="A12" s="47" t="s">
        <v>90</v>
      </c>
      <c r="B12" s="106">
        <f>[8]Junho!$G$5</f>
        <v>54</v>
      </c>
      <c r="C12" s="106">
        <f>[8]Junho!$G$6</f>
        <v>54</v>
      </c>
      <c r="D12" s="106">
        <f>[8]Junho!$G$7</f>
        <v>51</v>
      </c>
      <c r="E12" s="106">
        <f>[8]Junho!$G$8</f>
        <v>54</v>
      </c>
      <c r="F12" s="106">
        <f>[8]Junho!$G$9</f>
        <v>50</v>
      </c>
      <c r="G12" s="106">
        <f>[8]Junho!$G$10</f>
        <v>59</v>
      </c>
      <c r="H12" s="106">
        <f>[8]Junho!$G$11</f>
        <v>51</v>
      </c>
      <c r="I12" s="106">
        <f>[8]Junho!$G$12</f>
        <v>74</v>
      </c>
      <c r="J12" s="106">
        <f>[8]Junho!$G$13</f>
        <v>40</v>
      </c>
      <c r="K12" s="106">
        <f>[8]Junho!$G$14</f>
        <v>30</v>
      </c>
      <c r="L12" s="106">
        <f>[8]Junho!$G$15</f>
        <v>44</v>
      </c>
      <c r="M12" s="106">
        <f>[8]Junho!$G$16</f>
        <v>47</v>
      </c>
      <c r="N12" s="106">
        <f>[8]Junho!$G$17</f>
        <v>53</v>
      </c>
      <c r="O12" s="106">
        <f>[8]Junho!$G$18</f>
        <v>53</v>
      </c>
      <c r="P12" s="106">
        <f>[8]Junho!$G$19</f>
        <v>59</v>
      </c>
      <c r="Q12" s="106">
        <f>[8]Junho!$G$20</f>
        <v>52</v>
      </c>
      <c r="R12" s="106">
        <f>[8]Junho!$G$21</f>
        <v>46</v>
      </c>
      <c r="S12" s="106">
        <f>[8]Junho!$G$22</f>
        <v>44</v>
      </c>
      <c r="T12" s="106">
        <f>[8]Junho!$G$23</f>
        <v>68</v>
      </c>
      <c r="U12" s="106">
        <f>[8]Junho!$G$24</f>
        <v>69</v>
      </c>
      <c r="V12" s="106">
        <f>[8]Junho!$G$25</f>
        <v>74</v>
      </c>
      <c r="W12" s="106">
        <f>[8]Junho!$G$26</f>
        <v>62</v>
      </c>
      <c r="X12" s="106">
        <f>[8]Junho!$G$27</f>
        <v>61</v>
      </c>
      <c r="Y12" s="106">
        <f>[8]Junho!$G$28</f>
        <v>29</v>
      </c>
      <c r="Z12" s="106">
        <f>[8]Junho!$G$29</f>
        <v>44</v>
      </c>
      <c r="AA12" s="106">
        <f>[8]Junho!$G$30</f>
        <v>68</v>
      </c>
      <c r="AB12" s="106">
        <f>[8]Junho!$G$31</f>
        <v>67</v>
      </c>
      <c r="AC12" s="106">
        <f>[8]Junho!$G$32</f>
        <v>50</v>
      </c>
      <c r="AD12" s="106">
        <f>[8]Junho!$G$33</f>
        <v>74</v>
      </c>
      <c r="AE12" s="106">
        <f>[8]Junho!$G$34</f>
        <v>76</v>
      </c>
      <c r="AF12" s="111">
        <f t="shared" si="1"/>
        <v>29</v>
      </c>
      <c r="AG12" s="110">
        <f t="shared" si="2"/>
        <v>55.233333333333334</v>
      </c>
    </row>
    <row r="13" spans="1:37" x14ac:dyDescent="0.2">
      <c r="A13" s="47" t="s">
        <v>95</v>
      </c>
      <c r="B13" s="106">
        <f>[9]Junho!$G$5</f>
        <v>57</v>
      </c>
      <c r="C13" s="106">
        <f>[9]Junho!$G$6</f>
        <v>49</v>
      </c>
      <c r="D13" s="106">
        <f>[9]Junho!$G$7</f>
        <v>53</v>
      </c>
      <c r="E13" s="106">
        <f>[9]Junho!$G$8</f>
        <v>54</v>
      </c>
      <c r="F13" s="106">
        <f>[9]Junho!$G$9</f>
        <v>60</v>
      </c>
      <c r="G13" s="106">
        <f>[9]Junho!$G$10</f>
        <v>64</v>
      </c>
      <c r="H13" s="106">
        <f>[9]Junho!$G$11</f>
        <v>51</v>
      </c>
      <c r="I13" s="106">
        <f>[9]Junho!$G$12</f>
        <v>78</v>
      </c>
      <c r="J13" s="106">
        <f>[9]Junho!$G$13</f>
        <v>38</v>
      </c>
      <c r="K13" s="106">
        <f>[9]Junho!$G$14</f>
        <v>37</v>
      </c>
      <c r="L13" s="106">
        <f>[9]Junho!$G$15</f>
        <v>40</v>
      </c>
      <c r="M13" s="106">
        <f>[9]Junho!$G$16</f>
        <v>40</v>
      </c>
      <c r="N13" s="106">
        <f>[9]Junho!$G$17</f>
        <v>52</v>
      </c>
      <c r="O13" s="106">
        <f>[9]Junho!$G$18</f>
        <v>54</v>
      </c>
      <c r="P13" s="106">
        <f>[9]Junho!$G$19</f>
        <v>63</v>
      </c>
      <c r="Q13" s="106">
        <f>[9]Junho!$G$20</f>
        <v>57</v>
      </c>
      <c r="R13" s="106">
        <f>[9]Junho!$G$21</f>
        <v>45</v>
      </c>
      <c r="S13" s="106">
        <f>[9]Junho!$G$22</f>
        <v>41</v>
      </c>
      <c r="T13" s="106">
        <f>[9]Junho!$G$23</f>
        <v>47</v>
      </c>
      <c r="U13" s="106">
        <f>[9]Junho!$G$24</f>
        <v>65</v>
      </c>
      <c r="V13" s="106">
        <f>[9]Junho!$G$25</f>
        <v>75</v>
      </c>
      <c r="W13" s="106">
        <f>[9]Junho!$G$26</f>
        <v>49</v>
      </c>
      <c r="X13" s="106">
        <f>[9]Junho!$G$27</f>
        <v>55</v>
      </c>
      <c r="Y13" s="106">
        <f>[9]Junho!$G$28</f>
        <v>21</v>
      </c>
      <c r="Z13" s="106">
        <f>[9]Junho!$G$29</f>
        <v>30</v>
      </c>
      <c r="AA13" s="106">
        <f>[9]Junho!$G$30</f>
        <v>47</v>
      </c>
      <c r="AB13" s="106">
        <f>[9]Junho!$G$31</f>
        <v>78</v>
      </c>
      <c r="AC13" s="106">
        <f>[9]Junho!$G$32</f>
        <v>42</v>
      </c>
      <c r="AD13" s="106">
        <f>[9]Junho!$G$33</f>
        <v>60</v>
      </c>
      <c r="AE13" s="106">
        <f>[9]Junho!$G$34</f>
        <v>72</v>
      </c>
      <c r="AF13" s="111">
        <f t="shared" si="1"/>
        <v>21</v>
      </c>
      <c r="AG13" s="110">
        <f t="shared" si="2"/>
        <v>52.466666666666669</v>
      </c>
    </row>
    <row r="14" spans="1:37" x14ac:dyDescent="0.2">
      <c r="A14" s="47" t="s">
        <v>139</v>
      </c>
      <c r="B14" s="106">
        <f>[10]Junho!$G$5</f>
        <v>43</v>
      </c>
      <c r="C14" s="106">
        <f>[10]Junho!$G$6</f>
        <v>39</v>
      </c>
      <c r="D14" s="106">
        <f>[10]Junho!$G$7</f>
        <v>53</v>
      </c>
      <c r="E14" s="106">
        <f>[10]Junho!$G$8</f>
        <v>54</v>
      </c>
      <c r="F14" s="106">
        <f>[10]Junho!$G$9</f>
        <v>52</v>
      </c>
      <c r="G14" s="106">
        <f>[10]Junho!$G$10</f>
        <v>49</v>
      </c>
      <c r="H14" s="106">
        <f>[10]Junho!$G$11</f>
        <v>43</v>
      </c>
      <c r="I14" s="106">
        <f>[10]Junho!$G$12</f>
        <v>61</v>
      </c>
      <c r="J14" s="106">
        <f>[10]Junho!$G$13</f>
        <v>67</v>
      </c>
      <c r="K14" s="106">
        <f>[10]Junho!$G$14</f>
        <v>41</v>
      </c>
      <c r="L14" s="106">
        <f>[10]Junho!$G$15</f>
        <v>44</v>
      </c>
      <c r="M14" s="106">
        <f>[10]Junho!$G$16</f>
        <v>41</v>
      </c>
      <c r="N14" s="106">
        <f>[10]Junho!$G$17</f>
        <v>39</v>
      </c>
      <c r="O14" s="106">
        <f>[10]Junho!$G$18</f>
        <v>45</v>
      </c>
      <c r="P14" s="106">
        <f>[10]Junho!$G$19</f>
        <v>63</v>
      </c>
      <c r="Q14" s="106">
        <f>[10]Junho!$G$20</f>
        <v>50</v>
      </c>
      <c r="R14" s="106">
        <f>[10]Junho!$G$21</f>
        <v>37</v>
      </c>
      <c r="S14" s="106">
        <f>[10]Junho!$G$22</f>
        <v>40</v>
      </c>
      <c r="T14" s="106">
        <f>[10]Junho!$G$23</f>
        <v>38</v>
      </c>
      <c r="U14" s="106">
        <f>[10]Junho!$G$24</f>
        <v>44</v>
      </c>
      <c r="V14" s="106">
        <f>[10]Junho!$G$25</f>
        <v>61</v>
      </c>
      <c r="W14" s="106">
        <f>[10]Junho!$G$26</f>
        <v>56</v>
      </c>
      <c r="X14" s="106">
        <f>[10]Junho!$G$27</f>
        <v>63</v>
      </c>
      <c r="Y14" s="106">
        <f>[10]Junho!$G$28</f>
        <v>41</v>
      </c>
      <c r="Z14" s="106">
        <f>[10]Junho!$G$29</f>
        <v>47</v>
      </c>
      <c r="AA14" s="106">
        <f>[10]Junho!$G$30</f>
        <v>53</v>
      </c>
      <c r="AB14" s="106">
        <f>[10]Junho!$G$31</f>
        <v>51</v>
      </c>
      <c r="AC14" s="106">
        <f>[10]Junho!$G$32</f>
        <v>43</v>
      </c>
      <c r="AD14" s="106">
        <f>[10]Junho!$G$33</f>
        <v>47</v>
      </c>
      <c r="AE14" s="106">
        <f>[10]Junho!$G$34</f>
        <v>76</v>
      </c>
      <c r="AF14" s="111">
        <f t="shared" si="1"/>
        <v>37</v>
      </c>
      <c r="AG14" s="110">
        <f t="shared" si="2"/>
        <v>49.366666666666667</v>
      </c>
    </row>
    <row r="15" spans="1:37" x14ac:dyDescent="0.2">
      <c r="A15" s="47" t="s">
        <v>2</v>
      </c>
      <c r="B15" s="106">
        <f>[11]Junho!$G$5</f>
        <v>41</v>
      </c>
      <c r="C15" s="106">
        <f>[11]Junho!$G$6</f>
        <v>39</v>
      </c>
      <c r="D15" s="106">
        <f>[11]Junho!$G$7</f>
        <v>47</v>
      </c>
      <c r="E15" s="106">
        <f>[11]Junho!$G$8</f>
        <v>50</v>
      </c>
      <c r="F15" s="106">
        <f>[11]Junho!$G$9</f>
        <v>50</v>
      </c>
      <c r="G15" s="106">
        <f>[11]Junho!$G$10</f>
        <v>52</v>
      </c>
      <c r="H15" s="106">
        <f>[11]Junho!$G$11</f>
        <v>45</v>
      </c>
      <c r="I15" s="106">
        <f>[11]Junho!$G$12</f>
        <v>75</v>
      </c>
      <c r="J15" s="106">
        <f>[11]Junho!$G$13</f>
        <v>55</v>
      </c>
      <c r="K15" s="106">
        <f>[11]Junho!$G$14</f>
        <v>32</v>
      </c>
      <c r="L15" s="106">
        <f>[11]Junho!$G$15</f>
        <v>33</v>
      </c>
      <c r="M15" s="106">
        <f>[11]Junho!$G$16</f>
        <v>40</v>
      </c>
      <c r="N15" s="106">
        <f>[11]Junho!$G$17</f>
        <v>34</v>
      </c>
      <c r="O15" s="106">
        <f>[11]Junho!$G$18</f>
        <v>41</v>
      </c>
      <c r="P15" s="106">
        <f>[11]Junho!$G$19</f>
        <v>60</v>
      </c>
      <c r="Q15" s="106">
        <f>[11]Junho!$G$20</f>
        <v>49</v>
      </c>
      <c r="R15" s="106">
        <f>[11]Junho!$G$21</f>
        <v>35</v>
      </c>
      <c r="S15" s="106">
        <f>[11]Junho!$G$22</f>
        <v>34</v>
      </c>
      <c r="T15" s="106">
        <f>[11]Junho!$G$23</f>
        <v>39</v>
      </c>
      <c r="U15" s="106">
        <f>[11]Junho!$G$24</f>
        <v>72</v>
      </c>
      <c r="V15" s="106">
        <f>[11]Junho!$G$25</f>
        <v>57</v>
      </c>
      <c r="W15" s="106">
        <f>[11]Junho!$G$26</f>
        <v>43</v>
      </c>
      <c r="X15" s="106">
        <f>[11]Junho!$G$27</f>
        <v>60</v>
      </c>
      <c r="Y15" s="106">
        <f>[11]Junho!$G$28</f>
        <v>32</v>
      </c>
      <c r="Z15" s="106">
        <f>[11]Junho!$G$29</f>
        <v>37</v>
      </c>
      <c r="AA15" s="106">
        <f>[11]Junho!$G$30</f>
        <v>58</v>
      </c>
      <c r="AB15" s="106">
        <f>[11]Junho!$G$31</f>
        <v>48</v>
      </c>
      <c r="AC15" s="106">
        <f>[11]Junho!$G$32</f>
        <v>42</v>
      </c>
      <c r="AD15" s="106">
        <f>[11]Junho!$G$33</f>
        <v>48</v>
      </c>
      <c r="AE15" s="106">
        <f>[11]Junho!$G$34</f>
        <v>74</v>
      </c>
      <c r="AF15" s="111">
        <f t="shared" si="1"/>
        <v>32</v>
      </c>
      <c r="AG15" s="110">
        <f t="shared" si="2"/>
        <v>47.4</v>
      </c>
      <c r="AI15" s="12" t="s">
        <v>35</v>
      </c>
    </row>
    <row r="16" spans="1:37" x14ac:dyDescent="0.2">
      <c r="A16" s="47" t="s">
        <v>3</v>
      </c>
      <c r="B16" s="106">
        <f>[12]Junho!$G$5</f>
        <v>36</v>
      </c>
      <c r="C16" s="106">
        <f>[12]Junho!$G$6</f>
        <v>40</v>
      </c>
      <c r="D16" s="106">
        <f>[12]Junho!$G$7</f>
        <v>51</v>
      </c>
      <c r="E16" s="106">
        <f>[12]Junho!$G$8</f>
        <v>50</v>
      </c>
      <c r="F16" s="106">
        <f>[12]Junho!$G$9</f>
        <v>38</v>
      </c>
      <c r="G16" s="106">
        <f>[12]Junho!$G$10</f>
        <v>40</v>
      </c>
      <c r="H16" s="106">
        <f>[12]Junho!$G$11</f>
        <v>33</v>
      </c>
      <c r="I16" s="106">
        <f>[12]Junho!$G$12</f>
        <v>27</v>
      </c>
      <c r="J16" s="106">
        <f>[12]Junho!$G$13</f>
        <v>59</v>
      </c>
      <c r="K16" s="106">
        <f>[12]Junho!$G$14</f>
        <v>52</v>
      </c>
      <c r="L16" s="106">
        <f>[12]Junho!$G$15</f>
        <v>50</v>
      </c>
      <c r="M16" s="106">
        <f>[12]Junho!$G$16</f>
        <v>42</v>
      </c>
      <c r="N16" s="106">
        <f>[12]Junho!$G$17</f>
        <v>40</v>
      </c>
      <c r="O16" s="106">
        <f>[12]Junho!$G$18</f>
        <v>37</v>
      </c>
      <c r="P16" s="106">
        <f>[12]Junho!$G$19</f>
        <v>57</v>
      </c>
      <c r="Q16" s="106">
        <f>[12]Junho!$G$20</f>
        <v>42</v>
      </c>
      <c r="R16" s="106">
        <f>[12]Junho!$G$21</f>
        <v>28</v>
      </c>
      <c r="S16" s="106">
        <f>[12]Junho!$G$22</f>
        <v>24</v>
      </c>
      <c r="T16" s="106">
        <f>[12]Junho!$G$23</f>
        <v>25</v>
      </c>
      <c r="U16" s="106">
        <f>[12]Junho!$G$24</f>
        <v>28</v>
      </c>
      <c r="V16" s="106">
        <f>[12]Junho!$G$25</f>
        <v>49</v>
      </c>
      <c r="W16" s="106">
        <f>[12]Junho!$G$26</f>
        <v>30</v>
      </c>
      <c r="X16" s="106">
        <f>[12]Junho!$G$27</f>
        <v>51</v>
      </c>
      <c r="Y16" s="106">
        <f>[12]Junho!$G$28</f>
        <v>31</v>
      </c>
      <c r="Z16" s="106">
        <f>[12]Junho!$G$29</f>
        <v>48</v>
      </c>
      <c r="AA16" s="106">
        <f>[12]Junho!$G$30</f>
        <v>37</v>
      </c>
      <c r="AB16" s="106">
        <f>[12]Junho!$G$31</f>
        <v>47</v>
      </c>
      <c r="AC16" s="106">
        <f>[12]Junho!$G$32</f>
        <v>31</v>
      </c>
      <c r="AD16" s="106">
        <f>[12]Junho!$G$33</f>
        <v>21</v>
      </c>
      <c r="AE16" s="106">
        <f>[12]Junho!$G$34</f>
        <v>63</v>
      </c>
      <c r="AF16" s="111">
        <f t="shared" si="1"/>
        <v>21</v>
      </c>
      <c r="AG16" s="110">
        <f t="shared" si="2"/>
        <v>40.233333333333334</v>
      </c>
      <c r="AI16" s="12"/>
    </row>
    <row r="17" spans="1:38" x14ac:dyDescent="0.2">
      <c r="A17" s="47" t="s">
        <v>4</v>
      </c>
      <c r="B17" s="106">
        <f>[13]Junho!$G$5</f>
        <v>43</v>
      </c>
      <c r="C17" s="106">
        <f>[13]Junho!$G$6</f>
        <v>40</v>
      </c>
      <c r="D17" s="106">
        <f>[13]Junho!$G$7</f>
        <v>52</v>
      </c>
      <c r="E17" s="106">
        <f>[13]Junho!$G$8</f>
        <v>54</v>
      </c>
      <c r="F17" s="106">
        <f>[13]Junho!$G$9</f>
        <v>40</v>
      </c>
      <c r="G17" s="106">
        <f>[13]Junho!$G$10</f>
        <v>35</v>
      </c>
      <c r="H17" s="106">
        <f>[13]Junho!$G$11</f>
        <v>30</v>
      </c>
      <c r="I17" s="106">
        <f>[13]Junho!$G$12</f>
        <v>36</v>
      </c>
      <c r="J17" s="106">
        <f>[13]Junho!$G$13</f>
        <v>65</v>
      </c>
      <c r="K17" s="106">
        <f>[13]Junho!$G$14</f>
        <v>60</v>
      </c>
      <c r="L17" s="106">
        <f>[13]Junho!$G$15</f>
        <v>54</v>
      </c>
      <c r="M17" s="106">
        <f>[13]Junho!$G$16</f>
        <v>45</v>
      </c>
      <c r="N17" s="106">
        <f>[13]Junho!$G$17</f>
        <v>36</v>
      </c>
      <c r="O17" s="106">
        <f>[13]Junho!$G$18</f>
        <v>42</v>
      </c>
      <c r="P17" s="106">
        <f>[13]Junho!$G$19</f>
        <v>65</v>
      </c>
      <c r="Q17" s="106">
        <f>[13]Junho!$G$20</f>
        <v>50</v>
      </c>
      <c r="R17" s="106">
        <f>[13]Junho!$G$21</f>
        <v>30</v>
      </c>
      <c r="S17" s="106">
        <f>[13]Junho!$G$22</f>
        <v>24</v>
      </c>
      <c r="T17" s="106">
        <f>[13]Junho!$G$23</f>
        <v>31</v>
      </c>
      <c r="U17" s="106">
        <f>[13]Junho!$G$24</f>
        <v>28</v>
      </c>
      <c r="V17" s="106">
        <f>[13]Junho!$G$25</f>
        <v>33</v>
      </c>
      <c r="W17" s="106">
        <f>[13]Junho!$G$26</f>
        <v>35</v>
      </c>
      <c r="X17" s="106">
        <f>[13]Junho!$G$27</f>
        <v>58</v>
      </c>
      <c r="Y17" s="106">
        <f>[13]Junho!$G$28</f>
        <v>43</v>
      </c>
      <c r="Z17" s="106">
        <f>[13]Junho!$G$29</f>
        <v>46</v>
      </c>
      <c r="AA17" s="106">
        <f>[13]Junho!$G$30</f>
        <v>43</v>
      </c>
      <c r="AB17" s="106">
        <f>[13]Junho!$G$31</f>
        <v>53</v>
      </c>
      <c r="AC17" s="106">
        <f>[13]Junho!$G$32</f>
        <v>34</v>
      </c>
      <c r="AD17" s="106">
        <f>[13]Junho!$G$33</f>
        <v>28</v>
      </c>
      <c r="AE17" s="106">
        <f>[13]Junho!$G$34</f>
        <v>67</v>
      </c>
      <c r="AF17" s="111">
        <f t="shared" si="1"/>
        <v>24</v>
      </c>
      <c r="AG17" s="110">
        <f t="shared" si="2"/>
        <v>43.333333333333336</v>
      </c>
      <c r="AK17" t="s">
        <v>35</v>
      </c>
    </row>
    <row r="18" spans="1:38" x14ac:dyDescent="0.2">
      <c r="A18" s="47" t="s">
        <v>210</v>
      </c>
      <c r="B18" s="106" t="str">
        <f>[14]Junho!$G$5</f>
        <v>*</v>
      </c>
      <c r="C18" s="106" t="str">
        <f>[14]Junho!$G$6</f>
        <v>*</v>
      </c>
      <c r="D18" s="106" t="str">
        <f>[14]Junho!$G$7</f>
        <v>*</v>
      </c>
      <c r="E18" s="106" t="str">
        <f>[14]Junho!$G$8</f>
        <v>*</v>
      </c>
      <c r="F18" s="106" t="str">
        <f>[14]Junho!$G$9</f>
        <v>*</v>
      </c>
      <c r="G18" s="106" t="str">
        <f>[14]Junho!$G$10</f>
        <v>*</v>
      </c>
      <c r="H18" s="106" t="str">
        <f>[14]Junho!$G$11</f>
        <v>*</v>
      </c>
      <c r="I18" s="106" t="str">
        <f>[14]Junho!$G$12</f>
        <v>*</v>
      </c>
      <c r="J18" s="106" t="str">
        <f>[14]Junho!$G$13</f>
        <v>*</v>
      </c>
      <c r="K18" s="106" t="str">
        <f>[14]Junho!$G$14</f>
        <v>*</v>
      </c>
      <c r="L18" s="106" t="str">
        <f>[14]Junho!$G$15</f>
        <v>*</v>
      </c>
      <c r="M18" s="106">
        <f>[14]Junho!$G$16</f>
        <v>50</v>
      </c>
      <c r="N18" s="106">
        <f>[14]Junho!$G$17</f>
        <v>48</v>
      </c>
      <c r="O18" s="106">
        <f>[14]Junho!$G$18</f>
        <v>47</v>
      </c>
      <c r="P18" s="106">
        <f>[14]Junho!$G$19</f>
        <v>65</v>
      </c>
      <c r="Q18" s="106">
        <f>[14]Junho!$G$20</f>
        <v>53</v>
      </c>
      <c r="R18" s="106">
        <f>[14]Junho!$G$21</f>
        <v>42</v>
      </c>
      <c r="S18" s="106">
        <f>[14]Junho!$G$22</f>
        <v>43</v>
      </c>
      <c r="T18" s="106">
        <f>[14]Junho!$G$23</f>
        <v>73</v>
      </c>
      <c r="U18" s="106">
        <f>[14]Junho!$G$24</f>
        <v>84</v>
      </c>
      <c r="V18" s="106">
        <f>[14]Junho!$G$25</f>
        <v>68</v>
      </c>
      <c r="W18" s="106">
        <f>[14]Junho!$G$26</f>
        <v>49</v>
      </c>
      <c r="X18" s="106">
        <f>[14]Junho!$G$27</f>
        <v>55</v>
      </c>
      <c r="Y18" s="106">
        <f>[14]Junho!$G$28</f>
        <v>40</v>
      </c>
      <c r="Z18" s="106">
        <f>[14]Junho!$G$29</f>
        <v>50</v>
      </c>
      <c r="AA18" s="106">
        <f>[14]Junho!$G$30</f>
        <v>61</v>
      </c>
      <c r="AB18" s="106">
        <f>[14]Junho!$G$31</f>
        <v>61</v>
      </c>
      <c r="AC18" s="106">
        <f>[14]Junho!$G$32</f>
        <v>48</v>
      </c>
      <c r="AD18" s="106">
        <f>[14]Junho!$G$33</f>
        <v>57</v>
      </c>
      <c r="AE18" s="106">
        <f>[14]Junho!$G$34</f>
        <v>85</v>
      </c>
      <c r="AF18" s="111">
        <f t="shared" si="1"/>
        <v>40</v>
      </c>
      <c r="AG18" s="110">
        <f t="shared" si="2"/>
        <v>56.789473684210527</v>
      </c>
    </row>
    <row r="19" spans="1:38" x14ac:dyDescent="0.2">
      <c r="A19" s="47" t="s">
        <v>5</v>
      </c>
      <c r="B19" s="106">
        <f>[15]Junho!$G$5</f>
        <v>38</v>
      </c>
      <c r="C19" s="106">
        <f>[15]Junho!$G$6</f>
        <v>58</v>
      </c>
      <c r="D19" s="106">
        <f>[15]Junho!$G$7</f>
        <v>42</v>
      </c>
      <c r="E19" s="106">
        <f>[15]Junho!$G$8</f>
        <v>50</v>
      </c>
      <c r="F19" s="106">
        <f>[15]Junho!$G$9</f>
        <v>47</v>
      </c>
      <c r="G19" s="106">
        <f>[15]Junho!$G$10</f>
        <v>59</v>
      </c>
      <c r="H19" s="106">
        <f>[15]Junho!$G$11</f>
        <v>50</v>
      </c>
      <c r="I19" s="106">
        <f>[15]Junho!$G$12</f>
        <v>66</v>
      </c>
      <c r="J19" s="106">
        <f>[15]Junho!$G$13</f>
        <v>50</v>
      </c>
      <c r="K19" s="106">
        <f>[15]Junho!$G$14</f>
        <v>48</v>
      </c>
      <c r="L19" s="106">
        <f>[15]Junho!$G$15</f>
        <v>36</v>
      </c>
      <c r="M19" s="106">
        <f>[15]Junho!$G$16</f>
        <v>46</v>
      </c>
      <c r="N19" s="106">
        <f>[15]Junho!$G$17</f>
        <v>47</v>
      </c>
      <c r="O19" s="106">
        <f>[15]Junho!$G$18</f>
        <v>49</v>
      </c>
      <c r="P19" s="106">
        <f>[15]Junho!$G$19</f>
        <v>61</v>
      </c>
      <c r="Q19" s="106">
        <f>[15]Junho!$G$20</f>
        <v>45</v>
      </c>
      <c r="R19" s="106">
        <f>[15]Junho!$G$21</f>
        <v>37</v>
      </c>
      <c r="S19" s="106">
        <f>[15]Junho!$G$22</f>
        <v>36</v>
      </c>
      <c r="T19" s="106">
        <f>[15]Junho!$G$23</f>
        <v>56</v>
      </c>
      <c r="U19" s="106">
        <f>[15]Junho!$G$24</f>
        <v>60</v>
      </c>
      <c r="V19" s="106">
        <f>[15]Junho!$G$25</f>
        <v>49</v>
      </c>
      <c r="W19" s="106">
        <f>[15]Junho!$G$26</f>
        <v>48</v>
      </c>
      <c r="X19" s="106">
        <f>[15]Junho!$G$27</f>
        <v>50</v>
      </c>
      <c r="Y19" s="106">
        <f>[15]Junho!$G$28</f>
        <v>26</v>
      </c>
      <c r="Z19" s="106">
        <f>[15]Junho!$G$29</f>
        <v>36</v>
      </c>
      <c r="AA19" s="106">
        <f>[15]Junho!$G$30</f>
        <v>58</v>
      </c>
      <c r="AB19" s="106">
        <f>[15]Junho!$G$31</f>
        <v>51</v>
      </c>
      <c r="AC19" s="106">
        <f>[15]Junho!$G$32</f>
        <v>48</v>
      </c>
      <c r="AD19" s="106">
        <f>[15]Junho!$G$33</f>
        <v>65</v>
      </c>
      <c r="AE19" s="106">
        <f>[15]Junho!$G$34</f>
        <v>63</v>
      </c>
      <c r="AF19" s="111">
        <f t="shared" si="1"/>
        <v>26</v>
      </c>
      <c r="AG19" s="110">
        <f t="shared" si="2"/>
        <v>49.166666666666664</v>
      </c>
      <c r="AH19" s="12" t="s">
        <v>35</v>
      </c>
    </row>
    <row r="20" spans="1:38" x14ac:dyDescent="0.2">
      <c r="A20" s="47" t="s">
        <v>225</v>
      </c>
      <c r="B20" s="106" t="str">
        <f>[16]Junho!$G$5</f>
        <v>*</v>
      </c>
      <c r="C20" s="106" t="str">
        <f>[16]Junho!$G$6</f>
        <v>*</v>
      </c>
      <c r="D20" s="106" t="str">
        <f>[16]Junho!$G$7</f>
        <v>*</v>
      </c>
      <c r="E20" s="106" t="str">
        <f>[16]Junho!$G$8</f>
        <v>*</v>
      </c>
      <c r="F20" s="106" t="str">
        <f>[16]Junho!$G$9</f>
        <v>*</v>
      </c>
      <c r="G20" s="106" t="str">
        <f>[16]Junho!$G$10</f>
        <v>*</v>
      </c>
      <c r="H20" s="106" t="str">
        <f>[16]Junho!$G$11</f>
        <v>*</v>
      </c>
      <c r="I20" s="106" t="str">
        <f>[16]Junho!$G$12</f>
        <v>*</v>
      </c>
      <c r="J20" s="106" t="str">
        <f>[16]Junho!$G$13</f>
        <v>*</v>
      </c>
      <c r="K20" s="106">
        <f>[16]Junho!$G$14</f>
        <v>44</v>
      </c>
      <c r="L20" s="106">
        <f>[16]Junho!$G$15</f>
        <v>32</v>
      </c>
      <c r="M20" s="106">
        <f>[16]Junho!$G$16</f>
        <v>42</v>
      </c>
      <c r="N20" s="106">
        <f>[16]Junho!$G$17</f>
        <v>46</v>
      </c>
      <c r="O20" s="106">
        <f>[16]Junho!$G$18</f>
        <v>53</v>
      </c>
      <c r="P20" s="106">
        <f>[16]Junho!$G$19</f>
        <v>74</v>
      </c>
      <c r="Q20" s="106">
        <f>[16]Junho!$G$20</f>
        <v>48</v>
      </c>
      <c r="R20" s="106">
        <f>[16]Junho!$G$21</f>
        <v>42</v>
      </c>
      <c r="S20" s="106">
        <f>[16]Junho!$G$22</f>
        <v>43</v>
      </c>
      <c r="T20" s="106">
        <f>[16]Junho!$G$23</f>
        <v>66</v>
      </c>
      <c r="U20" s="106">
        <f>[16]Junho!$G$24</f>
        <v>77</v>
      </c>
      <c r="V20" s="106">
        <f>[16]Junho!$G$25</f>
        <v>67</v>
      </c>
      <c r="W20" s="106">
        <f>[16]Junho!$G$26</f>
        <v>55</v>
      </c>
      <c r="X20" s="106">
        <f>[16]Junho!$G$27</f>
        <v>60</v>
      </c>
      <c r="Y20" s="106">
        <f>[16]Junho!$G$28</f>
        <v>25</v>
      </c>
      <c r="Z20" s="106">
        <f>[16]Junho!$G$29</f>
        <v>45</v>
      </c>
      <c r="AA20" s="106">
        <f>[16]Junho!$G$30</f>
        <v>66</v>
      </c>
      <c r="AB20" s="106">
        <f>[16]Junho!$G$31</f>
        <v>62</v>
      </c>
      <c r="AC20" s="106">
        <f>[16]Junho!$G$32</f>
        <v>44</v>
      </c>
      <c r="AD20" s="106">
        <f>[16]Junho!$G$33</f>
        <v>57</v>
      </c>
      <c r="AE20" s="106">
        <f>[16]Junho!$G$34</f>
        <v>72</v>
      </c>
      <c r="AF20" s="111">
        <f t="shared" si="1"/>
        <v>25</v>
      </c>
      <c r="AG20" s="110">
        <f t="shared" si="2"/>
        <v>53.333333333333336</v>
      </c>
      <c r="AH20" s="12"/>
    </row>
    <row r="21" spans="1:38" x14ac:dyDescent="0.2">
      <c r="A21" s="47" t="s">
        <v>206</v>
      </c>
      <c r="B21" s="106">
        <f>[17]Junho!$G$5</f>
        <v>49</v>
      </c>
      <c r="C21" s="106">
        <f>[17]Junho!$G$6</f>
        <v>48</v>
      </c>
      <c r="D21" s="106">
        <f>[17]Junho!$G$7</f>
        <v>48</v>
      </c>
      <c r="E21" s="106">
        <f>[17]Junho!$G$8</f>
        <v>48</v>
      </c>
      <c r="F21" s="106">
        <f>[17]Junho!$G$9</f>
        <v>45</v>
      </c>
      <c r="G21" s="106">
        <f>[17]Junho!$G$10</f>
        <v>52</v>
      </c>
      <c r="H21" s="106">
        <f>[17]Junho!$G$11</f>
        <v>44</v>
      </c>
      <c r="I21" s="106">
        <f>[17]Junho!$G$12</f>
        <v>62</v>
      </c>
      <c r="J21" s="106">
        <f>[17]Junho!$G$13</f>
        <v>76</v>
      </c>
      <c r="K21" s="106">
        <f>[17]Junho!$G$14</f>
        <v>48</v>
      </c>
      <c r="L21" s="106">
        <f>[17]Junho!$G$15</f>
        <v>44</v>
      </c>
      <c r="M21" s="106">
        <f>[17]Junho!$G$16</f>
        <v>41</v>
      </c>
      <c r="N21" s="106">
        <f>[17]Junho!$G$17</f>
        <v>43</v>
      </c>
      <c r="O21" s="106">
        <f>[17]Junho!$G$18</f>
        <v>41</v>
      </c>
      <c r="P21" s="106">
        <f>[17]Junho!$G$19</f>
        <v>62</v>
      </c>
      <c r="Q21" s="106">
        <f>[17]Junho!$G$20</f>
        <v>41</v>
      </c>
      <c r="R21" s="106">
        <f>[17]Junho!$G$21</f>
        <v>40</v>
      </c>
      <c r="S21" s="106">
        <f>[17]Junho!$G$22</f>
        <v>36</v>
      </c>
      <c r="T21" s="106">
        <f>[17]Junho!$G$23</f>
        <v>67</v>
      </c>
      <c r="U21" s="106">
        <f>[17]Junho!$G$24</f>
        <v>75</v>
      </c>
      <c r="V21" s="106">
        <f>[17]Junho!$G$25</f>
        <v>67</v>
      </c>
      <c r="W21" s="106">
        <f>[17]Junho!$G$26</f>
        <v>43</v>
      </c>
      <c r="X21" s="106">
        <f>[17]Junho!$G$27</f>
        <v>64</v>
      </c>
      <c r="Y21" s="106">
        <f>[17]Junho!$G$28</f>
        <v>31</v>
      </c>
      <c r="Z21" s="106">
        <f>[17]Junho!$G$29</f>
        <v>54</v>
      </c>
      <c r="AA21" s="106">
        <f>[17]Junho!$G$30</f>
        <v>62</v>
      </c>
      <c r="AB21" s="106">
        <f>[17]Junho!$G$31</f>
        <v>47</v>
      </c>
      <c r="AC21" s="106">
        <f>[17]Junho!$G$32</f>
        <v>40</v>
      </c>
      <c r="AD21" s="106">
        <f>[17]Junho!$G$33</f>
        <v>47</v>
      </c>
      <c r="AE21" s="106">
        <f>[17]Junho!$G$34</f>
        <v>73</v>
      </c>
      <c r="AF21" s="111">
        <f t="shared" si="1"/>
        <v>31</v>
      </c>
      <c r="AG21" s="110">
        <f t="shared" si="2"/>
        <v>51.266666666666666</v>
      </c>
      <c r="AH21" s="12"/>
    </row>
    <row r="22" spans="1:38" x14ac:dyDescent="0.2">
      <c r="A22" s="47" t="s">
        <v>207</v>
      </c>
      <c r="B22" s="106" t="str">
        <f>[18]Junho!$G$5</f>
        <v>*</v>
      </c>
      <c r="C22" s="106" t="str">
        <f>[18]Junho!$G$6</f>
        <v>*</v>
      </c>
      <c r="D22" s="106" t="str">
        <f>[18]Junho!$G$7</f>
        <v>*</v>
      </c>
      <c r="E22" s="106" t="str">
        <f>[18]Junho!$G$8</f>
        <v>*</v>
      </c>
      <c r="F22" s="106" t="str">
        <f>[18]Junho!$G$9</f>
        <v>*</v>
      </c>
      <c r="G22" s="106" t="str">
        <f>[18]Junho!$G$10</f>
        <v>*</v>
      </c>
      <c r="H22" s="106" t="str">
        <f>[18]Junho!$G$11</f>
        <v>*</v>
      </c>
      <c r="I22" s="106" t="str">
        <f>[18]Junho!$G$12</f>
        <v>*</v>
      </c>
      <c r="J22" s="106" t="str">
        <f>[18]Junho!$G$13</f>
        <v>*</v>
      </c>
      <c r="K22" s="106">
        <f>[18]Junho!$G$14</f>
        <v>50</v>
      </c>
      <c r="L22" s="106">
        <f>[18]Junho!$G$15</f>
        <v>40</v>
      </c>
      <c r="M22" s="106">
        <f>[18]Junho!$G$16</f>
        <v>53</v>
      </c>
      <c r="N22" s="106">
        <f>[18]Junho!$G$17</f>
        <v>54</v>
      </c>
      <c r="O22" s="106">
        <f>[18]Junho!$G$18</f>
        <v>55</v>
      </c>
      <c r="P22" s="106">
        <f>[18]Junho!$G$19</f>
        <v>64</v>
      </c>
      <c r="Q22" s="106">
        <f>[18]Junho!$G$20</f>
        <v>46</v>
      </c>
      <c r="R22" s="106">
        <f>[18]Junho!$G$21</f>
        <v>40</v>
      </c>
      <c r="S22" s="106">
        <f>[18]Junho!$G$22</f>
        <v>41</v>
      </c>
      <c r="T22" s="106">
        <f>[18]Junho!$G$23</f>
        <v>67</v>
      </c>
      <c r="U22" s="106">
        <f>[18]Junho!$G$24</f>
        <v>73</v>
      </c>
      <c r="V22" s="106">
        <f>[18]Junho!$G$25</f>
        <v>71</v>
      </c>
      <c r="W22" s="106">
        <f>[18]Junho!$G$26</f>
        <v>53</v>
      </c>
      <c r="X22" s="106">
        <f>[18]Junho!$G$27</f>
        <v>62</v>
      </c>
      <c r="Y22" s="106">
        <f>[18]Junho!$G$28</f>
        <v>32</v>
      </c>
      <c r="Z22" s="106">
        <f>[18]Junho!$G$29</f>
        <v>52</v>
      </c>
      <c r="AA22" s="106">
        <f>[18]Junho!$G$30</f>
        <v>59</v>
      </c>
      <c r="AB22" s="106">
        <f>[18]Junho!$G$31</f>
        <v>66</v>
      </c>
      <c r="AC22" s="106">
        <f>[18]Junho!$G$32</f>
        <v>42</v>
      </c>
      <c r="AD22" s="106">
        <f>[18]Junho!$G$33</f>
        <v>75</v>
      </c>
      <c r="AE22" s="106">
        <f>[18]Junho!$G$34</f>
        <v>70</v>
      </c>
      <c r="AF22" s="111">
        <f t="shared" si="1"/>
        <v>32</v>
      </c>
      <c r="AG22" s="110">
        <f t="shared" si="2"/>
        <v>55.476190476190474</v>
      </c>
      <c r="AH22" s="12"/>
    </row>
    <row r="23" spans="1:38" x14ac:dyDescent="0.2">
      <c r="A23" s="47" t="s">
        <v>33</v>
      </c>
      <c r="B23" s="106">
        <f>[19]Junho!$G$5</f>
        <v>38</v>
      </c>
      <c r="C23" s="106">
        <f>[19]Junho!$G$6</f>
        <v>41</v>
      </c>
      <c r="D23" s="106">
        <f>[19]Junho!$G$7</f>
        <v>41</v>
      </c>
      <c r="E23" s="106">
        <f>[19]Junho!$G$8</f>
        <v>45</v>
      </c>
      <c r="F23" s="106">
        <f>[19]Junho!$G$9</f>
        <v>37</v>
      </c>
      <c r="G23" s="106">
        <f>[19]Junho!$G$10</f>
        <v>39</v>
      </c>
      <c r="H23" s="106">
        <f>[19]Junho!$G$11</f>
        <v>33</v>
      </c>
      <c r="I23" s="106">
        <f>[19]Junho!$G$12</f>
        <v>35</v>
      </c>
      <c r="J23" s="106">
        <f>[19]Junho!$G$13</f>
        <v>63</v>
      </c>
      <c r="K23" s="106">
        <f>[19]Junho!$G$14</f>
        <v>57</v>
      </c>
      <c r="L23" s="106">
        <f>[19]Junho!$G$15</f>
        <v>56</v>
      </c>
      <c r="M23" s="106">
        <f>[19]Junho!$G$16</f>
        <v>33</v>
      </c>
      <c r="N23" s="106">
        <f>[19]Junho!$G$17</f>
        <v>29</v>
      </c>
      <c r="O23" s="106">
        <f>[19]Junho!$G$18</f>
        <v>39</v>
      </c>
      <c r="P23" s="106">
        <f>[19]Junho!$G$19</f>
        <v>50</v>
      </c>
      <c r="Q23" s="106">
        <f>[19]Junho!$G$20</f>
        <v>43</v>
      </c>
      <c r="R23" s="106">
        <f>[19]Junho!$G$21</f>
        <v>22</v>
      </c>
      <c r="S23" s="106">
        <f>[19]Junho!$G$22</f>
        <v>28</v>
      </c>
      <c r="T23" s="106">
        <f>[19]Junho!$G$23</f>
        <v>32</v>
      </c>
      <c r="U23" s="106">
        <f>[19]Junho!$G$24</f>
        <v>29</v>
      </c>
      <c r="V23" s="106">
        <f>[19]Junho!$G$25</f>
        <v>30</v>
      </c>
      <c r="W23" s="106">
        <f>[19]Junho!$G$26</f>
        <v>33</v>
      </c>
      <c r="X23" s="106">
        <f>[19]Junho!$G$27</f>
        <v>62</v>
      </c>
      <c r="Y23" s="106">
        <f>[19]Junho!$G$28</f>
        <v>50</v>
      </c>
      <c r="Z23" s="106">
        <f>[19]Junho!$G$29</f>
        <v>44</v>
      </c>
      <c r="AA23" s="106">
        <f>[19]Junho!$G$30</f>
        <v>40</v>
      </c>
      <c r="AB23" s="106">
        <f>[19]Junho!$G$31</f>
        <v>46</v>
      </c>
      <c r="AC23" s="106">
        <f>[19]Junho!$G$32</f>
        <v>35</v>
      </c>
      <c r="AD23" s="106">
        <f>[19]Junho!$G$33</f>
        <v>30</v>
      </c>
      <c r="AE23" s="106">
        <f>[19]Junho!$G$34</f>
        <v>72</v>
      </c>
      <c r="AF23" s="111">
        <f t="shared" si="1"/>
        <v>22</v>
      </c>
      <c r="AG23" s="110">
        <f t="shared" si="2"/>
        <v>41.06666666666667</v>
      </c>
      <c r="AI23" t="s">
        <v>35</v>
      </c>
      <c r="AK23" t="s">
        <v>35</v>
      </c>
    </row>
    <row r="24" spans="1:38" x14ac:dyDescent="0.2">
      <c r="A24" s="47" t="s">
        <v>6</v>
      </c>
      <c r="B24" s="106">
        <f>[20]Junho!$G$5</f>
        <v>44</v>
      </c>
      <c r="C24" s="106">
        <f>[20]Junho!$G$6</f>
        <v>41</v>
      </c>
      <c r="D24" s="106">
        <f>[20]Junho!$G$7</f>
        <v>49</v>
      </c>
      <c r="E24" s="106">
        <f>[20]Junho!$G$8</f>
        <v>41</v>
      </c>
      <c r="F24" s="106">
        <f>[20]Junho!$G$9</f>
        <v>42</v>
      </c>
      <c r="G24" s="106">
        <f>[20]Junho!$G$10</f>
        <v>40</v>
      </c>
      <c r="H24" s="106">
        <f>[20]Junho!$G$11</f>
        <v>38</v>
      </c>
      <c r="I24" s="106">
        <f>[20]Junho!$G$12</f>
        <v>58</v>
      </c>
      <c r="J24" s="106">
        <f>[20]Junho!$G$13</f>
        <v>64</v>
      </c>
      <c r="K24" s="106">
        <f>[20]Junho!$G$14</f>
        <v>52</v>
      </c>
      <c r="L24" s="106">
        <f>[20]Junho!$G$15</f>
        <v>47</v>
      </c>
      <c r="M24" s="106">
        <f>[20]Junho!$G$16</f>
        <v>37</v>
      </c>
      <c r="N24" s="106">
        <f>[20]Junho!$G$17</f>
        <v>38</v>
      </c>
      <c r="O24" s="106">
        <f>[20]Junho!$G$18</f>
        <v>35</v>
      </c>
      <c r="P24" s="106">
        <f>[20]Junho!$G$19</f>
        <v>50</v>
      </c>
      <c r="Q24" s="106">
        <f>[20]Junho!$G$20</f>
        <v>41</v>
      </c>
      <c r="R24" s="106">
        <f>[20]Junho!$G$21</f>
        <v>34</v>
      </c>
      <c r="S24" s="106">
        <f>[20]Junho!$G$22</f>
        <v>32</v>
      </c>
      <c r="T24" s="106">
        <f>[20]Junho!$G$23</f>
        <v>36</v>
      </c>
      <c r="U24" s="106">
        <f>[20]Junho!$G$24</f>
        <v>67</v>
      </c>
      <c r="V24" s="106">
        <f>[20]Junho!$G$25</f>
        <v>61</v>
      </c>
      <c r="W24" s="106">
        <f>[20]Junho!$G$26</f>
        <v>34</v>
      </c>
      <c r="X24" s="106">
        <f>[20]Junho!$G$27</f>
        <v>70</v>
      </c>
      <c r="Y24" s="106">
        <f>[20]Junho!$G$28</f>
        <v>36</v>
      </c>
      <c r="Z24" s="106">
        <f>[20]Junho!$G$29</f>
        <v>50</v>
      </c>
      <c r="AA24" s="106">
        <f>[20]Junho!$G$30</f>
        <v>47</v>
      </c>
      <c r="AB24" s="106">
        <f>[20]Junho!$G$31</f>
        <v>48</v>
      </c>
      <c r="AC24" s="106">
        <f>[20]Junho!$G$32</f>
        <v>39</v>
      </c>
      <c r="AD24" s="106">
        <f>[20]Junho!$G$33</f>
        <v>37</v>
      </c>
      <c r="AE24" s="106">
        <f>[20]Junho!$G$34</f>
        <v>75</v>
      </c>
      <c r="AF24" s="111">
        <f t="shared" si="1"/>
        <v>32</v>
      </c>
      <c r="AG24" s="110">
        <f t="shared" si="2"/>
        <v>46.1</v>
      </c>
      <c r="AJ24" t="s">
        <v>35</v>
      </c>
      <c r="AK24" t="s">
        <v>35</v>
      </c>
    </row>
    <row r="25" spans="1:38" x14ac:dyDescent="0.2">
      <c r="A25" s="47" t="s">
        <v>7</v>
      </c>
      <c r="B25" s="106">
        <f>[21]Junho!$G$5</f>
        <v>55</v>
      </c>
      <c r="C25" s="106">
        <f>[21]Junho!$G$6</f>
        <v>50</v>
      </c>
      <c r="D25" s="106">
        <f>[21]Junho!$G$7</f>
        <v>52</v>
      </c>
      <c r="E25" s="106">
        <f>[21]Junho!$G$8</f>
        <v>53</v>
      </c>
      <c r="F25" s="106">
        <f>[21]Junho!$G$9</f>
        <v>56</v>
      </c>
      <c r="G25" s="106">
        <f>[21]Junho!$G$10</f>
        <v>56</v>
      </c>
      <c r="H25" s="106">
        <f>[21]Junho!$G$11</f>
        <v>51</v>
      </c>
      <c r="I25" s="106">
        <f>[21]Junho!$G$12</f>
        <v>65</v>
      </c>
      <c r="J25" s="106">
        <f>[21]Junho!$G$13</f>
        <v>35</v>
      </c>
      <c r="K25" s="106">
        <f>[21]Junho!$G$14</f>
        <v>39</v>
      </c>
      <c r="L25" s="106">
        <f>[21]Junho!$G$15</f>
        <v>42</v>
      </c>
      <c r="M25" s="106">
        <f>[21]Junho!$G$16</f>
        <v>39</v>
      </c>
      <c r="N25" s="106">
        <f>[21]Junho!$G$17</f>
        <v>56</v>
      </c>
      <c r="O25" s="106">
        <f>[21]Junho!$G$18</f>
        <v>55</v>
      </c>
      <c r="P25" s="106">
        <f>[21]Junho!$G$19</f>
        <v>60</v>
      </c>
      <c r="Q25" s="106">
        <f>[21]Junho!$G$20</f>
        <v>54</v>
      </c>
      <c r="R25" s="106">
        <f>[21]Junho!$G$21</f>
        <v>41</v>
      </c>
      <c r="S25" s="106">
        <f>[21]Junho!$G$22</f>
        <v>38</v>
      </c>
      <c r="T25" s="106">
        <f>[21]Junho!$G$23</f>
        <v>45</v>
      </c>
      <c r="U25" s="106">
        <f>[21]Junho!$G$24</f>
        <v>67</v>
      </c>
      <c r="V25" s="106">
        <f>[21]Junho!$G$25</f>
        <v>76</v>
      </c>
      <c r="W25" s="106">
        <f>[21]Junho!$G$26</f>
        <v>48</v>
      </c>
      <c r="X25" s="106">
        <f>[21]Junho!$G$27</f>
        <v>56</v>
      </c>
      <c r="Y25" s="106">
        <f>[21]Junho!$G$28</f>
        <v>20</v>
      </c>
      <c r="Z25" s="106">
        <f>[21]Junho!$G$29</f>
        <v>30</v>
      </c>
      <c r="AA25" s="106">
        <f>[21]Junho!$G$30</f>
        <v>51</v>
      </c>
      <c r="AB25" s="106">
        <f>[21]Junho!$G$31</f>
        <v>74</v>
      </c>
      <c r="AC25" s="106">
        <f>[21]Junho!$G$32</f>
        <v>35</v>
      </c>
      <c r="AD25" s="106">
        <f>[21]Junho!$G$33</f>
        <v>65</v>
      </c>
      <c r="AE25" s="106">
        <f>[21]Junho!$G$34</f>
        <v>76</v>
      </c>
      <c r="AF25" s="111">
        <f t="shared" si="1"/>
        <v>20</v>
      </c>
      <c r="AG25" s="110">
        <f t="shared" si="2"/>
        <v>51.333333333333336</v>
      </c>
      <c r="AI25" t="s">
        <v>35</v>
      </c>
      <c r="AJ25" t="s">
        <v>35</v>
      </c>
    </row>
    <row r="26" spans="1:38" x14ac:dyDescent="0.2">
      <c r="A26" s="47" t="s">
        <v>140</v>
      </c>
      <c r="B26" s="106">
        <f>[22]Junho!$G$5</f>
        <v>45</v>
      </c>
      <c r="C26" s="106">
        <f>[22]Junho!$G$6</f>
        <v>45</v>
      </c>
      <c r="D26" s="106">
        <f>[22]Junho!$G$7</f>
        <v>50</v>
      </c>
      <c r="E26" s="106">
        <f>[22]Junho!$G$8</f>
        <v>53</v>
      </c>
      <c r="F26" s="106">
        <f>[22]Junho!$G$9</f>
        <v>57</v>
      </c>
      <c r="G26" s="106">
        <f>[22]Junho!$G$10</f>
        <v>62</v>
      </c>
      <c r="H26" s="106">
        <f>[22]Junho!$G$11</f>
        <v>54</v>
      </c>
      <c r="I26" s="106">
        <f>[22]Junho!$G$12</f>
        <v>74</v>
      </c>
      <c r="J26" s="106">
        <f>[22]Junho!$G$13</f>
        <v>38</v>
      </c>
      <c r="K26" s="106">
        <f>[22]Junho!$G$14</f>
        <v>41</v>
      </c>
      <c r="L26" s="106">
        <f>[22]Junho!$G$15</f>
        <v>38</v>
      </c>
      <c r="M26" s="106">
        <f>[22]Junho!$G$16</f>
        <v>40</v>
      </c>
      <c r="N26" s="106">
        <f>[22]Junho!$G$17</f>
        <v>50</v>
      </c>
      <c r="O26" s="106">
        <f>[22]Junho!$G$18</f>
        <v>55</v>
      </c>
      <c r="P26" s="106">
        <f>[22]Junho!$G$19</f>
        <v>57</v>
      </c>
      <c r="Q26" s="106">
        <f>[22]Junho!$G$20</f>
        <v>55</v>
      </c>
      <c r="R26" s="106">
        <f>[22]Junho!$G$21</f>
        <v>41</v>
      </c>
      <c r="S26" s="106">
        <f>[22]Junho!$G$22</f>
        <v>41</v>
      </c>
      <c r="T26" s="106">
        <f>[22]Junho!$G$23</f>
        <v>43</v>
      </c>
      <c r="U26" s="106">
        <f>[22]Junho!$G$24</f>
        <v>64</v>
      </c>
      <c r="V26" s="106">
        <f>[22]Junho!$G$25</f>
        <v>71</v>
      </c>
      <c r="W26" s="106">
        <f>[22]Junho!$G$26</f>
        <v>47</v>
      </c>
      <c r="X26" s="106">
        <f>[22]Junho!$G$27</f>
        <v>56</v>
      </c>
      <c r="Y26" s="106">
        <f>[22]Junho!$G$28</f>
        <v>23</v>
      </c>
      <c r="Z26" s="106">
        <f>[22]Junho!$G$29</f>
        <v>28</v>
      </c>
      <c r="AA26" s="106">
        <f>[22]Junho!$G$30</f>
        <v>56</v>
      </c>
      <c r="AB26" s="106">
        <f>[22]Junho!$G$31</f>
        <v>66</v>
      </c>
      <c r="AC26" s="106">
        <f>[22]Junho!$G$32</f>
        <v>44</v>
      </c>
      <c r="AD26" s="106">
        <f>[22]Junho!$G$33</f>
        <v>60</v>
      </c>
      <c r="AE26" s="106">
        <f>[22]Junho!$G$34</f>
        <v>67</v>
      </c>
      <c r="AF26" s="111">
        <f t="shared" si="1"/>
        <v>23</v>
      </c>
      <c r="AG26" s="110">
        <f t="shared" si="2"/>
        <v>50.7</v>
      </c>
      <c r="AI26" t="s">
        <v>35</v>
      </c>
    </row>
    <row r="27" spans="1:38" x14ac:dyDescent="0.2">
      <c r="A27" s="47" t="s">
        <v>141</v>
      </c>
      <c r="B27" s="106">
        <f>[23]Junho!$G$5</f>
        <v>51</v>
      </c>
      <c r="C27" s="106">
        <f>[23]Junho!$G$6</f>
        <v>49</v>
      </c>
      <c r="D27" s="106">
        <f>[23]Junho!$G$7</f>
        <v>53</v>
      </c>
      <c r="E27" s="106">
        <f>[23]Junho!$G$8</f>
        <v>54</v>
      </c>
      <c r="F27" s="106">
        <f>[23]Junho!$G$9</f>
        <v>73</v>
      </c>
      <c r="G27" s="106">
        <f>[23]Junho!$G$10</f>
        <v>64</v>
      </c>
      <c r="H27" s="106">
        <f>[23]Junho!$G$11</f>
        <v>76</v>
      </c>
      <c r="I27" s="106">
        <f>[23]Junho!$G$12</f>
        <v>74</v>
      </c>
      <c r="J27" s="106">
        <f>[23]Junho!$G$13</f>
        <v>59</v>
      </c>
      <c r="K27" s="106">
        <f>[23]Junho!$G$14</f>
        <v>51</v>
      </c>
      <c r="L27" s="106">
        <f>[23]Junho!$G$15</f>
        <v>43</v>
      </c>
      <c r="M27" s="106">
        <f>[23]Junho!$G$16</f>
        <v>43</v>
      </c>
      <c r="N27" s="106">
        <f>[23]Junho!$G$17</f>
        <v>52</v>
      </c>
      <c r="O27" s="106">
        <f>[23]Junho!$G$18</f>
        <v>55</v>
      </c>
      <c r="P27" s="106">
        <f>[23]Junho!$G$19</f>
        <v>62</v>
      </c>
      <c r="Q27" s="106">
        <f>[23]Junho!$G$20</f>
        <v>58</v>
      </c>
      <c r="R27" s="106">
        <f>[23]Junho!$G$21</f>
        <v>41</v>
      </c>
      <c r="S27" s="106">
        <f>[23]Junho!$G$22</f>
        <v>38</v>
      </c>
      <c r="T27" s="106">
        <f>[23]Junho!$G$23</f>
        <v>67</v>
      </c>
      <c r="U27" s="106">
        <f>[23]Junho!$G$24</f>
        <v>82</v>
      </c>
      <c r="V27" s="106">
        <f>[23]Junho!$G$25</f>
        <v>74</v>
      </c>
      <c r="W27" s="106">
        <f>[23]Junho!$G$26</f>
        <v>63</v>
      </c>
      <c r="X27" s="106">
        <f>[23]Junho!$G$27</f>
        <v>42</v>
      </c>
      <c r="Y27" s="106">
        <f>[23]Junho!$G$28</f>
        <v>21</v>
      </c>
      <c r="Z27" s="106">
        <f>[23]Junho!$G$29</f>
        <v>30</v>
      </c>
      <c r="AA27" s="106">
        <f>[23]Junho!$G$30</f>
        <v>40</v>
      </c>
      <c r="AB27" s="106">
        <f>[23]Junho!$G$31</f>
        <v>75</v>
      </c>
      <c r="AC27" s="106">
        <f>[23]Junho!$G$32</f>
        <v>47</v>
      </c>
      <c r="AD27" s="106">
        <f>[23]Junho!$G$33</f>
        <v>76</v>
      </c>
      <c r="AE27" s="106">
        <f>[23]Junho!$G$34</f>
        <v>69</v>
      </c>
      <c r="AF27" s="111">
        <f t="shared" si="1"/>
        <v>21</v>
      </c>
      <c r="AG27" s="110">
        <f t="shared" si="2"/>
        <v>56.06666666666667</v>
      </c>
      <c r="AH27" s="12" t="s">
        <v>35</v>
      </c>
      <c r="AI27" t="s">
        <v>35</v>
      </c>
    </row>
    <row r="28" spans="1:38" x14ac:dyDescent="0.2">
      <c r="A28" s="47" t="s">
        <v>142</v>
      </c>
      <c r="B28" s="106">
        <f>[24]Junho!$G$5</f>
        <v>49</v>
      </c>
      <c r="C28" s="106">
        <f>[24]Junho!$G$6</f>
        <v>49</v>
      </c>
      <c r="D28" s="106">
        <f>[24]Junho!$G$7</f>
        <v>52</v>
      </c>
      <c r="E28" s="106">
        <f>[24]Junho!$G$8</f>
        <v>56</v>
      </c>
      <c r="F28" s="106">
        <f>[24]Junho!$G$9</f>
        <v>54</v>
      </c>
      <c r="G28" s="106">
        <f>[24]Junho!$G$10</f>
        <v>58</v>
      </c>
      <c r="H28" s="106">
        <f>[24]Junho!$G$11</f>
        <v>51</v>
      </c>
      <c r="I28" s="106">
        <f>[24]Junho!$G$12</f>
        <v>70</v>
      </c>
      <c r="J28" s="106">
        <f>[24]Junho!$G$13</f>
        <v>37</v>
      </c>
      <c r="K28" s="106">
        <f>[24]Junho!$G$14</f>
        <v>34</v>
      </c>
      <c r="L28" s="106">
        <f>[24]Junho!$G$15</f>
        <v>42</v>
      </c>
      <c r="M28" s="106">
        <f>[24]Junho!$G$16</f>
        <v>38</v>
      </c>
      <c r="N28" s="106">
        <f>[24]Junho!$G$17</f>
        <v>52</v>
      </c>
      <c r="O28" s="106">
        <f>[24]Junho!$G$18</f>
        <v>53</v>
      </c>
      <c r="P28" s="106">
        <f>[24]Junho!$G$19</f>
        <v>54</v>
      </c>
      <c r="Q28" s="106">
        <f>[24]Junho!$G$20</f>
        <v>54</v>
      </c>
      <c r="R28" s="106">
        <f>[24]Junho!$G$21</f>
        <v>41</v>
      </c>
      <c r="S28" s="106">
        <f>[24]Junho!$G$22</f>
        <v>40</v>
      </c>
      <c r="T28" s="106">
        <f>[24]Junho!$G$23</f>
        <v>47</v>
      </c>
      <c r="U28" s="106">
        <f>[24]Junho!$G$24</f>
        <v>63</v>
      </c>
      <c r="V28" s="106">
        <f>[24]Junho!$G$25</f>
        <v>77</v>
      </c>
      <c r="W28" s="106">
        <f>[24]Junho!$G$26</f>
        <v>48</v>
      </c>
      <c r="X28" s="106">
        <f>[24]Junho!$G$27</f>
        <v>54</v>
      </c>
      <c r="Y28" s="106">
        <f>[24]Junho!$G$28</f>
        <v>19</v>
      </c>
      <c r="Z28" s="106">
        <f>[24]Junho!$G$29</f>
        <v>29</v>
      </c>
      <c r="AA28" s="106">
        <f>[24]Junho!$G$30</f>
        <v>49</v>
      </c>
      <c r="AB28" s="106">
        <f>[24]Junho!$G$31</f>
        <v>76</v>
      </c>
      <c r="AC28" s="106">
        <f>[24]Junho!$G$32</f>
        <v>40</v>
      </c>
      <c r="AD28" s="106">
        <f>[24]Junho!$G$33</f>
        <v>61</v>
      </c>
      <c r="AE28" s="106">
        <f>[24]Junho!$G$34</f>
        <v>70</v>
      </c>
      <c r="AF28" s="111">
        <f t="shared" si="1"/>
        <v>19</v>
      </c>
      <c r="AG28" s="110">
        <f t="shared" si="2"/>
        <v>50.56666666666667</v>
      </c>
      <c r="AI28" t="s">
        <v>35</v>
      </c>
      <c r="AL28" t="s">
        <v>35</v>
      </c>
    </row>
    <row r="29" spans="1:38" x14ac:dyDescent="0.2">
      <c r="A29" s="47" t="s">
        <v>8</v>
      </c>
      <c r="B29" s="106">
        <f>[25]Junho!$G$5</f>
        <v>49</v>
      </c>
      <c r="C29" s="106">
        <f>[25]Junho!$G$6</f>
        <v>54</v>
      </c>
      <c r="D29" s="106">
        <f>[25]Junho!$G$7</f>
        <v>58</v>
      </c>
      <c r="E29" s="106">
        <f>[25]Junho!$G$8</f>
        <v>61</v>
      </c>
      <c r="F29" s="106">
        <f>[25]Junho!$G$9</f>
        <v>86</v>
      </c>
      <c r="G29" s="106">
        <f>[25]Junho!$G$10</f>
        <v>61</v>
      </c>
      <c r="H29" s="106">
        <f>[25]Junho!$G$11</f>
        <v>78</v>
      </c>
      <c r="I29" s="106" t="str">
        <f>[25]Junho!$G$12</f>
        <v>*</v>
      </c>
      <c r="J29" s="106" t="str">
        <f>[25]Junho!$G$13</f>
        <v>*</v>
      </c>
      <c r="K29" s="106" t="str">
        <f>[25]Junho!$G$14</f>
        <v>*</v>
      </c>
      <c r="L29" s="106" t="str">
        <f>[25]Junho!$G$15</f>
        <v>*</v>
      </c>
      <c r="M29" s="106" t="str">
        <f>[25]Junho!$G$16</f>
        <v>*</v>
      </c>
      <c r="N29" s="106" t="str">
        <f>[25]Junho!$G$17</f>
        <v>*</v>
      </c>
      <c r="O29" s="106" t="str">
        <f>[25]Junho!$G$18</f>
        <v>*</v>
      </c>
      <c r="P29" s="106" t="str">
        <f>[25]Junho!$G$19</f>
        <v>*</v>
      </c>
      <c r="Q29" s="106" t="str">
        <f>[25]Junho!$G$20</f>
        <v>*</v>
      </c>
      <c r="R29" s="106" t="str">
        <f>[25]Junho!$G$21</f>
        <v>*</v>
      </c>
      <c r="S29" s="106" t="str">
        <f>[25]Junho!$G$22</f>
        <v>*</v>
      </c>
      <c r="T29" s="106">
        <f>[25]Junho!$G$23</f>
        <v>50</v>
      </c>
      <c r="U29" s="106">
        <f>[25]Junho!$G$24</f>
        <v>75</v>
      </c>
      <c r="V29" s="106">
        <f>[25]Junho!$G$25</f>
        <v>79</v>
      </c>
      <c r="W29" s="106">
        <f>[25]Junho!$G$26</f>
        <v>66</v>
      </c>
      <c r="X29" s="106">
        <f>[25]Junho!$G$27</f>
        <v>42</v>
      </c>
      <c r="Y29" s="106">
        <f>[25]Junho!$G$28</f>
        <v>26</v>
      </c>
      <c r="Z29" s="106">
        <f>[25]Junho!$G$29</f>
        <v>37</v>
      </c>
      <c r="AA29" s="106">
        <f>[25]Junho!$G$30</f>
        <v>47</v>
      </c>
      <c r="AB29" s="106">
        <f>[25]Junho!$G$31</f>
        <v>84</v>
      </c>
      <c r="AC29" s="106">
        <f>[25]Junho!$G$32</f>
        <v>47</v>
      </c>
      <c r="AD29" s="106">
        <f>[25]Junho!$G$33</f>
        <v>69</v>
      </c>
      <c r="AE29" s="106">
        <f>[25]Junho!$G$34</f>
        <v>77</v>
      </c>
      <c r="AF29" s="111">
        <f t="shared" si="1"/>
        <v>26</v>
      </c>
      <c r="AG29" s="110">
        <f t="shared" si="2"/>
        <v>60.315789473684212</v>
      </c>
      <c r="AI29" t="s">
        <v>35</v>
      </c>
      <c r="AJ29" t="s">
        <v>35</v>
      </c>
      <c r="AK29" t="s">
        <v>35</v>
      </c>
    </row>
    <row r="30" spans="1:38" x14ac:dyDescent="0.2">
      <c r="A30" s="47" t="s">
        <v>9</v>
      </c>
      <c r="B30" s="106">
        <f>[26]Junho!$G$5</f>
        <v>39</v>
      </c>
      <c r="C30" s="106">
        <f>[26]Junho!$G$6</f>
        <v>36</v>
      </c>
      <c r="D30" s="106">
        <f>[26]Junho!$G$7</f>
        <v>45</v>
      </c>
      <c r="E30" s="106">
        <f>[26]Junho!$G$8</f>
        <v>47</v>
      </c>
      <c r="F30" s="106">
        <f>[26]Junho!$G$9</f>
        <v>56</v>
      </c>
      <c r="G30" s="106">
        <f>[26]Junho!$G$10</f>
        <v>55</v>
      </c>
      <c r="H30" s="106">
        <f>[26]Junho!$G$11</f>
        <v>50</v>
      </c>
      <c r="I30" s="106">
        <f>[26]Junho!$G$12</f>
        <v>69</v>
      </c>
      <c r="J30" s="106">
        <f>[26]Junho!$G$13</f>
        <v>37</v>
      </c>
      <c r="K30" s="106">
        <f>[26]Junho!$G$14</f>
        <v>45</v>
      </c>
      <c r="L30" s="106">
        <f>[26]Junho!$G$15</f>
        <v>41</v>
      </c>
      <c r="M30" s="106">
        <f>[26]Junho!$G$16</f>
        <v>38</v>
      </c>
      <c r="N30" s="106">
        <f>[26]Junho!$G$17</f>
        <v>52</v>
      </c>
      <c r="O30" s="106">
        <f>[26]Junho!$G$18</f>
        <v>52</v>
      </c>
      <c r="P30" s="106">
        <f>[26]Junho!$G$19</f>
        <v>58</v>
      </c>
      <c r="Q30" s="106">
        <f>[26]Junho!$G$20</f>
        <v>52</v>
      </c>
      <c r="R30" s="106">
        <f>[26]Junho!$G$21</f>
        <v>37</v>
      </c>
      <c r="S30" s="106">
        <f>[26]Junho!$G$22</f>
        <v>34</v>
      </c>
      <c r="T30" s="106">
        <f>[26]Junho!$G$23</f>
        <v>33</v>
      </c>
      <c r="U30" s="106">
        <f>[26]Junho!$G$24</f>
        <v>53</v>
      </c>
      <c r="V30" s="106">
        <f>[26]Junho!$G$25</f>
        <v>70</v>
      </c>
      <c r="W30" s="106">
        <f>[26]Junho!$G$26</f>
        <v>43</v>
      </c>
      <c r="X30" s="106">
        <f>[26]Junho!$G$27</f>
        <v>59</v>
      </c>
      <c r="Y30" s="106">
        <f>[26]Junho!$G$28</f>
        <v>21</v>
      </c>
      <c r="Z30" s="106">
        <f>[26]Junho!$G$29</f>
        <v>24</v>
      </c>
      <c r="AA30" s="106">
        <f>[26]Junho!$G$30</f>
        <v>47</v>
      </c>
      <c r="AB30" s="106">
        <f>[26]Junho!$G$31</f>
        <v>66</v>
      </c>
      <c r="AC30" s="106">
        <f>[26]Junho!$G$32</f>
        <v>39</v>
      </c>
      <c r="AD30" s="106">
        <f>[26]Junho!$G$33</f>
        <v>60</v>
      </c>
      <c r="AE30" s="106">
        <f>[26]Junho!$G$34</f>
        <v>70</v>
      </c>
      <c r="AF30" s="111">
        <f t="shared" si="1"/>
        <v>21</v>
      </c>
      <c r="AG30" s="110">
        <f t="shared" si="2"/>
        <v>47.6</v>
      </c>
      <c r="AK30" t="s">
        <v>35</v>
      </c>
    </row>
    <row r="31" spans="1:38" x14ac:dyDescent="0.2">
      <c r="A31" s="47" t="s">
        <v>32</v>
      </c>
      <c r="B31" s="106">
        <f>[27]Junho!$G$5</f>
        <v>47</v>
      </c>
      <c r="C31" s="106">
        <f>[27]Junho!$G$6</f>
        <v>46</v>
      </c>
      <c r="D31" s="106">
        <f>[27]Junho!$G$7</f>
        <v>44</v>
      </c>
      <c r="E31" s="106">
        <f>[27]Junho!$G$8</f>
        <v>50</v>
      </c>
      <c r="F31" s="106">
        <f>[27]Junho!$G$9</f>
        <v>53</v>
      </c>
      <c r="G31" s="106">
        <f>[27]Junho!$G$10</f>
        <v>52</v>
      </c>
      <c r="H31" s="106">
        <f>[27]Junho!$G$11</f>
        <v>50</v>
      </c>
      <c r="I31" s="106">
        <f>[27]Junho!$G$12</f>
        <v>67</v>
      </c>
      <c r="J31" s="106">
        <f>[27]Junho!$G$13</f>
        <v>39</v>
      </c>
      <c r="K31" s="106">
        <f>[27]Junho!$G$14</f>
        <v>25</v>
      </c>
      <c r="L31" s="106">
        <f>[27]Junho!$G$15</f>
        <v>32</v>
      </c>
      <c r="M31" s="106">
        <f>[27]Junho!$G$16</f>
        <v>41</v>
      </c>
      <c r="N31" s="106">
        <f>[27]Junho!$G$17</f>
        <v>42</v>
      </c>
      <c r="O31" s="106">
        <f>[27]Junho!$G$18</f>
        <v>48</v>
      </c>
      <c r="P31" s="106">
        <f>[27]Junho!$G$19</f>
        <v>52</v>
      </c>
      <c r="Q31" s="106">
        <f>[27]Junho!$G$20</f>
        <v>45</v>
      </c>
      <c r="R31" s="106">
        <f>[27]Junho!$G$21</f>
        <v>39</v>
      </c>
      <c r="S31" s="106">
        <f>[27]Junho!$G$22</f>
        <v>38</v>
      </c>
      <c r="T31" s="106">
        <f>[27]Junho!$G$23</f>
        <v>66</v>
      </c>
      <c r="U31" s="106">
        <f>[27]Junho!$G$24</f>
        <v>60</v>
      </c>
      <c r="V31" s="106">
        <f>[27]Junho!$G$25</f>
        <v>76</v>
      </c>
      <c r="W31" s="106">
        <f>[27]Junho!$G$26</f>
        <v>52</v>
      </c>
      <c r="X31" s="106">
        <f>[27]Junho!$G$27</f>
        <v>48</v>
      </c>
      <c r="Y31" s="106">
        <f>[27]Junho!$G$28</f>
        <v>26</v>
      </c>
      <c r="Z31" s="106">
        <f>[27]Junho!$G$29</f>
        <v>32</v>
      </c>
      <c r="AA31" s="106">
        <f>[27]Junho!$G$30</f>
        <v>55</v>
      </c>
      <c r="AB31" s="106">
        <f>[27]Junho!$G$31</f>
        <v>60</v>
      </c>
      <c r="AC31" s="106">
        <f>[27]Junho!$G$32</f>
        <v>41</v>
      </c>
      <c r="AD31" s="106">
        <f>[27]Junho!$G$33</f>
        <v>65</v>
      </c>
      <c r="AE31" s="106">
        <f>[27]Junho!$G$34</f>
        <v>67</v>
      </c>
      <c r="AF31" s="111">
        <f t="shared" si="1"/>
        <v>25</v>
      </c>
      <c r="AG31" s="110">
        <f t="shared" si="2"/>
        <v>48.6</v>
      </c>
      <c r="AJ31" t="s">
        <v>35</v>
      </c>
      <c r="AK31" t="s">
        <v>35</v>
      </c>
    </row>
    <row r="32" spans="1:38" hidden="1" x14ac:dyDescent="0.2">
      <c r="A32" s="47" t="s">
        <v>10</v>
      </c>
      <c r="B32" s="106" t="str">
        <f>[28]Junho!$G$5</f>
        <v>*</v>
      </c>
      <c r="C32" s="106" t="str">
        <f>[28]Junho!$G$6</f>
        <v>*</v>
      </c>
      <c r="D32" s="106" t="str">
        <f>[28]Junho!$G$7</f>
        <v>*</v>
      </c>
      <c r="E32" s="106" t="str">
        <f>[28]Junho!$G$8</f>
        <v>*</v>
      </c>
      <c r="F32" s="106" t="str">
        <f>[28]Junho!$G$9</f>
        <v>*</v>
      </c>
      <c r="G32" s="106" t="str">
        <f>[28]Junho!$G$10</f>
        <v>*</v>
      </c>
      <c r="H32" s="106" t="str">
        <f>[28]Junho!$G$11</f>
        <v>*</v>
      </c>
      <c r="I32" s="106" t="str">
        <f>[28]Junho!$G$12</f>
        <v>*</v>
      </c>
      <c r="J32" s="106" t="str">
        <f>[28]Junho!$G$13</f>
        <v>*</v>
      </c>
      <c r="K32" s="106" t="str">
        <f>[28]Junho!$G$14</f>
        <v>*</v>
      </c>
      <c r="L32" s="106" t="str">
        <f>[28]Junho!$G$15</f>
        <v>*</v>
      </c>
      <c r="M32" s="106" t="str">
        <f>[28]Junho!$G$16</f>
        <v>*</v>
      </c>
      <c r="N32" s="106" t="str">
        <f>[28]Junho!$G$17</f>
        <v>*</v>
      </c>
      <c r="O32" s="106" t="str">
        <f>[28]Junho!$G$18</f>
        <v>*</v>
      </c>
      <c r="P32" s="106" t="str">
        <f>[28]Junho!$G$19</f>
        <v>*</v>
      </c>
      <c r="Q32" s="106" t="str">
        <f>[28]Junho!$G$20</f>
        <v>*</v>
      </c>
      <c r="R32" s="106" t="str">
        <f>[28]Junho!$G$21</f>
        <v>*</v>
      </c>
      <c r="S32" s="106" t="str">
        <f>[28]Junho!$G$22</f>
        <v>*</v>
      </c>
      <c r="T32" s="106" t="str">
        <f>[28]Junho!$G$23</f>
        <v>*</v>
      </c>
      <c r="U32" s="106" t="str">
        <f>[28]Junho!$G$24</f>
        <v>*</v>
      </c>
      <c r="V32" s="106" t="str">
        <f>[28]Junho!$G$25</f>
        <v>*</v>
      </c>
      <c r="W32" s="106" t="str">
        <f>[28]Junho!$G$26</f>
        <v>*</v>
      </c>
      <c r="X32" s="106" t="str">
        <f>[28]Junho!$G$27</f>
        <v>*</v>
      </c>
      <c r="Y32" s="106" t="str">
        <f>[28]Junho!$G$28</f>
        <v>*</v>
      </c>
      <c r="Z32" s="106" t="str">
        <f>[28]Junho!$G$29</f>
        <v>*</v>
      </c>
      <c r="AA32" s="106" t="str">
        <f>[28]Junho!$G$30</f>
        <v>*</v>
      </c>
      <c r="AB32" s="106" t="str">
        <f>[28]Junho!$G$31</f>
        <v>*</v>
      </c>
      <c r="AC32" s="106" t="str">
        <f>[28]Junho!$G$32</f>
        <v>*</v>
      </c>
      <c r="AD32" s="106" t="str">
        <f>[28]Junho!$G$33</f>
        <v>*</v>
      </c>
      <c r="AE32" s="106" t="str">
        <f>[28]Junho!$G$34</f>
        <v>*</v>
      </c>
      <c r="AF32" s="111" t="s">
        <v>154</v>
      </c>
      <c r="AG32" s="110" t="s">
        <v>154</v>
      </c>
      <c r="AJ32" t="s">
        <v>35</v>
      </c>
      <c r="AK32" t="s">
        <v>35</v>
      </c>
    </row>
    <row r="33" spans="1:38" x14ac:dyDescent="0.2">
      <c r="A33" s="47" t="s">
        <v>143</v>
      </c>
      <c r="B33" s="106">
        <f>[29]Junho!$G$5</f>
        <v>57</v>
      </c>
      <c r="C33" s="106">
        <f>[29]Junho!$G$6</f>
        <v>54</v>
      </c>
      <c r="D33" s="106">
        <f>[29]Junho!$G$7</f>
        <v>55</v>
      </c>
      <c r="E33" s="106">
        <f>[29]Junho!$G$8</f>
        <v>60</v>
      </c>
      <c r="F33" s="106">
        <f>[29]Junho!$G$9</f>
        <v>62</v>
      </c>
      <c r="G33" s="106">
        <f>[29]Junho!$G$10</f>
        <v>58</v>
      </c>
      <c r="H33" s="106">
        <f>[29]Junho!$G$11</f>
        <v>56</v>
      </c>
      <c r="I33" s="106">
        <f>[29]Junho!$G$12</f>
        <v>71</v>
      </c>
      <c r="J33" s="106">
        <f>[29]Junho!$G$13</f>
        <v>37</v>
      </c>
      <c r="K33" s="106">
        <f>[29]Junho!$G$14</f>
        <v>35</v>
      </c>
      <c r="L33" s="106">
        <f>[29]Junho!$G$15</f>
        <v>44</v>
      </c>
      <c r="M33" s="106">
        <f>[29]Junho!$G$16</f>
        <v>46</v>
      </c>
      <c r="N33" s="106">
        <f>[29]Junho!$G$17</f>
        <v>56</v>
      </c>
      <c r="O33" s="106">
        <f>[29]Junho!$G$18</f>
        <v>58</v>
      </c>
      <c r="P33" s="106">
        <f>[29]Junho!$G$19</f>
        <v>67</v>
      </c>
      <c r="Q33" s="106">
        <f>[29]Junho!$G$20</f>
        <v>58</v>
      </c>
      <c r="R33" s="106">
        <f>[29]Junho!$G$21</f>
        <v>47</v>
      </c>
      <c r="S33" s="106">
        <f>[29]Junho!$G$22</f>
        <v>44</v>
      </c>
      <c r="T33" s="106">
        <f>[29]Junho!$G$23</f>
        <v>57</v>
      </c>
      <c r="U33" s="106">
        <f>[29]Junho!$G$24</f>
        <v>67</v>
      </c>
      <c r="V33" s="106">
        <f>[29]Junho!$G$25</f>
        <v>79</v>
      </c>
      <c r="W33" s="106">
        <f>[29]Junho!$G$26</f>
        <v>53</v>
      </c>
      <c r="X33" s="106">
        <f>[29]Junho!$G$27</f>
        <v>54</v>
      </c>
      <c r="Y33" s="106">
        <f>[29]Junho!$G$28</f>
        <v>21</v>
      </c>
      <c r="Z33" s="106">
        <f>[29]Junho!$G$29</f>
        <v>32</v>
      </c>
      <c r="AA33" s="106">
        <f>[29]Junho!$G$30</f>
        <v>56</v>
      </c>
      <c r="AB33" s="106">
        <f>[29]Junho!$G$31</f>
        <v>83</v>
      </c>
      <c r="AC33" s="106">
        <f>[29]Junho!$G$32</f>
        <v>43</v>
      </c>
      <c r="AD33" s="106">
        <f>[29]Junho!$G$33</f>
        <v>70</v>
      </c>
      <c r="AE33" s="106">
        <f>[29]Junho!$G$34</f>
        <v>74</v>
      </c>
      <c r="AF33" s="111">
        <f t="shared" ref="AF33:AF53" si="3">MIN(B33:AE33)</f>
        <v>21</v>
      </c>
      <c r="AG33" s="110">
        <f t="shared" ref="AG33:AG53" si="4">AVERAGE(B33:AE33)</f>
        <v>55.133333333333333</v>
      </c>
      <c r="AH33" s="12" t="s">
        <v>35</v>
      </c>
      <c r="AI33" t="s">
        <v>35</v>
      </c>
      <c r="AK33" t="s">
        <v>35</v>
      </c>
    </row>
    <row r="34" spans="1:38" x14ac:dyDescent="0.2">
      <c r="A34" s="47" t="s">
        <v>11</v>
      </c>
      <c r="B34" s="106">
        <f>[30]Junho!$G$5</f>
        <v>49</v>
      </c>
      <c r="C34" s="106">
        <f>[30]Junho!$G$6</f>
        <v>48</v>
      </c>
      <c r="D34" s="106">
        <f>[30]Junho!$G$7</f>
        <v>47</v>
      </c>
      <c r="E34" s="106">
        <f>[30]Junho!$G$8</f>
        <v>50</v>
      </c>
      <c r="F34" s="106">
        <f>[30]Junho!$G$9</f>
        <v>48</v>
      </c>
      <c r="G34" s="106">
        <f>[30]Junho!$G$10</f>
        <v>56</v>
      </c>
      <c r="H34" s="106">
        <f>[30]Junho!$G$11</f>
        <v>46</v>
      </c>
      <c r="I34" s="106">
        <f>[30]Junho!$G$12</f>
        <v>75</v>
      </c>
      <c r="J34" s="106">
        <f>[30]Junho!$G$13</f>
        <v>41</v>
      </c>
      <c r="K34" s="106">
        <f>[30]Junho!$G$14</f>
        <v>31</v>
      </c>
      <c r="L34" s="106">
        <f>[30]Junho!$G$15</f>
        <v>42</v>
      </c>
      <c r="M34" s="106">
        <f>[30]Junho!$G$16</f>
        <v>45</v>
      </c>
      <c r="N34" s="106">
        <f>[30]Junho!$G$17</f>
        <v>56</v>
      </c>
      <c r="O34" s="106">
        <f>[30]Junho!$G$18</f>
        <v>47</v>
      </c>
      <c r="P34" s="106">
        <f>[30]Junho!$G$19</f>
        <v>67</v>
      </c>
      <c r="Q34" s="106">
        <f>[30]Junho!$G$20</f>
        <v>49</v>
      </c>
      <c r="R34" s="106">
        <f>[30]Junho!$G$21</f>
        <v>40</v>
      </c>
      <c r="S34" s="106">
        <f>[30]Junho!$G$22</f>
        <v>35</v>
      </c>
      <c r="T34" s="106">
        <f>[30]Junho!$G$23</f>
        <v>45</v>
      </c>
      <c r="U34" s="106">
        <f>[30]Junho!$G$24</f>
        <v>64</v>
      </c>
      <c r="V34" s="106">
        <f>[30]Junho!$G$25</f>
        <v>78</v>
      </c>
      <c r="W34" s="106">
        <f>[30]Junho!$G$26</f>
        <v>49</v>
      </c>
      <c r="X34" s="106">
        <f>[30]Junho!$G$27</f>
        <v>60</v>
      </c>
      <c r="Y34" s="106">
        <f>[30]Junho!$G$28</f>
        <v>30</v>
      </c>
      <c r="Z34" s="106">
        <f>[30]Junho!$G$29</f>
        <v>29</v>
      </c>
      <c r="AA34" s="106">
        <f>[30]Junho!$G$30</f>
        <v>61</v>
      </c>
      <c r="AB34" s="106">
        <f>[30]Junho!$G$31</f>
        <v>74</v>
      </c>
      <c r="AC34" s="106">
        <f>[30]Junho!$G$32</f>
        <v>37</v>
      </c>
      <c r="AD34" s="106">
        <f>[30]Junho!$G$33</f>
        <v>63</v>
      </c>
      <c r="AE34" s="106">
        <f>[30]Junho!$G$34</f>
        <v>67</v>
      </c>
      <c r="AF34" s="111">
        <f t="shared" si="3"/>
        <v>29</v>
      </c>
      <c r="AG34" s="110">
        <f t="shared" si="4"/>
        <v>50.966666666666669</v>
      </c>
      <c r="AK34" t="s">
        <v>35</v>
      </c>
    </row>
    <row r="35" spans="1:38" s="5" customFormat="1" x14ac:dyDescent="0.2">
      <c r="A35" s="47" t="s">
        <v>12</v>
      </c>
      <c r="B35" s="106">
        <f>[31]Junho!$G$5</f>
        <v>56</v>
      </c>
      <c r="C35" s="106">
        <f>[31]Junho!$G$6</f>
        <v>52</v>
      </c>
      <c r="D35" s="106">
        <f>[31]Junho!$G$7</f>
        <v>48</v>
      </c>
      <c r="E35" s="106">
        <f>[31]Junho!$G$8</f>
        <v>56</v>
      </c>
      <c r="F35" s="106">
        <f>[31]Junho!$G$9</f>
        <v>54</v>
      </c>
      <c r="G35" s="106">
        <f>[31]Junho!$G$10</f>
        <v>53</v>
      </c>
      <c r="H35" s="106">
        <f>[31]Junho!$G$11</f>
        <v>55</v>
      </c>
      <c r="I35" s="106">
        <f>[31]Junho!$G$12</f>
        <v>86</v>
      </c>
      <c r="J35" s="106">
        <f>[31]Junho!$G$13</f>
        <v>48</v>
      </c>
      <c r="K35" s="106">
        <f>[31]Junho!$G$14</f>
        <v>45</v>
      </c>
      <c r="L35" s="106">
        <f>[31]Junho!$G$15</f>
        <v>48</v>
      </c>
      <c r="M35" s="106">
        <f>[31]Junho!$G$16</f>
        <v>40</v>
      </c>
      <c r="N35" s="106">
        <f>[31]Junho!$G$17</f>
        <v>52</v>
      </c>
      <c r="O35" s="106">
        <f>[31]Junho!$G$18</f>
        <v>53</v>
      </c>
      <c r="P35" s="106">
        <f>[31]Junho!$G$19</f>
        <v>59</v>
      </c>
      <c r="Q35" s="106">
        <f>[31]Junho!$G$20</f>
        <v>46</v>
      </c>
      <c r="R35" s="106">
        <f>[31]Junho!$G$21</f>
        <v>41</v>
      </c>
      <c r="S35" s="106">
        <f>[31]Junho!$G$22</f>
        <v>41</v>
      </c>
      <c r="T35" s="106">
        <f>[31]Junho!$G$23</f>
        <v>59</v>
      </c>
      <c r="U35" s="106">
        <f>[31]Junho!$G$24</f>
        <v>62</v>
      </c>
      <c r="V35" s="106">
        <f>[31]Junho!$G$25</f>
        <v>72</v>
      </c>
      <c r="W35" s="106">
        <f>[31]Junho!$G$26</f>
        <v>56</v>
      </c>
      <c r="X35" s="106">
        <f>[31]Junho!$G$27</f>
        <v>59</v>
      </c>
      <c r="Y35" s="106">
        <f>[31]Junho!$G$28</f>
        <v>27</v>
      </c>
      <c r="Z35" s="106">
        <f>[31]Junho!$G$29</f>
        <v>41</v>
      </c>
      <c r="AA35" s="106">
        <f>[31]Junho!$G$30</f>
        <v>76</v>
      </c>
      <c r="AB35" s="106">
        <f>[31]Junho!$G$31</f>
        <v>56</v>
      </c>
      <c r="AC35" s="106">
        <f>[31]Junho!$G$32</f>
        <v>42</v>
      </c>
      <c r="AD35" s="106">
        <f>[31]Junho!$G$33</f>
        <v>64</v>
      </c>
      <c r="AE35" s="106">
        <f>[31]Junho!$G$34</f>
        <v>68</v>
      </c>
      <c r="AF35" s="111">
        <f t="shared" si="3"/>
        <v>27</v>
      </c>
      <c r="AG35" s="110">
        <f t="shared" si="4"/>
        <v>53.833333333333336</v>
      </c>
      <c r="AI35" s="5" t="s">
        <v>35</v>
      </c>
    </row>
    <row r="36" spans="1:38" s="5" customFormat="1" x14ac:dyDescent="0.2">
      <c r="A36" s="47" t="s">
        <v>212</v>
      </c>
      <c r="B36" s="106" t="str">
        <f>[32]Junho!$G$5</f>
        <v>*</v>
      </c>
      <c r="C36" s="106" t="str">
        <f>[32]Junho!$G$6</f>
        <v>*</v>
      </c>
      <c r="D36" s="106" t="str">
        <f>[32]Junho!$G$7</f>
        <v>*</v>
      </c>
      <c r="E36" s="106" t="str">
        <f>[32]Junho!$G$8</f>
        <v>*</v>
      </c>
      <c r="F36" s="106" t="str">
        <f>[32]Junho!$G$9</f>
        <v>*</v>
      </c>
      <c r="G36" s="106" t="str">
        <f>[32]Junho!$G$10</f>
        <v>*</v>
      </c>
      <c r="H36" s="106" t="str">
        <f>[32]Junho!$G$11</f>
        <v>*</v>
      </c>
      <c r="I36" s="106" t="str">
        <f>[32]Junho!$G$12</f>
        <v>*</v>
      </c>
      <c r="J36" s="106" t="str">
        <f>[32]Junho!$G$13</f>
        <v>*</v>
      </c>
      <c r="K36" s="106" t="str">
        <f>[32]Junho!$G$14</f>
        <v>*</v>
      </c>
      <c r="L36" s="106" t="str">
        <f>[32]Junho!$G$15</f>
        <v>*</v>
      </c>
      <c r="M36" s="106" t="str">
        <f>[32]Junho!$G$16</f>
        <v>*</v>
      </c>
      <c r="N36" s="106" t="str">
        <f>[32]Junho!$G$17</f>
        <v>*</v>
      </c>
      <c r="O36" s="106" t="str">
        <f>[32]Junho!$G$18</f>
        <v>*</v>
      </c>
      <c r="P36" s="106" t="str">
        <f>[32]Junho!$G$19</f>
        <v>*</v>
      </c>
      <c r="Q36" s="106" t="str">
        <f>[32]Junho!$G$20</f>
        <v>*</v>
      </c>
      <c r="R36" s="106" t="str">
        <f>[32]Junho!$G$21</f>
        <v>*</v>
      </c>
      <c r="S36" s="106" t="str">
        <f>[32]Junho!$G$22</f>
        <v>*</v>
      </c>
      <c r="T36" s="106" t="str">
        <f>[32]Junho!$G$23</f>
        <v>*</v>
      </c>
      <c r="U36" s="106" t="str">
        <f>[32]Junho!$G$24</f>
        <v>*</v>
      </c>
      <c r="V36" s="106" t="str">
        <f>[32]Junho!$G$25</f>
        <v>*</v>
      </c>
      <c r="W36" s="106" t="str">
        <f>[32]Junho!$G$26</f>
        <v>*</v>
      </c>
      <c r="X36" s="106">
        <f>[32]Junho!$G$27</f>
        <v>58</v>
      </c>
      <c r="Y36" s="106">
        <f>[32]Junho!$G$28</f>
        <v>23</v>
      </c>
      <c r="Z36" s="106">
        <f>[32]Junho!$G$29</f>
        <v>34</v>
      </c>
      <c r="AA36" s="106">
        <f>[32]Junho!$G$30</f>
        <v>65</v>
      </c>
      <c r="AB36" s="106">
        <f>[32]Junho!$G$31</f>
        <v>55</v>
      </c>
      <c r="AC36" s="106">
        <f>[32]Junho!$G$32</f>
        <v>44</v>
      </c>
      <c r="AD36" s="106">
        <f>[32]Junho!$G$33</f>
        <v>69</v>
      </c>
      <c r="AE36" s="106">
        <f>[32]Junho!$G$34</f>
        <v>63</v>
      </c>
      <c r="AF36" s="111">
        <f t="shared" si="3"/>
        <v>23</v>
      </c>
      <c r="AG36" s="110">
        <f t="shared" si="4"/>
        <v>51.375</v>
      </c>
    </row>
    <row r="37" spans="1:38" x14ac:dyDescent="0.2">
      <c r="A37" s="47" t="s">
        <v>13</v>
      </c>
      <c r="B37" s="106">
        <f>[33]Junho!$G$5</f>
        <v>44</v>
      </c>
      <c r="C37" s="106">
        <f>[33]Junho!$G$6</f>
        <v>61</v>
      </c>
      <c r="D37" s="106">
        <f>[33]Junho!$G$7</f>
        <v>48</v>
      </c>
      <c r="E37" s="106">
        <f>[33]Junho!$G$8</f>
        <v>50</v>
      </c>
      <c r="F37" s="106">
        <f>[33]Junho!$G$9</f>
        <v>49</v>
      </c>
      <c r="G37" s="106">
        <f>[33]Junho!$G$10</f>
        <v>56</v>
      </c>
      <c r="H37" s="106">
        <f>[33]Junho!$G$11</f>
        <v>51</v>
      </c>
      <c r="I37" s="106">
        <f>[33]Junho!$G$12</f>
        <v>77</v>
      </c>
      <c r="J37" s="106">
        <f>[33]Junho!$G$13</f>
        <v>49</v>
      </c>
      <c r="K37" s="106">
        <f>[33]Junho!$G$14</f>
        <v>47</v>
      </c>
      <c r="L37" s="106">
        <f>[33]Junho!$G$15</f>
        <v>42</v>
      </c>
      <c r="M37" s="106">
        <f>[33]Junho!$G$16</f>
        <v>42</v>
      </c>
      <c r="N37" s="106">
        <f>[33]Junho!$G$17</f>
        <v>47</v>
      </c>
      <c r="O37" s="106">
        <f>[33]Junho!$G$18</f>
        <v>49</v>
      </c>
      <c r="P37" s="106">
        <f>[33]Junho!$G$19</f>
        <v>62</v>
      </c>
      <c r="Q37" s="106">
        <f>[33]Junho!$G$20</f>
        <v>45</v>
      </c>
      <c r="R37" s="106">
        <f>[33]Junho!$G$21</f>
        <v>36</v>
      </c>
      <c r="S37" s="106">
        <f>[33]Junho!$G$22</f>
        <v>35</v>
      </c>
      <c r="T37" s="106">
        <f>[33]Junho!$G$23</f>
        <v>62</v>
      </c>
      <c r="U37" s="106">
        <f>[33]Junho!$G$24</f>
        <v>66</v>
      </c>
      <c r="V37" s="106">
        <f>[33]Junho!$G$25</f>
        <v>58</v>
      </c>
      <c r="W37" s="106">
        <f>[33]Junho!$G$26</f>
        <v>46</v>
      </c>
      <c r="X37" s="106">
        <f>[33]Junho!$G$27</f>
        <v>65</v>
      </c>
      <c r="Y37" s="106">
        <f>[33]Junho!$G$28</f>
        <v>32</v>
      </c>
      <c r="Z37" s="106">
        <f>[33]Junho!$G$29</f>
        <v>54</v>
      </c>
      <c r="AA37" s="106">
        <f>[33]Junho!$G$30</f>
        <v>58</v>
      </c>
      <c r="AB37" s="106">
        <f>[33]Junho!$G$31</f>
        <v>55</v>
      </c>
      <c r="AC37" s="106">
        <f>[33]Junho!$G$32</f>
        <v>43</v>
      </c>
      <c r="AD37" s="106">
        <f>[33]Junho!$G$33</f>
        <v>64</v>
      </c>
      <c r="AE37" s="106">
        <f>[33]Junho!$G$34</f>
        <v>70</v>
      </c>
      <c r="AF37" s="111">
        <f t="shared" si="3"/>
        <v>32</v>
      </c>
      <c r="AG37" s="110">
        <f t="shared" si="4"/>
        <v>52.1</v>
      </c>
      <c r="AJ37" t="s">
        <v>35</v>
      </c>
    </row>
    <row r="38" spans="1:38" x14ac:dyDescent="0.2">
      <c r="A38" s="47" t="s">
        <v>144</v>
      </c>
      <c r="B38" s="106">
        <f>[34]Junho!$G$5</f>
        <v>46</v>
      </c>
      <c r="C38" s="106">
        <f>[34]Junho!$G$6</f>
        <v>40</v>
      </c>
      <c r="D38" s="106">
        <f>[34]Junho!$G$7</f>
        <v>51</v>
      </c>
      <c r="E38" s="106">
        <f>[34]Junho!$G$8</f>
        <v>51</v>
      </c>
      <c r="F38" s="106">
        <f>[34]Junho!$G$9</f>
        <v>47</v>
      </c>
      <c r="G38" s="106">
        <f>[34]Junho!$G$10</f>
        <v>52</v>
      </c>
      <c r="H38" s="106">
        <f>[34]Junho!$G$11</f>
        <v>47</v>
      </c>
      <c r="I38" s="106">
        <f>[34]Junho!$G$12</f>
        <v>80</v>
      </c>
      <c r="J38" s="106">
        <f>[34]Junho!$G$13</f>
        <v>41</v>
      </c>
      <c r="K38" s="106">
        <f>[34]Junho!$G$14</f>
        <v>36</v>
      </c>
      <c r="L38" s="106">
        <f>[34]Junho!$G$15</f>
        <v>39</v>
      </c>
      <c r="M38" s="106">
        <f>[34]Junho!$G$16</f>
        <v>41</v>
      </c>
      <c r="N38" s="106">
        <f>[34]Junho!$G$17</f>
        <v>53</v>
      </c>
      <c r="O38" s="106">
        <f>[34]Junho!$G$18</f>
        <v>46</v>
      </c>
      <c r="P38" s="106">
        <f>[34]Junho!$G$19</f>
        <v>64</v>
      </c>
      <c r="Q38" s="106">
        <f>[34]Junho!$G$20</f>
        <v>53</v>
      </c>
      <c r="R38" s="106">
        <f>[34]Junho!$G$21</f>
        <v>37</v>
      </c>
      <c r="S38" s="106">
        <f>[34]Junho!$G$22</f>
        <v>37</v>
      </c>
      <c r="T38" s="106">
        <f>[34]Junho!$G$23</f>
        <v>38</v>
      </c>
      <c r="U38" s="106">
        <f>[34]Junho!$G$24</f>
        <v>68</v>
      </c>
      <c r="V38" s="106">
        <f>[34]Junho!$G$25</f>
        <v>66</v>
      </c>
      <c r="W38" s="106">
        <f>[34]Junho!$G$26</f>
        <v>43</v>
      </c>
      <c r="X38" s="106">
        <f>[34]Junho!$G$27</f>
        <v>69</v>
      </c>
      <c r="Y38" s="106">
        <f>[34]Junho!$G$28</f>
        <v>32</v>
      </c>
      <c r="Z38" s="106">
        <f>[34]Junho!$G$29</f>
        <v>34</v>
      </c>
      <c r="AA38" s="106">
        <f>[34]Junho!$G$30</f>
        <v>56</v>
      </c>
      <c r="AB38" s="106">
        <f>[34]Junho!$G$31</f>
        <v>72</v>
      </c>
      <c r="AC38" s="106">
        <f>[34]Junho!$G$32</f>
        <v>44</v>
      </c>
      <c r="AD38" s="106">
        <f>[34]Junho!$G$33</f>
        <v>55</v>
      </c>
      <c r="AE38" s="106">
        <f>[34]Junho!$G$34</f>
        <v>68</v>
      </c>
      <c r="AF38" s="111">
        <f t="shared" si="3"/>
        <v>32</v>
      </c>
      <c r="AG38" s="110">
        <f t="shared" si="4"/>
        <v>50.2</v>
      </c>
    </row>
    <row r="39" spans="1:38" x14ac:dyDescent="0.2">
      <c r="A39" s="47" t="s">
        <v>117</v>
      </c>
      <c r="B39" s="106">
        <f>[35]Junho!$G$5</f>
        <v>40</v>
      </c>
      <c r="C39" s="106">
        <f>[35]Junho!$G$6</f>
        <v>37</v>
      </c>
      <c r="D39" s="106">
        <f>[35]Junho!$G$7</f>
        <v>46</v>
      </c>
      <c r="E39" s="106">
        <f>[35]Junho!$G$8</f>
        <v>47</v>
      </c>
      <c r="F39" s="106">
        <f>[35]Junho!$G$9</f>
        <v>48</v>
      </c>
      <c r="G39" s="106">
        <f>[35]Junho!$G$10</f>
        <v>54</v>
      </c>
      <c r="H39" s="106">
        <f>[35]Junho!$G$11</f>
        <v>53</v>
      </c>
      <c r="I39" s="106">
        <f>[35]Junho!$G$12</f>
        <v>76</v>
      </c>
      <c r="J39" s="106">
        <f>[35]Junho!$G$13</f>
        <v>42</v>
      </c>
      <c r="K39" s="106">
        <f>[35]Junho!$G$14</f>
        <v>62</v>
      </c>
      <c r="L39" s="106">
        <f>[35]Junho!$G$15</f>
        <v>46</v>
      </c>
      <c r="M39" s="106">
        <f>[35]Junho!$G$16</f>
        <v>42</v>
      </c>
      <c r="N39" s="106">
        <f>[35]Junho!$G$17</f>
        <v>54</v>
      </c>
      <c r="O39" s="106">
        <f>[35]Junho!$G$18</f>
        <v>51</v>
      </c>
      <c r="P39" s="106">
        <f>[35]Junho!$G$19</f>
        <v>61</v>
      </c>
      <c r="Q39" s="106">
        <f>[35]Junho!$G$20</f>
        <v>49</v>
      </c>
      <c r="R39" s="106">
        <f>[35]Junho!$G$21</f>
        <v>39</v>
      </c>
      <c r="S39" s="106">
        <f>[35]Junho!$G$22</f>
        <v>35</v>
      </c>
      <c r="T39" s="106">
        <f>[35]Junho!$G$23</f>
        <v>34</v>
      </c>
      <c r="U39" s="106">
        <f>[35]Junho!$G$24</f>
        <v>61</v>
      </c>
      <c r="V39" s="106">
        <f>[35]Junho!$G$25</f>
        <v>66</v>
      </c>
      <c r="W39" s="106">
        <f>[35]Junho!$G$26</f>
        <v>45</v>
      </c>
      <c r="X39" s="106">
        <f>[35]Junho!$G$27</f>
        <v>65</v>
      </c>
      <c r="Y39" s="106">
        <f>[35]Junho!$G$28</f>
        <v>24</v>
      </c>
      <c r="Z39" s="106">
        <f>[35]Junho!$G$29</f>
        <v>26</v>
      </c>
      <c r="AA39" s="106">
        <f>[35]Junho!$G$30</f>
        <v>48</v>
      </c>
      <c r="AB39" s="106">
        <f>[35]Junho!$G$31</f>
        <v>72</v>
      </c>
      <c r="AC39" s="106">
        <f>[35]Junho!$G$32</f>
        <v>40</v>
      </c>
      <c r="AD39" s="106">
        <f>[35]Junho!$G$33</f>
        <v>57</v>
      </c>
      <c r="AE39" s="106">
        <f>[35]Junho!$G$34</f>
        <v>70</v>
      </c>
      <c r="AF39" s="111">
        <f t="shared" si="3"/>
        <v>24</v>
      </c>
      <c r="AG39" s="110">
        <f t="shared" si="4"/>
        <v>49.666666666666664</v>
      </c>
    </row>
    <row r="40" spans="1:38" x14ac:dyDescent="0.2">
      <c r="A40" s="47" t="s">
        <v>211</v>
      </c>
      <c r="B40" s="106" t="str">
        <f>[36]Junho!$G$5</f>
        <v>*</v>
      </c>
      <c r="C40" s="106" t="str">
        <f>[36]Junho!$G$6</f>
        <v>*</v>
      </c>
      <c r="D40" s="106" t="str">
        <f>[36]Junho!$G$7</f>
        <v>*</v>
      </c>
      <c r="E40" s="106" t="str">
        <f>[36]Junho!$G$8</f>
        <v>*</v>
      </c>
      <c r="F40" s="106" t="str">
        <f>[36]Junho!$G$9</f>
        <v>*</v>
      </c>
      <c r="G40" s="106" t="str">
        <f>[36]Junho!$G$10</f>
        <v>*</v>
      </c>
      <c r="H40" s="106" t="str">
        <f>[36]Junho!$G$11</f>
        <v>*</v>
      </c>
      <c r="I40" s="106" t="str">
        <f>[36]Junho!$G$12</f>
        <v>*</v>
      </c>
      <c r="J40" s="106" t="str">
        <f>[36]Junho!$G$13</f>
        <v>*</v>
      </c>
      <c r="K40" s="106" t="str">
        <f>[36]Junho!$G$14</f>
        <v>*</v>
      </c>
      <c r="L40" s="106" t="str">
        <f>[36]Junho!$G$15</f>
        <v>*</v>
      </c>
      <c r="M40" s="106" t="str">
        <f>[36]Junho!$G$16</f>
        <v>*</v>
      </c>
      <c r="N40" s="106" t="str">
        <f>[36]Junho!$G$17</f>
        <v>*</v>
      </c>
      <c r="O40" s="106" t="str">
        <f>[36]Junho!$G$18</f>
        <v>*</v>
      </c>
      <c r="P40" s="106" t="str">
        <f>[36]Junho!$G$19</f>
        <v>*</v>
      </c>
      <c r="Q40" s="106" t="str">
        <f>[36]Junho!$G$20</f>
        <v>*</v>
      </c>
      <c r="R40" s="106" t="str">
        <f>[36]Junho!$G$21</f>
        <v>*</v>
      </c>
      <c r="S40" s="106">
        <f>[36]Junho!$G$22</f>
        <v>30</v>
      </c>
      <c r="T40" s="106">
        <f>[36]Junho!$G$23</f>
        <v>32</v>
      </c>
      <c r="U40" s="106">
        <f>[36]Junho!$G$24</f>
        <v>33</v>
      </c>
      <c r="V40" s="106">
        <f>[36]Junho!$G$25</f>
        <v>47</v>
      </c>
      <c r="W40" s="106">
        <f>[36]Junho!$G$26</f>
        <v>39</v>
      </c>
      <c r="X40" s="106">
        <f>[36]Junho!$G$27</f>
        <v>67</v>
      </c>
      <c r="Y40" s="106">
        <f>[36]Junho!$G$28</f>
        <v>41</v>
      </c>
      <c r="Z40" s="106">
        <f>[36]Junho!$G$29</f>
        <v>46</v>
      </c>
      <c r="AA40" s="106">
        <f>[36]Junho!$G$30</f>
        <v>43</v>
      </c>
      <c r="AB40" s="106">
        <f>[36]Junho!$G$31</f>
        <v>52</v>
      </c>
      <c r="AC40" s="106">
        <f>[36]Junho!$G$32</f>
        <v>37</v>
      </c>
      <c r="AD40" s="106">
        <f>[36]Junho!$G$33</f>
        <v>40</v>
      </c>
      <c r="AE40" s="106">
        <f>[36]Junho!$G$34</f>
        <v>83</v>
      </c>
      <c r="AF40" s="111">
        <f t="shared" si="3"/>
        <v>30</v>
      </c>
      <c r="AG40" s="110">
        <f t="shared" si="4"/>
        <v>45.384615384615387</v>
      </c>
    </row>
    <row r="41" spans="1:38" x14ac:dyDescent="0.2">
      <c r="A41" s="47" t="s">
        <v>14</v>
      </c>
      <c r="B41" s="106">
        <f>[37]Junho!$G$5</f>
        <v>24</v>
      </c>
      <c r="C41" s="106">
        <f>[37]Junho!$G$6</f>
        <v>37</v>
      </c>
      <c r="D41" s="106">
        <f>[37]Junho!$G$7</f>
        <v>49</v>
      </c>
      <c r="E41" s="106">
        <f>[37]Junho!$G$8</f>
        <v>40</v>
      </c>
      <c r="F41" s="106">
        <f>[37]Junho!$G$9</f>
        <v>34</v>
      </c>
      <c r="G41" s="106">
        <f>[37]Junho!$G$10</f>
        <v>33</v>
      </c>
      <c r="H41" s="106">
        <f>[37]Junho!$G$11</f>
        <v>34</v>
      </c>
      <c r="I41" s="106">
        <f>[37]Junho!$G$12</f>
        <v>26</v>
      </c>
      <c r="J41" s="106">
        <f>[37]Junho!$G$13</f>
        <v>55</v>
      </c>
      <c r="K41" s="106">
        <f>[37]Junho!$G$14</f>
        <v>43</v>
      </c>
      <c r="L41" s="106">
        <f>[37]Junho!$G$15</f>
        <v>37</v>
      </c>
      <c r="M41" s="106">
        <f>[37]Junho!$G$16</f>
        <v>38</v>
      </c>
      <c r="N41" s="106">
        <f>[37]Junho!$G$17</f>
        <v>39</v>
      </c>
      <c r="O41" s="106">
        <f>[37]Junho!$G$18</f>
        <v>35</v>
      </c>
      <c r="P41" s="106">
        <f>[37]Junho!$G$19</f>
        <v>58</v>
      </c>
      <c r="Q41" s="106">
        <f>[37]Junho!$G$20</f>
        <v>39</v>
      </c>
      <c r="R41" s="106">
        <f>[37]Junho!$G$21</f>
        <v>26</v>
      </c>
      <c r="S41" s="106">
        <f>[37]Junho!$G$22</f>
        <v>25</v>
      </c>
      <c r="T41" s="106">
        <f>[37]Junho!$G$23</f>
        <v>22</v>
      </c>
      <c r="U41" s="106">
        <f>[37]Junho!$G$24</f>
        <v>25</v>
      </c>
      <c r="V41" s="106">
        <f>[37]Junho!$G$25</f>
        <v>39</v>
      </c>
      <c r="W41" s="106">
        <f>[37]Junho!$G$26</f>
        <v>30</v>
      </c>
      <c r="X41" s="106">
        <f>[37]Junho!$G$27</f>
        <v>44</v>
      </c>
      <c r="Y41" s="106">
        <f>[37]Junho!$G$28</f>
        <v>37</v>
      </c>
      <c r="Z41" s="106">
        <f>[37]Junho!$G$29</f>
        <v>38</v>
      </c>
      <c r="AA41" s="106">
        <f>[37]Junho!$G$30</f>
        <v>36</v>
      </c>
      <c r="AB41" s="106">
        <f>[37]Junho!$G$31</f>
        <v>44</v>
      </c>
      <c r="AC41" s="106">
        <f>[37]Junho!$G$32</f>
        <v>30</v>
      </c>
      <c r="AD41" s="106">
        <f>[37]Junho!$G$33</f>
        <v>20</v>
      </c>
      <c r="AE41" s="106">
        <f>[37]Junho!$G$34</f>
        <v>69</v>
      </c>
      <c r="AF41" s="111">
        <f t="shared" si="3"/>
        <v>20</v>
      </c>
      <c r="AG41" s="110">
        <f t="shared" si="4"/>
        <v>36.866666666666667</v>
      </c>
    </row>
    <row r="42" spans="1:38" x14ac:dyDescent="0.2">
      <c r="A42" s="47" t="s">
        <v>145</v>
      </c>
      <c r="B42" s="106">
        <f>[38]Junho!$G$5</f>
        <v>64</v>
      </c>
      <c r="C42" s="106">
        <f>[38]Junho!$G$6</f>
        <v>47</v>
      </c>
      <c r="D42" s="106">
        <f>[38]Junho!$G$7</f>
        <v>44</v>
      </c>
      <c r="E42" s="106">
        <f>[38]Junho!$G$8</f>
        <v>43</v>
      </c>
      <c r="F42" s="106">
        <f>[38]Junho!$G$9</f>
        <v>45</v>
      </c>
      <c r="G42" s="106">
        <f>[38]Junho!$G$10</f>
        <v>46</v>
      </c>
      <c r="H42" s="106">
        <f>[38]Junho!$G$11</f>
        <v>41</v>
      </c>
      <c r="I42" s="106">
        <f>[38]Junho!$G$12</f>
        <v>49</v>
      </c>
      <c r="J42" s="106">
        <f>[38]Junho!$G$13</f>
        <v>63</v>
      </c>
      <c r="K42" s="106">
        <f>[38]Junho!$G$14</f>
        <v>59</v>
      </c>
      <c r="L42" s="106">
        <f>[38]Junho!$G$15</f>
        <v>60</v>
      </c>
      <c r="M42" s="106">
        <f>[38]Junho!$G$16</f>
        <v>43</v>
      </c>
      <c r="N42" s="106">
        <f>[38]Junho!$G$17</f>
        <v>57</v>
      </c>
      <c r="O42" s="106">
        <f>[38]Junho!$G$18</f>
        <v>39</v>
      </c>
      <c r="P42" s="106">
        <f>[38]Junho!$G$19</f>
        <v>49</v>
      </c>
      <c r="Q42" s="106">
        <f>[38]Junho!$G$20</f>
        <v>45</v>
      </c>
      <c r="R42" s="106">
        <f>[38]Junho!$G$21</f>
        <v>34</v>
      </c>
      <c r="S42" s="106">
        <f>[38]Junho!$G$22</f>
        <v>31</v>
      </c>
      <c r="T42" s="106">
        <f>[38]Junho!$G$23</f>
        <v>39</v>
      </c>
      <c r="U42" s="106">
        <f>[38]Junho!$G$24</f>
        <v>66</v>
      </c>
      <c r="V42" s="106">
        <f>[38]Junho!$G$25</f>
        <v>91</v>
      </c>
      <c r="W42" s="106">
        <f>[38]Junho!$G$26</f>
        <v>42</v>
      </c>
      <c r="X42" s="106">
        <f>[38]Junho!$G$27</f>
        <v>83</v>
      </c>
      <c r="Y42" s="106">
        <f>[38]Junho!$G$28</f>
        <v>41</v>
      </c>
      <c r="Z42" s="106">
        <f>[38]Junho!$G$29</f>
        <v>51</v>
      </c>
      <c r="AA42" s="106">
        <f>[38]Junho!$G$30</f>
        <v>51</v>
      </c>
      <c r="AB42" s="106">
        <f>[38]Junho!$G$31</f>
        <v>49</v>
      </c>
      <c r="AC42" s="106">
        <f>[38]Junho!$G$32</f>
        <v>38</v>
      </c>
      <c r="AD42" s="106">
        <f>[38]Junho!$G$33</f>
        <v>39</v>
      </c>
      <c r="AE42" s="106">
        <f>[38]Junho!$G$34</f>
        <v>84</v>
      </c>
      <c r="AF42" s="111">
        <f t="shared" si="3"/>
        <v>31</v>
      </c>
      <c r="AG42" s="110">
        <f t="shared" si="4"/>
        <v>51.1</v>
      </c>
      <c r="AI42" t="s">
        <v>35</v>
      </c>
      <c r="AJ42" t="s">
        <v>35</v>
      </c>
    </row>
    <row r="43" spans="1:38" x14ac:dyDescent="0.2">
      <c r="A43" s="47" t="s">
        <v>15</v>
      </c>
      <c r="B43" s="106">
        <f>[39]Junho!$G$5</f>
        <v>57</v>
      </c>
      <c r="C43" s="106">
        <f>[39]Junho!$G$6</f>
        <v>55</v>
      </c>
      <c r="D43" s="106">
        <f>[39]Junho!$G$7</f>
        <v>50</v>
      </c>
      <c r="E43" s="106">
        <f>[39]Junho!$G$8</f>
        <v>52</v>
      </c>
      <c r="F43" s="106">
        <f>[39]Junho!$G$9</f>
        <v>58</v>
      </c>
      <c r="G43" s="106">
        <f>[39]Junho!$G$10</f>
        <v>60</v>
      </c>
      <c r="H43" s="106">
        <f>[39]Junho!$G$11</f>
        <v>43</v>
      </c>
      <c r="I43" s="106">
        <f>[39]Junho!$G$12</f>
        <v>68</v>
      </c>
      <c r="J43" s="106">
        <f>[39]Junho!$G$13</f>
        <v>25</v>
      </c>
      <c r="K43" s="106">
        <f>[39]Junho!$G$14</f>
        <v>40</v>
      </c>
      <c r="L43" s="106">
        <f>[39]Junho!$G$15</f>
        <v>41</v>
      </c>
      <c r="M43" s="106">
        <f>[39]Junho!$G$16</f>
        <v>49</v>
      </c>
      <c r="N43" s="106">
        <f>[39]Junho!$G$17</f>
        <v>58</v>
      </c>
      <c r="O43" s="106">
        <f>[39]Junho!$G$18</f>
        <v>49</v>
      </c>
      <c r="P43" s="106">
        <f>[39]Junho!$G$19</f>
        <v>72</v>
      </c>
      <c r="Q43" s="106">
        <f>[39]Junho!$G$20</f>
        <v>53</v>
      </c>
      <c r="R43" s="106">
        <f>[39]Junho!$G$21</f>
        <v>41</v>
      </c>
      <c r="S43" s="106">
        <f>[39]Junho!$G$22</f>
        <v>34</v>
      </c>
      <c r="T43" s="106">
        <f>[39]Junho!$G$23</f>
        <v>59</v>
      </c>
      <c r="U43" s="106">
        <f>[39]Junho!$G$24</f>
        <v>80</v>
      </c>
      <c r="V43" s="106">
        <f>[39]Junho!$G$25</f>
        <v>78</v>
      </c>
      <c r="W43" s="106">
        <f>[39]Junho!$G$26</f>
        <v>51</v>
      </c>
      <c r="X43" s="106">
        <f>[39]Junho!$G$27</f>
        <v>50</v>
      </c>
      <c r="Y43" s="106">
        <f>[39]Junho!$G$28</f>
        <v>14</v>
      </c>
      <c r="Z43" s="106">
        <f>[39]Junho!$G$29</f>
        <v>28</v>
      </c>
      <c r="AA43" s="106">
        <f>[39]Junho!$G$30</f>
        <v>52</v>
      </c>
      <c r="AB43" s="106">
        <f>[39]Junho!$G$31</f>
        <v>79</v>
      </c>
      <c r="AC43" s="106">
        <f>[39]Junho!$G$32</f>
        <v>42</v>
      </c>
      <c r="AD43" s="106">
        <f>[39]Junho!$G$33</f>
        <v>62</v>
      </c>
      <c r="AE43" s="106">
        <f>[39]Junho!$G$34</f>
        <v>92</v>
      </c>
      <c r="AF43" s="111">
        <f t="shared" si="3"/>
        <v>14</v>
      </c>
      <c r="AG43" s="110">
        <f t="shared" si="4"/>
        <v>53.06666666666667</v>
      </c>
      <c r="AH43" s="12" t="s">
        <v>35</v>
      </c>
      <c r="AJ43" t="s">
        <v>35</v>
      </c>
      <c r="AK43" t="s">
        <v>35</v>
      </c>
      <c r="AL43" t="s">
        <v>35</v>
      </c>
    </row>
    <row r="44" spans="1:38" x14ac:dyDescent="0.2">
      <c r="A44" s="47" t="s">
        <v>16</v>
      </c>
      <c r="B44" s="106">
        <f>[40]Junho!$G$5</f>
        <v>50</v>
      </c>
      <c r="C44" s="106">
        <f>[40]Junho!$G$6</f>
        <v>57</v>
      </c>
      <c r="D44" s="106">
        <f>[40]Junho!$G$7</f>
        <v>51</v>
      </c>
      <c r="E44" s="106">
        <f>[40]Junho!$G$8</f>
        <v>54</v>
      </c>
      <c r="F44" s="106">
        <f>[40]Junho!$G$9</f>
        <v>53</v>
      </c>
      <c r="G44" s="106">
        <f>[40]Junho!$G$10</f>
        <v>62</v>
      </c>
      <c r="H44" s="106">
        <f>[40]Junho!$G$11</f>
        <v>67</v>
      </c>
      <c r="I44" s="106">
        <f>[40]Junho!$G$12</f>
        <v>79</v>
      </c>
      <c r="J44" s="106">
        <f>[40]Junho!$G$13</f>
        <v>53</v>
      </c>
      <c r="K44" s="106">
        <f>[40]Junho!$G$14</f>
        <v>27</v>
      </c>
      <c r="L44" s="106">
        <f>[40]Junho!$G$15</f>
        <v>30</v>
      </c>
      <c r="M44" s="106">
        <f>[40]Junho!$G$16</f>
        <v>38</v>
      </c>
      <c r="N44" s="106">
        <f>[40]Junho!$G$17</f>
        <v>43</v>
      </c>
      <c r="O44" s="106">
        <f>[40]Junho!$G$18</f>
        <v>60</v>
      </c>
      <c r="P44" s="106">
        <f>[40]Junho!$G$19</f>
        <v>65</v>
      </c>
      <c r="Q44" s="106">
        <f>[40]Junho!$G$20</f>
        <v>48</v>
      </c>
      <c r="R44" s="106">
        <f>[40]Junho!$G$21</f>
        <v>38</v>
      </c>
      <c r="S44" s="106">
        <f>[40]Junho!$G$22</f>
        <v>43</v>
      </c>
      <c r="T44" s="106">
        <f>[40]Junho!$G$23</f>
        <v>74</v>
      </c>
      <c r="U44" s="106">
        <f>[40]Junho!$G$24</f>
        <v>66</v>
      </c>
      <c r="V44" s="106">
        <f>[40]Junho!$G$25</f>
        <v>72</v>
      </c>
      <c r="W44" s="106">
        <f>[40]Junho!$G$26</f>
        <v>50</v>
      </c>
      <c r="X44" s="106">
        <f>[40]Junho!$G$27</f>
        <v>34</v>
      </c>
      <c r="Y44" s="106">
        <f>[40]Junho!$G$28</f>
        <v>19</v>
      </c>
      <c r="Z44" s="106">
        <f>[40]Junho!$G$29</f>
        <v>40</v>
      </c>
      <c r="AA44" s="106">
        <f>[40]Junho!$G$30</f>
        <v>61</v>
      </c>
      <c r="AB44" s="106">
        <f>[40]Junho!$G$31</f>
        <v>67</v>
      </c>
      <c r="AC44" s="106">
        <f>[40]Junho!$G$32</f>
        <v>48</v>
      </c>
      <c r="AD44" s="106">
        <f>[40]Junho!$G$33</f>
        <v>68</v>
      </c>
      <c r="AE44" s="106">
        <f>[40]Junho!$G$34</f>
        <v>65</v>
      </c>
      <c r="AF44" s="111">
        <f t="shared" si="3"/>
        <v>19</v>
      </c>
      <c r="AG44" s="110">
        <f t="shared" si="4"/>
        <v>52.733333333333334</v>
      </c>
      <c r="AK44" t="s">
        <v>35</v>
      </c>
    </row>
    <row r="45" spans="1:38" x14ac:dyDescent="0.2">
      <c r="A45" s="47" t="s">
        <v>209</v>
      </c>
      <c r="B45" s="106">
        <f>[41]Junho!$G$5</f>
        <v>54</v>
      </c>
      <c r="C45" s="106">
        <f>[41]Junho!$G$6</f>
        <v>62</v>
      </c>
      <c r="D45" s="106">
        <f>[41]Junho!$G$7</f>
        <v>50</v>
      </c>
      <c r="E45" s="106">
        <f>[41]Junho!$G$8</f>
        <v>58</v>
      </c>
      <c r="F45" s="106">
        <f>[41]Junho!$G$9</f>
        <v>59</v>
      </c>
      <c r="G45" s="106">
        <f>[41]Junho!$G$10</f>
        <v>59</v>
      </c>
      <c r="H45" s="106">
        <f>[41]Junho!$G$11</f>
        <v>54</v>
      </c>
      <c r="I45" s="106">
        <f>[41]Junho!$G$12</f>
        <v>81</v>
      </c>
      <c r="J45" s="106">
        <f>[41]Junho!$G$13</f>
        <v>57</v>
      </c>
      <c r="K45" s="106">
        <f>[41]Junho!$G$14</f>
        <v>33</v>
      </c>
      <c r="L45" s="106">
        <f>[41]Junho!$G$15</f>
        <v>33</v>
      </c>
      <c r="M45" s="106">
        <f>[41]Junho!$G$16</f>
        <v>39</v>
      </c>
      <c r="N45" s="106">
        <f>[41]Junho!$G$17</f>
        <v>46</v>
      </c>
      <c r="O45" s="106">
        <f>[41]Junho!$G$18</f>
        <v>55</v>
      </c>
      <c r="P45" s="106">
        <f>[41]Junho!$G$19</f>
        <v>67</v>
      </c>
      <c r="Q45" s="106">
        <f>[41]Junho!$G$20</f>
        <v>50</v>
      </c>
      <c r="R45" s="106">
        <f>[41]Junho!$G$21</f>
        <v>44</v>
      </c>
      <c r="S45" s="106">
        <f>[41]Junho!$G$22</f>
        <v>45</v>
      </c>
      <c r="T45" s="106">
        <f>[41]Junho!$G$23</f>
        <v>59</v>
      </c>
      <c r="U45" s="106">
        <f>[41]Junho!$G$24</f>
        <v>71</v>
      </c>
      <c r="V45" s="106">
        <f>[41]Junho!$G$25</f>
        <v>68</v>
      </c>
      <c r="W45" s="106">
        <f>[41]Junho!$G$26</f>
        <v>56</v>
      </c>
      <c r="X45" s="106">
        <f>[41]Junho!$G$27</f>
        <v>49</v>
      </c>
      <c r="Y45" s="106">
        <f>[41]Junho!$G$28</f>
        <v>24</v>
      </c>
      <c r="Z45" s="106">
        <f>[41]Junho!$G$29</f>
        <v>39</v>
      </c>
      <c r="AA45" s="106">
        <f>[41]Junho!$G$30</f>
        <v>62</v>
      </c>
      <c r="AB45" s="106">
        <f>[41]Junho!$G$31</f>
        <v>63</v>
      </c>
      <c r="AC45" s="106">
        <f>[41]Junho!$G$32</f>
        <v>50</v>
      </c>
      <c r="AD45" s="106">
        <f>[41]Junho!$G$33</f>
        <v>59</v>
      </c>
      <c r="AE45" s="106">
        <f>[41]Junho!$G$34</f>
        <v>71</v>
      </c>
      <c r="AF45" s="111">
        <f t="shared" si="3"/>
        <v>24</v>
      </c>
      <c r="AG45" s="110">
        <f t="shared" si="4"/>
        <v>53.9</v>
      </c>
    </row>
    <row r="46" spans="1:38" x14ac:dyDescent="0.2">
      <c r="A46" s="47" t="s">
        <v>146</v>
      </c>
      <c r="B46" s="106">
        <f>[42]Junho!$G$5</f>
        <v>44</v>
      </c>
      <c r="C46" s="106">
        <f>[42]Junho!$G$6</f>
        <v>41</v>
      </c>
      <c r="D46" s="106">
        <f>[42]Junho!$G$7</f>
        <v>49</v>
      </c>
      <c r="E46" s="106">
        <f>[42]Junho!$G$8</f>
        <v>46</v>
      </c>
      <c r="F46" s="106">
        <f>[42]Junho!$G$9</f>
        <v>38</v>
      </c>
      <c r="G46" s="106">
        <f>[42]Junho!$G$10</f>
        <v>44</v>
      </c>
      <c r="H46" s="106">
        <f>[42]Junho!$G$11</f>
        <v>50</v>
      </c>
      <c r="I46" s="106">
        <f>[42]Junho!$G$12</f>
        <v>69</v>
      </c>
      <c r="J46" s="106">
        <f>[42]Junho!$G$13</f>
        <v>63</v>
      </c>
      <c r="K46" s="106">
        <f>[42]Junho!$G$14</f>
        <v>36</v>
      </c>
      <c r="L46" s="106">
        <f>[42]Junho!$G$15</f>
        <v>43</v>
      </c>
      <c r="M46" s="106">
        <f>[42]Junho!$G$16</f>
        <v>49</v>
      </c>
      <c r="N46" s="106">
        <f>[42]Junho!$G$17</f>
        <v>54</v>
      </c>
      <c r="O46" s="106">
        <f>[42]Junho!$G$18</f>
        <v>47</v>
      </c>
      <c r="P46" s="106">
        <f>[42]Junho!$E$19</f>
        <v>87.333333333333329</v>
      </c>
      <c r="Q46" s="106">
        <f>[42]Junho!$G$20</f>
        <v>50</v>
      </c>
      <c r="R46" s="106">
        <f>[42]Junho!$G$21</f>
        <v>37</v>
      </c>
      <c r="S46" s="106">
        <f>[42]Junho!$G$22</f>
        <v>34</v>
      </c>
      <c r="T46" s="106">
        <f>[42]Junho!$G$23</f>
        <v>35</v>
      </c>
      <c r="U46" s="106">
        <f>[42]Junho!$G$24</f>
        <v>62</v>
      </c>
      <c r="V46" s="106">
        <f>[42]Junho!$G$25</f>
        <v>61</v>
      </c>
      <c r="W46" s="106">
        <f>[42]Junho!$G$26</f>
        <v>43</v>
      </c>
      <c r="X46" s="106">
        <f>[42]Junho!$G$27</f>
        <v>66</v>
      </c>
      <c r="Y46" s="106">
        <f>[42]Junho!$G$28</f>
        <v>41</v>
      </c>
      <c r="Z46" s="106">
        <f>[42]Junho!$G$29</f>
        <v>41</v>
      </c>
      <c r="AA46" s="106">
        <f>[42]Junho!$G$30</f>
        <v>45</v>
      </c>
      <c r="AB46" s="106">
        <f>[42]Junho!$G$31</f>
        <v>53</v>
      </c>
      <c r="AC46" s="106">
        <f>[42]Junho!$G$32</f>
        <v>41</v>
      </c>
      <c r="AD46" s="106">
        <f>[42]Junho!$G$33</f>
        <v>44</v>
      </c>
      <c r="AE46" s="106">
        <f>[42]Junho!$G$34</f>
        <v>72</v>
      </c>
      <c r="AF46" s="111">
        <f t="shared" si="3"/>
        <v>34</v>
      </c>
      <c r="AG46" s="110">
        <f t="shared" si="4"/>
        <v>49.511111111111113</v>
      </c>
      <c r="AI46" t="s">
        <v>35</v>
      </c>
      <c r="AK46" t="s">
        <v>35</v>
      </c>
    </row>
    <row r="47" spans="1:38" x14ac:dyDescent="0.2">
      <c r="A47" s="47" t="s">
        <v>17</v>
      </c>
      <c r="B47" s="106">
        <f>[43]Junho!$G$5</f>
        <v>50</v>
      </c>
      <c r="C47" s="106">
        <f>[43]Junho!$G$6</f>
        <v>47</v>
      </c>
      <c r="D47" s="106">
        <f>[43]Junho!$G$7</f>
        <v>52</v>
      </c>
      <c r="E47" s="106">
        <f>[43]Junho!$G$8</f>
        <v>54</v>
      </c>
      <c r="F47" s="106">
        <f>[43]Junho!$G$9</f>
        <v>50</v>
      </c>
      <c r="G47" s="106">
        <f>[43]Junho!$G$10</f>
        <v>63</v>
      </c>
      <c r="H47" s="106">
        <f>[43]Junho!$G$11</f>
        <v>52</v>
      </c>
      <c r="I47" s="106">
        <f>[43]Junho!$G$12</f>
        <v>83</v>
      </c>
      <c r="J47" s="106">
        <f>[43]Junho!$G$13</f>
        <v>47</v>
      </c>
      <c r="K47" s="106">
        <f>[43]Junho!$G$14</f>
        <v>43</v>
      </c>
      <c r="L47" s="106">
        <f>[43]Junho!$G$15</f>
        <v>38</v>
      </c>
      <c r="M47" s="106">
        <f>[43]Junho!$G$16</f>
        <v>41</v>
      </c>
      <c r="N47" s="106">
        <f>[43]Junho!$G$17</f>
        <v>56</v>
      </c>
      <c r="O47" s="106">
        <f>[43]Junho!$G$18</f>
        <v>49</v>
      </c>
      <c r="P47" s="106">
        <f>[43]Junho!$G$19</f>
        <v>69</v>
      </c>
      <c r="Q47" s="106">
        <f>[43]Junho!$G$20</f>
        <v>54</v>
      </c>
      <c r="R47" s="106">
        <f>[43]Junho!$G$21</f>
        <v>36</v>
      </c>
      <c r="S47" s="106">
        <f>[43]Junho!$G$22</f>
        <v>37</v>
      </c>
      <c r="T47" s="106">
        <f>[43]Junho!$G$23</f>
        <v>43</v>
      </c>
      <c r="U47" s="106">
        <f>[43]Junho!$G$24</f>
        <v>69</v>
      </c>
      <c r="V47" s="106">
        <f>[43]Junho!$G$25</f>
        <v>79</v>
      </c>
      <c r="W47" s="106">
        <f>[43]Junho!$G$26</f>
        <v>48</v>
      </c>
      <c r="X47" s="106">
        <f>[43]Junho!$G$27</f>
        <v>66</v>
      </c>
      <c r="Y47" s="106">
        <f>[43]Junho!$G$28</f>
        <v>30</v>
      </c>
      <c r="Z47" s="106">
        <f>[43]Junho!$G$29</f>
        <v>32</v>
      </c>
      <c r="AA47" s="106">
        <f>[43]Junho!$G$30</f>
        <v>59</v>
      </c>
      <c r="AB47" s="106">
        <f>[43]Junho!$G$31</f>
        <v>79</v>
      </c>
      <c r="AC47" s="106">
        <f>[43]Junho!$G$32</f>
        <v>42</v>
      </c>
      <c r="AD47" s="106">
        <f>[43]Junho!$G$33</f>
        <v>64</v>
      </c>
      <c r="AE47" s="106">
        <f>[43]Junho!$G$34</f>
        <v>70</v>
      </c>
      <c r="AF47" s="111">
        <f t="shared" si="3"/>
        <v>30</v>
      </c>
      <c r="AG47" s="110">
        <f t="shared" si="4"/>
        <v>53.4</v>
      </c>
    </row>
    <row r="48" spans="1:38" x14ac:dyDescent="0.2">
      <c r="A48" s="47" t="s">
        <v>130</v>
      </c>
      <c r="B48" s="106">
        <f>[44]Junho!$G$5</f>
        <v>42</v>
      </c>
      <c r="C48" s="106">
        <f>[44]Junho!$G$6</f>
        <v>42</v>
      </c>
      <c r="D48" s="106">
        <f>[44]Junho!$G$7</f>
        <v>55</v>
      </c>
      <c r="E48" s="106">
        <f>[44]Junho!$G$8</f>
        <v>51</v>
      </c>
      <c r="F48" s="106">
        <f>[44]Junho!$G$9</f>
        <v>49</v>
      </c>
      <c r="G48" s="106">
        <f>[44]Junho!$G$10</f>
        <v>49</v>
      </c>
      <c r="H48" s="106">
        <f>[44]Junho!$G$11</f>
        <v>49</v>
      </c>
      <c r="I48" s="106">
        <f>[44]Junho!$G$12</f>
        <v>74</v>
      </c>
      <c r="J48" s="106">
        <f>[44]Junho!$G$13</f>
        <v>61</v>
      </c>
      <c r="K48" s="106">
        <f>[44]Junho!$G$14</f>
        <v>43</v>
      </c>
      <c r="L48" s="106">
        <f>[44]Junho!$G$15</f>
        <v>43</v>
      </c>
      <c r="M48" s="106">
        <f>[44]Junho!$G$16</f>
        <v>44</v>
      </c>
      <c r="N48" s="106">
        <f>[44]Junho!$G$17</f>
        <v>51</v>
      </c>
      <c r="O48" s="106">
        <f>[44]Junho!$G$18</f>
        <v>53</v>
      </c>
      <c r="P48" s="106">
        <f>[44]Junho!$G$19</f>
        <v>73</v>
      </c>
      <c r="Q48" s="106">
        <f>[44]Junho!$G$20</f>
        <v>51</v>
      </c>
      <c r="R48" s="106">
        <f>[44]Junho!$G$21</f>
        <v>38</v>
      </c>
      <c r="S48" s="106">
        <f>[44]Junho!$G$22</f>
        <v>38</v>
      </c>
      <c r="T48" s="106">
        <f>[44]Junho!$G$23</f>
        <v>35</v>
      </c>
      <c r="U48" s="106">
        <f>[44]Junho!$G$24</f>
        <v>76</v>
      </c>
      <c r="V48" s="106">
        <f>[44]Junho!$G$25</f>
        <v>62</v>
      </c>
      <c r="W48" s="106">
        <f>[44]Junho!$G$26</f>
        <v>47</v>
      </c>
      <c r="X48" s="106">
        <f>[44]Junho!$G$27</f>
        <v>62</v>
      </c>
      <c r="Y48" s="106">
        <f>[44]Junho!$G$28</f>
        <v>32</v>
      </c>
      <c r="Z48" s="106">
        <f>[44]Junho!$G$29</f>
        <v>31</v>
      </c>
      <c r="AA48" s="106">
        <f>[44]Junho!$G$30</f>
        <v>45</v>
      </c>
      <c r="AB48" s="106">
        <f>[44]Junho!$G$31</f>
        <v>57</v>
      </c>
      <c r="AC48" s="106">
        <f>[44]Junho!$G$32</f>
        <v>42</v>
      </c>
      <c r="AD48" s="106">
        <f>[44]Junho!$G$33</f>
        <v>44</v>
      </c>
      <c r="AE48" s="106">
        <f>[44]Junho!$G$34</f>
        <v>69</v>
      </c>
      <c r="AF48" s="111">
        <f t="shared" si="3"/>
        <v>31</v>
      </c>
      <c r="AG48" s="110">
        <f t="shared" si="4"/>
        <v>50.266666666666666</v>
      </c>
      <c r="AI48" t="s">
        <v>35</v>
      </c>
      <c r="AK48" t="s">
        <v>35</v>
      </c>
      <c r="AL48" t="s">
        <v>35</v>
      </c>
    </row>
    <row r="49" spans="1:38" x14ac:dyDescent="0.2">
      <c r="A49" s="47" t="s">
        <v>18</v>
      </c>
      <c r="B49" s="106">
        <f>[45]Junho!$G$5</f>
        <v>48</v>
      </c>
      <c r="C49" s="106">
        <f>[45]Junho!$G$6</f>
        <v>44</v>
      </c>
      <c r="D49" s="106">
        <f>[45]Junho!$G$7</f>
        <v>49</v>
      </c>
      <c r="E49" s="106">
        <f>[45]Junho!$G$8</f>
        <v>56</v>
      </c>
      <c r="F49" s="106">
        <f>[45]Junho!$G$9</f>
        <v>49</v>
      </c>
      <c r="G49" s="106">
        <f>[45]Junho!$G$10</f>
        <v>49</v>
      </c>
      <c r="H49" s="106">
        <f>[45]Junho!$G$11</f>
        <v>45</v>
      </c>
      <c r="I49" s="106">
        <f>[45]Junho!$G$12</f>
        <v>74</v>
      </c>
      <c r="J49" s="106">
        <f>[45]Junho!$G$13</f>
        <v>68</v>
      </c>
      <c r="K49" s="106">
        <f>[45]Junho!$G$14</f>
        <v>49</v>
      </c>
      <c r="L49" s="106">
        <f>[45]Junho!$G$15</f>
        <v>48</v>
      </c>
      <c r="M49" s="106">
        <f>[45]Junho!$G$16</f>
        <v>48</v>
      </c>
      <c r="N49" s="106">
        <f>[45]Junho!$G$17</f>
        <v>43</v>
      </c>
      <c r="O49" s="106">
        <f>[45]Junho!$G$18</f>
        <v>44</v>
      </c>
      <c r="P49" s="106">
        <f>[45]Junho!$G$19</f>
        <v>74</v>
      </c>
      <c r="Q49" s="106">
        <f>[45]Junho!$G$20</f>
        <v>54</v>
      </c>
      <c r="R49" s="106">
        <f>[45]Junho!$G$21</f>
        <v>43</v>
      </c>
      <c r="S49" s="106">
        <f>[45]Junho!$G$22</f>
        <v>37</v>
      </c>
      <c r="T49" s="106">
        <f>[45]Junho!$G$23</f>
        <v>39</v>
      </c>
      <c r="U49" s="106">
        <f>[45]Junho!$G$24</f>
        <v>71</v>
      </c>
      <c r="V49" s="106">
        <f>[45]Junho!$G$25</f>
        <v>49</v>
      </c>
      <c r="W49" s="106">
        <f>[45]Junho!$G$26</f>
        <v>51</v>
      </c>
      <c r="X49" s="106">
        <f>[45]Junho!$G$27</f>
        <v>70</v>
      </c>
      <c r="Y49" s="106">
        <f>[45]Junho!$G$28</f>
        <v>38</v>
      </c>
      <c r="Z49" s="106">
        <f>[45]Junho!$G$29</f>
        <v>51</v>
      </c>
      <c r="AA49" s="106">
        <f>[45]Junho!$G$30</f>
        <v>53</v>
      </c>
      <c r="AB49" s="106">
        <f>[45]Junho!$G$31</f>
        <v>58</v>
      </c>
      <c r="AC49" s="106">
        <f>[45]Junho!$G$32</f>
        <v>46</v>
      </c>
      <c r="AD49" s="106">
        <f>[45]Junho!$G$33</f>
        <v>46</v>
      </c>
      <c r="AE49" s="106">
        <f>[45]Junho!$G$34</f>
        <v>89</v>
      </c>
      <c r="AF49" s="111">
        <f t="shared" si="3"/>
        <v>37</v>
      </c>
      <c r="AG49" s="110">
        <f t="shared" si="4"/>
        <v>52.766666666666666</v>
      </c>
    </row>
    <row r="50" spans="1:38" x14ac:dyDescent="0.2">
      <c r="A50" s="47" t="s">
        <v>19</v>
      </c>
      <c r="B50" s="106">
        <f>[46]Junho!$G$5</f>
        <v>51</v>
      </c>
      <c r="C50" s="106">
        <f>[46]Junho!$G$6</f>
        <v>60</v>
      </c>
      <c r="D50" s="106">
        <f>[46]Junho!$G$7</f>
        <v>61</v>
      </c>
      <c r="E50" s="106">
        <f>[46]Junho!$G$8</f>
        <v>62</v>
      </c>
      <c r="F50" s="106">
        <f>[46]Junho!$G$9</f>
        <v>72</v>
      </c>
      <c r="G50" s="106">
        <f>[46]Junho!$G$10</f>
        <v>79</v>
      </c>
      <c r="H50" s="106">
        <f>[46]Junho!$G$11</f>
        <v>72</v>
      </c>
      <c r="I50" s="106">
        <f>[46]Junho!$G$12</f>
        <v>91</v>
      </c>
      <c r="J50" s="106">
        <f>[46]Junho!$G$13</f>
        <v>64</v>
      </c>
      <c r="K50" s="106">
        <f>[46]Junho!$G$14</f>
        <v>52</v>
      </c>
      <c r="L50" s="106">
        <f>[46]Junho!$G$15</f>
        <v>41</v>
      </c>
      <c r="M50" s="106">
        <f>[46]Junho!$G$16</f>
        <v>44</v>
      </c>
      <c r="N50" s="106">
        <f>[46]Junho!$G$17</f>
        <v>57</v>
      </c>
      <c r="O50" s="106">
        <f>[46]Junho!$G$18</f>
        <v>72</v>
      </c>
      <c r="P50" s="106">
        <f>[46]Junho!$G$19</f>
        <v>64</v>
      </c>
      <c r="Q50" s="106">
        <f>[46]Junho!$G$20</f>
        <v>65</v>
      </c>
      <c r="R50" s="106">
        <f>[46]Junho!$G$21</f>
        <v>51</v>
      </c>
      <c r="S50" s="106">
        <f>[46]Junho!$G$22</f>
        <v>45</v>
      </c>
      <c r="T50" s="106">
        <f>[46]Junho!$G$23</f>
        <v>70</v>
      </c>
      <c r="U50" s="106">
        <f>[46]Junho!$G$24</f>
        <v>98</v>
      </c>
      <c r="V50" s="106">
        <f>[46]Junho!$G$25</f>
        <v>87</v>
      </c>
      <c r="W50" s="106">
        <f>[46]Junho!$G$26</f>
        <v>71</v>
      </c>
      <c r="X50" s="106">
        <f>[46]Junho!$G$27</f>
        <v>50</v>
      </c>
      <c r="Y50" s="106">
        <f>[46]Junho!$G$28</f>
        <v>23</v>
      </c>
      <c r="Z50" s="106">
        <f>[46]Junho!$G$29</f>
        <v>35</v>
      </c>
      <c r="AA50" s="106">
        <f>[46]Junho!$G$30</f>
        <v>47</v>
      </c>
      <c r="AB50" s="106">
        <f>[46]Junho!$G$31</f>
        <v>88</v>
      </c>
      <c r="AC50" s="106">
        <f>[46]Junho!$G$32</f>
        <v>57</v>
      </c>
      <c r="AD50" s="106">
        <f>[46]Junho!$G$33</f>
        <v>91</v>
      </c>
      <c r="AE50" s="106">
        <f>[46]Junho!$G$34</f>
        <v>75</v>
      </c>
      <c r="AF50" s="111">
        <f t="shared" si="3"/>
        <v>23</v>
      </c>
      <c r="AG50" s="110">
        <f t="shared" si="4"/>
        <v>63.166666666666664</v>
      </c>
      <c r="AH50" s="12" t="s">
        <v>35</v>
      </c>
      <c r="AI50" t="s">
        <v>35</v>
      </c>
      <c r="AJ50" t="s">
        <v>35</v>
      </c>
      <c r="AK50" t="s">
        <v>35</v>
      </c>
    </row>
    <row r="51" spans="1:38" x14ac:dyDescent="0.2">
      <c r="A51" s="47" t="s">
        <v>23</v>
      </c>
      <c r="B51" s="106">
        <f>[47]Junho!$G$5</f>
        <v>49</v>
      </c>
      <c r="C51" s="106">
        <f>[47]Junho!$G$6</f>
        <v>36</v>
      </c>
      <c r="D51" s="106">
        <f>[47]Junho!$G$7</f>
        <v>46</v>
      </c>
      <c r="E51" s="106">
        <f>[47]Junho!$G$8</f>
        <v>49</v>
      </c>
      <c r="F51" s="106">
        <f>[47]Junho!$G$9</f>
        <v>51</v>
      </c>
      <c r="G51" s="106">
        <f>[47]Junho!$G$10</f>
        <v>54</v>
      </c>
      <c r="H51" s="106">
        <f>[47]Junho!$G$11</f>
        <v>47</v>
      </c>
      <c r="I51" s="106">
        <f>[47]Junho!$G$12</f>
        <v>72</v>
      </c>
      <c r="J51" s="106">
        <f>[47]Junho!$G$13</f>
        <v>35</v>
      </c>
      <c r="K51" s="106">
        <f>[47]Junho!$G$14</f>
        <v>29</v>
      </c>
      <c r="L51" s="106">
        <f>[47]Junho!$G$15</f>
        <v>36</v>
      </c>
      <c r="M51" s="106">
        <f>[47]Junho!$G$16</f>
        <v>45</v>
      </c>
      <c r="N51" s="106">
        <f>[47]Junho!$G$17</f>
        <v>43</v>
      </c>
      <c r="O51" s="106">
        <f>[47]Junho!$G$18</f>
        <v>42</v>
      </c>
      <c r="P51" s="106">
        <f>[47]Junho!$G$19</f>
        <v>58</v>
      </c>
      <c r="Q51" s="106">
        <f>[47]Junho!$G$20</f>
        <v>47</v>
      </c>
      <c r="R51" s="106">
        <f>[47]Junho!$G$21</f>
        <v>35</v>
      </c>
      <c r="S51" s="106">
        <f>[47]Junho!$G$22</f>
        <v>33</v>
      </c>
      <c r="T51" s="106">
        <f>[47]Junho!$G$23</f>
        <v>45</v>
      </c>
      <c r="U51" s="106">
        <f>[47]Junho!$G$24</f>
        <v>63</v>
      </c>
      <c r="V51" s="106">
        <f>[47]Junho!$G$25</f>
        <v>66</v>
      </c>
      <c r="W51" s="106">
        <f>[47]Junho!$G$26</f>
        <v>42</v>
      </c>
      <c r="X51" s="106">
        <f>[47]Junho!$G$27</f>
        <v>61</v>
      </c>
      <c r="Y51" s="106">
        <f>[47]Junho!$G$28</f>
        <v>29</v>
      </c>
      <c r="Z51" s="106">
        <f>[47]Junho!$G$29</f>
        <v>30</v>
      </c>
      <c r="AA51" s="106">
        <f>[47]Junho!$G$30</f>
        <v>57</v>
      </c>
      <c r="AB51" s="106">
        <f>[47]Junho!$G$31</f>
        <v>53</v>
      </c>
      <c r="AC51" s="106">
        <f>[47]Junho!$G$32</f>
        <v>37</v>
      </c>
      <c r="AD51" s="106">
        <f>[47]Junho!$G$33</f>
        <v>51</v>
      </c>
      <c r="AE51" s="106">
        <f>[47]Junho!$G$34</f>
        <v>67</v>
      </c>
      <c r="AF51" s="111">
        <f t="shared" si="3"/>
        <v>29</v>
      </c>
      <c r="AG51" s="110">
        <f t="shared" si="4"/>
        <v>46.93333333333333</v>
      </c>
      <c r="AK51" t="s">
        <v>35</v>
      </c>
    </row>
    <row r="52" spans="1:38" x14ac:dyDescent="0.2">
      <c r="A52" s="47" t="s">
        <v>34</v>
      </c>
      <c r="B52" s="106">
        <f>[48]Junho!$G$5</f>
        <v>37</v>
      </c>
      <c r="C52" s="106">
        <f>[48]Junho!$G$6</f>
        <v>37</v>
      </c>
      <c r="D52" s="106">
        <f>[48]Junho!$G$7</f>
        <v>45</v>
      </c>
      <c r="E52" s="106">
        <f>[48]Junho!$G$8</f>
        <v>42</v>
      </c>
      <c r="F52" s="106">
        <f>[48]Junho!$G$9</f>
        <v>39</v>
      </c>
      <c r="G52" s="106">
        <f>[48]Junho!$G$10</f>
        <v>40</v>
      </c>
      <c r="H52" s="106">
        <f>[48]Junho!$G$11</f>
        <v>28</v>
      </c>
      <c r="I52" s="106">
        <f>[48]Junho!$G$12</f>
        <v>38</v>
      </c>
      <c r="J52" s="106">
        <f>[48]Junho!$G$13</f>
        <v>68</v>
      </c>
      <c r="K52" s="106">
        <f>[48]Junho!$G$14</f>
        <v>58</v>
      </c>
      <c r="L52" s="106">
        <f>[48]Junho!$G$15</f>
        <v>62</v>
      </c>
      <c r="M52" s="106">
        <f>[48]Junho!$G$16</f>
        <v>41</v>
      </c>
      <c r="N52" s="106">
        <f>[48]Junho!$G$17</f>
        <v>29</v>
      </c>
      <c r="O52" s="106">
        <f>[48]Junho!$G$18</f>
        <v>35</v>
      </c>
      <c r="P52" s="106">
        <f>[48]Junho!$G$19</f>
        <v>49</v>
      </c>
      <c r="Q52" s="106">
        <f>[48]Junho!$G$20</f>
        <v>38</v>
      </c>
      <c r="R52" s="106">
        <f>[48]Junho!$G$21</f>
        <v>31</v>
      </c>
      <c r="S52" s="106">
        <f>[48]Junho!$G$22</f>
        <v>27</v>
      </c>
      <c r="T52" s="106">
        <f>[48]Junho!$G$23</f>
        <v>37</v>
      </c>
      <c r="U52" s="106">
        <f>[48]Junho!$G$24</f>
        <v>76</v>
      </c>
      <c r="V52" s="106">
        <f>[48]Junho!$G$25</f>
        <v>55</v>
      </c>
      <c r="W52" s="106">
        <f>[48]Junho!$G$26</f>
        <v>33</v>
      </c>
      <c r="X52" s="106">
        <f>[48]Junho!$G$27</f>
        <v>59</v>
      </c>
      <c r="Y52" s="106">
        <f>[48]Junho!$G$28</f>
        <v>55</v>
      </c>
      <c r="Z52" s="106">
        <f>[48]Junho!$G$29</f>
        <v>51</v>
      </c>
      <c r="AA52" s="106">
        <f>[48]Junho!$G$30</f>
        <v>47</v>
      </c>
      <c r="AB52" s="106">
        <f>[48]Junho!$G$31</f>
        <v>48</v>
      </c>
      <c r="AC52" s="106">
        <f>[48]Junho!$G$32</f>
        <v>32</v>
      </c>
      <c r="AD52" s="106">
        <f>[48]Junho!$G$33</f>
        <v>35</v>
      </c>
      <c r="AE52" s="106">
        <f>[48]Junho!$G$34</f>
        <v>84</v>
      </c>
      <c r="AF52" s="111">
        <f t="shared" si="3"/>
        <v>27</v>
      </c>
      <c r="AG52" s="110">
        <f t="shared" si="4"/>
        <v>45.2</v>
      </c>
      <c r="AH52" s="12" t="s">
        <v>35</v>
      </c>
      <c r="AI52" t="s">
        <v>35</v>
      </c>
      <c r="AJ52" t="s">
        <v>35</v>
      </c>
    </row>
    <row r="53" spans="1:38" x14ac:dyDescent="0.2">
      <c r="A53" s="47" t="s">
        <v>20</v>
      </c>
      <c r="B53" s="106">
        <f>[49]Junho!$G$5</f>
        <v>25</v>
      </c>
      <c r="C53" s="106">
        <f>[49]Junho!$G$6</f>
        <v>41</v>
      </c>
      <c r="D53" s="106">
        <f>[49]Junho!$G$7</f>
        <v>50</v>
      </c>
      <c r="E53" s="106">
        <f>[49]Junho!$G$8</f>
        <v>51</v>
      </c>
      <c r="F53" s="106">
        <f>[49]Junho!$G$9</f>
        <v>40</v>
      </c>
      <c r="G53" s="106">
        <f>[49]Junho!$G$10</f>
        <v>42</v>
      </c>
      <c r="H53" s="106">
        <f>[49]Junho!$G$11</f>
        <v>47</v>
      </c>
      <c r="I53" s="106">
        <f>[49]Junho!$G$12</f>
        <v>33</v>
      </c>
      <c r="J53" s="106">
        <f>[49]Junho!$G$13</f>
        <v>61</v>
      </c>
      <c r="K53" s="106">
        <f>[49]Junho!$G$14</f>
        <v>33</v>
      </c>
      <c r="L53" s="106">
        <f>[49]Junho!$G$15</f>
        <v>33</v>
      </c>
      <c r="M53" s="106">
        <f>[49]Junho!$G$16</f>
        <v>36</v>
      </c>
      <c r="N53" s="106">
        <f>[49]Junho!$G$17</f>
        <v>40</v>
      </c>
      <c r="O53" s="106">
        <f>[49]Junho!$G$18</f>
        <v>42</v>
      </c>
      <c r="P53" s="106">
        <f>[49]Junho!$G$19</f>
        <v>62</v>
      </c>
      <c r="Q53" s="106">
        <f>[49]Junho!$G$20</f>
        <v>41</v>
      </c>
      <c r="R53" s="106">
        <f>[49]Junho!$G$21</f>
        <v>32</v>
      </c>
      <c r="S53" s="106">
        <f>[49]Junho!$G$22</f>
        <v>37</v>
      </c>
      <c r="T53" s="106">
        <f>[49]Junho!$G$23</f>
        <v>32</v>
      </c>
      <c r="U53" s="106">
        <f>[49]Junho!$G$24</f>
        <v>33</v>
      </c>
      <c r="V53" s="106">
        <f>[49]Junho!$G$25</f>
        <v>45</v>
      </c>
      <c r="W53" s="106">
        <f>[49]Junho!$G$26</f>
        <v>48</v>
      </c>
      <c r="X53" s="106">
        <f>[49]Junho!$G$27</f>
        <v>60</v>
      </c>
      <c r="Y53" s="106">
        <f>[49]Junho!$G$28</f>
        <v>27</v>
      </c>
      <c r="Z53" s="106">
        <f>[49]Junho!$G$29</f>
        <v>26</v>
      </c>
      <c r="AA53" s="106">
        <f>[49]Junho!$G$30</f>
        <v>35</v>
      </c>
      <c r="AB53" s="106">
        <f>[49]Junho!$G$31</f>
        <v>50</v>
      </c>
      <c r="AC53" s="106">
        <f>[49]Junho!$G$32</f>
        <v>35</v>
      </c>
      <c r="AD53" s="106">
        <f>[49]Junho!$G$33</f>
        <v>34</v>
      </c>
      <c r="AE53" s="106">
        <f>[49]Junho!$G$34</f>
        <v>66</v>
      </c>
      <c r="AF53" s="111">
        <f t="shared" si="3"/>
        <v>25</v>
      </c>
      <c r="AG53" s="110">
        <f t="shared" si="4"/>
        <v>41.233333333333334</v>
      </c>
      <c r="AI53" t="s">
        <v>35</v>
      </c>
    </row>
    <row r="54" spans="1:38" s="5" customFormat="1" ht="17.100000000000001" customHeight="1" x14ac:dyDescent="0.2">
      <c r="A54" s="78" t="s">
        <v>156</v>
      </c>
      <c r="B54" s="107">
        <f t="shared" ref="B54:AE54" si="5">MIN(B5:B53)</f>
        <v>24</v>
      </c>
      <c r="C54" s="107">
        <f t="shared" si="5"/>
        <v>32</v>
      </c>
      <c r="D54" s="107">
        <f t="shared" si="5"/>
        <v>41</v>
      </c>
      <c r="E54" s="107">
        <f t="shared" si="5"/>
        <v>40</v>
      </c>
      <c r="F54" s="107">
        <f t="shared" si="5"/>
        <v>34</v>
      </c>
      <c r="G54" s="107">
        <f t="shared" si="5"/>
        <v>33</v>
      </c>
      <c r="H54" s="107">
        <f t="shared" si="5"/>
        <v>28</v>
      </c>
      <c r="I54" s="107">
        <f t="shared" si="5"/>
        <v>26</v>
      </c>
      <c r="J54" s="107">
        <f t="shared" si="5"/>
        <v>25</v>
      </c>
      <c r="K54" s="107">
        <f t="shared" si="5"/>
        <v>24</v>
      </c>
      <c r="L54" s="107">
        <f t="shared" si="5"/>
        <v>30</v>
      </c>
      <c r="M54" s="107">
        <f t="shared" si="5"/>
        <v>33</v>
      </c>
      <c r="N54" s="107">
        <f t="shared" si="5"/>
        <v>29</v>
      </c>
      <c r="O54" s="107">
        <f t="shared" si="5"/>
        <v>35</v>
      </c>
      <c r="P54" s="107">
        <f t="shared" si="5"/>
        <v>49</v>
      </c>
      <c r="Q54" s="107">
        <f t="shared" si="5"/>
        <v>38</v>
      </c>
      <c r="R54" s="107">
        <f t="shared" si="5"/>
        <v>22</v>
      </c>
      <c r="S54" s="107">
        <f t="shared" si="5"/>
        <v>24</v>
      </c>
      <c r="T54" s="107">
        <f t="shared" si="5"/>
        <v>22</v>
      </c>
      <c r="U54" s="107">
        <f t="shared" si="5"/>
        <v>25</v>
      </c>
      <c r="V54" s="107">
        <f t="shared" si="5"/>
        <v>30</v>
      </c>
      <c r="W54" s="107">
        <f t="shared" si="5"/>
        <v>30</v>
      </c>
      <c r="X54" s="107">
        <f t="shared" si="5"/>
        <v>34</v>
      </c>
      <c r="Y54" s="107">
        <f t="shared" si="5"/>
        <v>11</v>
      </c>
      <c r="Z54" s="107">
        <f t="shared" si="5"/>
        <v>24</v>
      </c>
      <c r="AA54" s="107">
        <f t="shared" si="5"/>
        <v>35</v>
      </c>
      <c r="AB54" s="107">
        <f t="shared" si="5"/>
        <v>44</v>
      </c>
      <c r="AC54" s="107">
        <f t="shared" si="5"/>
        <v>30</v>
      </c>
      <c r="AD54" s="107">
        <f t="shared" si="5"/>
        <v>20</v>
      </c>
      <c r="AE54" s="107">
        <f t="shared" si="5"/>
        <v>62</v>
      </c>
      <c r="AF54" s="111">
        <f>MIN(AF5:AF53)</f>
        <v>11</v>
      </c>
      <c r="AG54" s="110">
        <f>AVERAGE(AG5:AG53)</f>
        <v>50.276087086037741</v>
      </c>
      <c r="AK54" s="5" t="s">
        <v>35</v>
      </c>
      <c r="AL54" s="5" t="s">
        <v>35</v>
      </c>
    </row>
    <row r="55" spans="1:38" x14ac:dyDescent="0.2">
      <c r="A55" s="101" t="s">
        <v>179</v>
      </c>
      <c r="B55" s="38"/>
      <c r="C55" s="38"/>
      <c r="D55" s="38"/>
      <c r="E55" s="38"/>
      <c r="F55" s="38"/>
      <c r="G55" s="38"/>
      <c r="H55" s="93"/>
      <c r="I55" s="93"/>
      <c r="J55" s="93"/>
      <c r="K55" s="93"/>
      <c r="L55" s="93"/>
      <c r="M55" s="93"/>
      <c r="N55" s="93"/>
      <c r="O55" s="93"/>
      <c r="P55" s="93"/>
      <c r="Q55" s="93"/>
      <c r="R55" s="93"/>
      <c r="S55" s="93"/>
      <c r="T55" s="93"/>
      <c r="U55" s="93"/>
      <c r="V55" s="93"/>
      <c r="W55" s="93"/>
      <c r="X55" s="93"/>
      <c r="Y55" s="93"/>
      <c r="Z55" s="93"/>
      <c r="AA55" s="93"/>
      <c r="AB55" s="93"/>
      <c r="AC55" s="93"/>
      <c r="AD55" s="44"/>
      <c r="AE55" s="49"/>
      <c r="AF55" s="42"/>
      <c r="AG55" s="43"/>
    </row>
    <row r="56" spans="1:38" x14ac:dyDescent="0.2">
      <c r="A56" s="101" t="s">
        <v>180</v>
      </c>
      <c r="B56" s="39"/>
      <c r="C56" s="39"/>
      <c r="D56" s="39"/>
      <c r="E56" s="39"/>
      <c r="F56" s="39"/>
      <c r="G56" s="39"/>
      <c r="H56" s="39"/>
      <c r="I56" s="39"/>
      <c r="J56" s="93"/>
      <c r="K56" s="93"/>
      <c r="L56" s="93"/>
      <c r="M56" s="93"/>
      <c r="N56" s="93"/>
      <c r="O56" s="93"/>
      <c r="P56" s="93"/>
      <c r="Q56" s="93"/>
      <c r="R56" s="93"/>
      <c r="S56" s="93"/>
      <c r="T56" s="95"/>
      <c r="U56" s="95"/>
      <c r="V56" s="95"/>
      <c r="W56" s="95"/>
      <c r="X56" s="95"/>
      <c r="Y56" s="93"/>
      <c r="Z56" s="93"/>
      <c r="AA56" s="93"/>
      <c r="AB56" s="93"/>
      <c r="AC56" s="93"/>
      <c r="AD56" s="93"/>
      <c r="AE56" s="93"/>
      <c r="AF56" s="42"/>
      <c r="AG56" s="41"/>
      <c r="AI56" s="12" t="s">
        <v>35</v>
      </c>
      <c r="AK56" t="s">
        <v>35</v>
      </c>
    </row>
    <row r="57" spans="1:38" x14ac:dyDescent="0.2">
      <c r="A57" s="40"/>
      <c r="B57" s="93"/>
      <c r="C57" s="93"/>
      <c r="D57" s="93"/>
      <c r="E57" s="93"/>
      <c r="F57" s="93"/>
      <c r="G57" s="93"/>
      <c r="H57" s="93"/>
      <c r="I57" s="93"/>
      <c r="J57" s="94"/>
      <c r="K57" s="94"/>
      <c r="L57" s="94"/>
      <c r="M57" s="94"/>
      <c r="N57" s="94"/>
      <c r="O57" s="94"/>
      <c r="P57" s="94"/>
      <c r="Q57" s="93"/>
      <c r="R57" s="93"/>
      <c r="S57" s="93"/>
      <c r="T57" s="96"/>
      <c r="U57" s="96"/>
      <c r="V57" s="96"/>
      <c r="W57" s="96"/>
      <c r="X57" s="96"/>
      <c r="Y57" s="93"/>
      <c r="Z57" s="93"/>
      <c r="AA57" s="93"/>
      <c r="AB57" s="93"/>
      <c r="AC57" s="93"/>
      <c r="AD57" s="44"/>
      <c r="AE57" s="44"/>
      <c r="AF57" s="42"/>
      <c r="AG57" s="41"/>
      <c r="AL57" s="12" t="s">
        <v>35</v>
      </c>
    </row>
    <row r="58" spans="1:38" x14ac:dyDescent="0.2">
      <c r="A58" s="38"/>
      <c r="B58" s="38"/>
      <c r="C58" s="38"/>
      <c r="D58" s="38"/>
      <c r="E58" s="38"/>
      <c r="F58" s="38"/>
      <c r="G58" s="38"/>
      <c r="H58" s="38"/>
      <c r="I58" s="38"/>
      <c r="J58" s="38"/>
      <c r="K58" s="93"/>
      <c r="L58" s="93"/>
      <c r="M58" s="93"/>
      <c r="N58" s="93"/>
      <c r="O58" s="93"/>
      <c r="P58" s="93"/>
      <c r="Q58" s="93"/>
      <c r="R58" s="93"/>
      <c r="S58" s="93"/>
      <c r="T58" s="93"/>
      <c r="U58" s="93"/>
      <c r="V58" s="93"/>
      <c r="W58" s="93"/>
      <c r="X58" s="93"/>
      <c r="Y58" s="93"/>
      <c r="Z58" s="93"/>
      <c r="AA58" s="93"/>
      <c r="AB58" s="93"/>
      <c r="AC58" s="93"/>
      <c r="AD58" s="44"/>
      <c r="AE58" s="44"/>
      <c r="AF58" s="42"/>
      <c r="AG58" s="72"/>
    </row>
    <row r="59" spans="1:38" x14ac:dyDescent="0.2">
      <c r="A59" s="40"/>
      <c r="B59" s="93"/>
      <c r="C59" s="93"/>
      <c r="D59" s="93"/>
      <c r="E59" s="93"/>
      <c r="F59" s="93"/>
      <c r="G59" s="93"/>
      <c r="H59" s="93"/>
      <c r="I59" s="93"/>
      <c r="J59" s="93"/>
      <c r="K59" s="93"/>
      <c r="L59" s="93"/>
      <c r="M59" s="93"/>
      <c r="N59" s="93"/>
      <c r="O59" s="93"/>
      <c r="P59" s="93"/>
      <c r="Q59" s="93"/>
      <c r="R59" s="93"/>
      <c r="S59" s="93"/>
      <c r="T59" s="93"/>
      <c r="U59" s="93"/>
      <c r="V59" s="93"/>
      <c r="W59" s="93"/>
      <c r="X59" s="93"/>
      <c r="Y59" s="93"/>
      <c r="Z59" s="93"/>
      <c r="AA59" s="93"/>
      <c r="AB59" s="93"/>
      <c r="AC59" s="93"/>
      <c r="AD59" s="93"/>
      <c r="AE59" s="44"/>
      <c r="AF59" s="42"/>
      <c r="AG59" s="43"/>
      <c r="AK59" t="s">
        <v>35</v>
      </c>
    </row>
    <row r="60" spans="1:38" x14ac:dyDescent="0.2">
      <c r="A60" s="40"/>
      <c r="B60" s="93"/>
      <c r="C60" s="93"/>
      <c r="D60" s="93"/>
      <c r="E60" s="93"/>
      <c r="F60" s="93"/>
      <c r="G60" s="93"/>
      <c r="H60" s="93"/>
      <c r="I60" s="93"/>
      <c r="J60" s="93"/>
      <c r="K60" s="93"/>
      <c r="L60" s="93"/>
      <c r="M60" s="93"/>
      <c r="N60" s="93"/>
      <c r="O60" s="93"/>
      <c r="P60" s="93"/>
      <c r="Q60" s="93"/>
      <c r="R60" s="93"/>
      <c r="S60" s="93"/>
      <c r="T60" s="93"/>
      <c r="U60" s="93"/>
      <c r="V60" s="93"/>
      <c r="W60" s="93"/>
      <c r="X60" s="93"/>
      <c r="Y60" s="93"/>
      <c r="Z60" s="93"/>
      <c r="AA60" s="93"/>
      <c r="AB60" s="93"/>
      <c r="AC60" s="93"/>
      <c r="AD60" s="93"/>
      <c r="AE60" s="45"/>
      <c r="AF60" s="42"/>
      <c r="AG60" s="43"/>
    </row>
    <row r="61" spans="1:38" ht="13.5" thickBot="1" x14ac:dyDescent="0.25">
      <c r="A61" s="50"/>
      <c r="B61" s="51"/>
      <c r="C61" s="51"/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1"/>
      <c r="S61" s="51"/>
      <c r="T61" s="51"/>
      <c r="U61" s="51"/>
      <c r="V61" s="51"/>
      <c r="W61" s="51"/>
      <c r="X61" s="51"/>
      <c r="Y61" s="51"/>
      <c r="Z61" s="51"/>
      <c r="AA61" s="51"/>
      <c r="AB61" s="51"/>
      <c r="AC61" s="51"/>
      <c r="AD61" s="51"/>
      <c r="AE61" s="51"/>
      <c r="AF61" s="52"/>
      <c r="AG61" s="73"/>
    </row>
    <row r="62" spans="1:38" x14ac:dyDescent="0.2">
      <c r="AF62" s="7"/>
    </row>
    <row r="67" spans="7:37" x14ac:dyDescent="0.2">
      <c r="P67" s="2" t="s">
        <v>35</v>
      </c>
      <c r="AE67" s="2" t="s">
        <v>35</v>
      </c>
      <c r="AH67" t="s">
        <v>35</v>
      </c>
    </row>
    <row r="68" spans="7:37" x14ac:dyDescent="0.2">
      <c r="T68" s="2" t="s">
        <v>35</v>
      </c>
      <c r="Z68" s="2" t="s">
        <v>35</v>
      </c>
    </row>
    <row r="70" spans="7:37" x14ac:dyDescent="0.2">
      <c r="N70" s="2" t="s">
        <v>35</v>
      </c>
    </row>
    <row r="71" spans="7:37" x14ac:dyDescent="0.2">
      <c r="G71" s="2" t="s">
        <v>35</v>
      </c>
    </row>
    <row r="73" spans="7:37" x14ac:dyDescent="0.2">
      <c r="J73" s="2" t="s">
        <v>35</v>
      </c>
      <c r="AK73" s="12" t="s">
        <v>35</v>
      </c>
    </row>
  </sheetData>
  <mergeCells count="33">
    <mergeCell ref="K3:K4"/>
    <mergeCell ref="X3:X4"/>
    <mergeCell ref="A1:AG1"/>
    <mergeCell ref="Z3:Z4"/>
    <mergeCell ref="AE3:AE4"/>
    <mergeCell ref="AA3:AA4"/>
    <mergeCell ref="AB3:AB4"/>
    <mergeCell ref="AC3:AC4"/>
    <mergeCell ref="AD3:AD4"/>
    <mergeCell ref="Y3:Y4"/>
    <mergeCell ref="N3:N4"/>
    <mergeCell ref="O3:O4"/>
    <mergeCell ref="P3:P4"/>
    <mergeCell ref="Q3:Q4"/>
    <mergeCell ref="S3:S4"/>
    <mergeCell ref="A2:A4"/>
    <mergeCell ref="B3:B4"/>
    <mergeCell ref="J3:J4"/>
    <mergeCell ref="V3:V4"/>
    <mergeCell ref="M3:M4"/>
    <mergeCell ref="W3:W4"/>
    <mergeCell ref="B2:AG2"/>
    <mergeCell ref="C3:C4"/>
    <mergeCell ref="D3:D4"/>
    <mergeCell ref="E3:E4"/>
    <mergeCell ref="F3:F4"/>
    <mergeCell ref="G3:G4"/>
    <mergeCell ref="H3:H4"/>
    <mergeCell ref="R3:R4"/>
    <mergeCell ref="I3:I4"/>
    <mergeCell ref="T3:T4"/>
    <mergeCell ref="U3:U4"/>
    <mergeCell ref="L3:L4"/>
  </mergeCells>
  <phoneticPr fontId="1" type="noConversion"/>
  <pageMargins left="0.39370078740157483" right="0.39370078740157483" top="1.1811023622047245" bottom="0.98425196850393704" header="0.51181102362204722" footer="0.51181102362204722"/>
  <pageSetup paperSize="9" scale="70" orientation="landscape" horizontalDpi="300" verticalDpi="300" r:id="rId1"/>
  <headerFooter alignWithMargins="0">
    <oddHeader>&amp;L&amp;"Arial Narrow,Normal"&amp;12Centro de Monitoramento de Tempo, do Clima e dos Recursos Hídricos de Mato Grosso do Sul (Cemtec-MS)
Agência de Desenvolvimento Agrário e Extensão Rural (Agraer)</oddHead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76"/>
  <sheetViews>
    <sheetView topLeftCell="A10" zoomScale="90" zoomScaleNormal="90" workbookViewId="0">
      <selection activeCell="A20" sqref="A20"/>
    </sheetView>
  </sheetViews>
  <sheetFormatPr defaultRowHeight="12.75" x14ac:dyDescent="0.2"/>
  <cols>
    <col min="1" max="1" width="43.140625" style="2" bestFit="1" customWidth="1"/>
    <col min="2" max="2" width="5.42578125" style="3" bestFit="1" customWidth="1"/>
    <col min="3" max="3" width="6.42578125" style="3" bestFit="1" customWidth="1"/>
    <col min="4" max="27" width="5.42578125" style="3" bestFit="1" customWidth="1"/>
    <col min="28" max="28" width="5.85546875" style="3" bestFit="1" customWidth="1"/>
    <col min="29" max="30" width="5.42578125" style="3" bestFit="1" customWidth="1"/>
    <col min="31" max="31" width="5.42578125" style="3" customWidth="1"/>
    <col min="32" max="32" width="7.42578125" style="7" bestFit="1" customWidth="1"/>
  </cols>
  <sheetData>
    <row r="1" spans="1:35" ht="20.100000000000001" customHeight="1" x14ac:dyDescent="0.2">
      <c r="A1" s="128" t="s">
        <v>161</v>
      </c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29"/>
      <c r="M1" s="129"/>
      <c r="N1" s="129"/>
      <c r="O1" s="129"/>
      <c r="P1" s="129"/>
      <c r="Q1" s="129"/>
      <c r="R1" s="129"/>
      <c r="S1" s="129"/>
      <c r="T1" s="129"/>
      <c r="U1" s="129"/>
      <c r="V1" s="129"/>
      <c r="W1" s="129"/>
      <c r="X1" s="129"/>
      <c r="Y1" s="129"/>
      <c r="Z1" s="129"/>
      <c r="AA1" s="129"/>
      <c r="AB1" s="129"/>
      <c r="AC1" s="129"/>
      <c r="AD1" s="129"/>
      <c r="AE1" s="129"/>
      <c r="AF1" s="129"/>
      <c r="AG1" s="130"/>
    </row>
    <row r="2" spans="1:35" s="4" customFormat="1" ht="20.100000000000001" customHeight="1" x14ac:dyDescent="0.2">
      <c r="A2" s="131" t="s">
        <v>21</v>
      </c>
      <c r="B2" s="126" t="s">
        <v>208</v>
      </c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26"/>
      <c r="O2" s="126"/>
      <c r="P2" s="126"/>
      <c r="Q2" s="126"/>
      <c r="R2" s="126"/>
      <c r="S2" s="126"/>
      <c r="T2" s="126"/>
      <c r="U2" s="126"/>
      <c r="V2" s="126"/>
      <c r="W2" s="126"/>
      <c r="X2" s="126"/>
      <c r="Y2" s="126"/>
      <c r="Z2" s="126"/>
      <c r="AA2" s="126"/>
      <c r="AB2" s="126"/>
      <c r="AC2" s="126"/>
      <c r="AD2" s="126"/>
      <c r="AE2" s="126"/>
      <c r="AF2" s="126"/>
      <c r="AG2" s="127"/>
    </row>
    <row r="3" spans="1:35" s="5" customFormat="1" ht="20.100000000000001" customHeight="1" x14ac:dyDescent="0.2">
      <c r="A3" s="131"/>
      <c r="B3" s="125">
        <v>1</v>
      </c>
      <c r="C3" s="125">
        <f>SUM(B3+1)</f>
        <v>2</v>
      </c>
      <c r="D3" s="125">
        <f t="shared" ref="D3:AD3" si="0">SUM(C3+1)</f>
        <v>3</v>
      </c>
      <c r="E3" s="125">
        <f t="shared" si="0"/>
        <v>4</v>
      </c>
      <c r="F3" s="125">
        <f t="shared" si="0"/>
        <v>5</v>
      </c>
      <c r="G3" s="125">
        <f t="shared" si="0"/>
        <v>6</v>
      </c>
      <c r="H3" s="125">
        <f t="shared" si="0"/>
        <v>7</v>
      </c>
      <c r="I3" s="125">
        <f t="shared" si="0"/>
        <v>8</v>
      </c>
      <c r="J3" s="125">
        <f t="shared" si="0"/>
        <v>9</v>
      </c>
      <c r="K3" s="125">
        <f t="shared" si="0"/>
        <v>10</v>
      </c>
      <c r="L3" s="125">
        <f t="shared" si="0"/>
        <v>11</v>
      </c>
      <c r="M3" s="125">
        <f t="shared" si="0"/>
        <v>12</v>
      </c>
      <c r="N3" s="125">
        <f t="shared" si="0"/>
        <v>13</v>
      </c>
      <c r="O3" s="125">
        <f t="shared" si="0"/>
        <v>14</v>
      </c>
      <c r="P3" s="125">
        <f t="shared" si="0"/>
        <v>15</v>
      </c>
      <c r="Q3" s="125">
        <f t="shared" si="0"/>
        <v>16</v>
      </c>
      <c r="R3" s="125">
        <f t="shared" si="0"/>
        <v>17</v>
      </c>
      <c r="S3" s="125">
        <f t="shared" si="0"/>
        <v>18</v>
      </c>
      <c r="T3" s="125">
        <f t="shared" si="0"/>
        <v>19</v>
      </c>
      <c r="U3" s="125">
        <f t="shared" si="0"/>
        <v>20</v>
      </c>
      <c r="V3" s="125">
        <f t="shared" si="0"/>
        <v>21</v>
      </c>
      <c r="W3" s="125">
        <f t="shared" si="0"/>
        <v>22</v>
      </c>
      <c r="X3" s="125">
        <f t="shared" si="0"/>
        <v>23</v>
      </c>
      <c r="Y3" s="125">
        <f t="shared" si="0"/>
        <v>24</v>
      </c>
      <c r="Z3" s="125">
        <f t="shared" si="0"/>
        <v>25</v>
      </c>
      <c r="AA3" s="125">
        <f t="shared" si="0"/>
        <v>26</v>
      </c>
      <c r="AB3" s="125">
        <f t="shared" si="0"/>
        <v>27</v>
      </c>
      <c r="AC3" s="125">
        <f t="shared" si="0"/>
        <v>28</v>
      </c>
      <c r="AD3" s="125">
        <f t="shared" si="0"/>
        <v>29</v>
      </c>
      <c r="AE3" s="125">
        <v>30</v>
      </c>
      <c r="AF3" s="97" t="s">
        <v>27</v>
      </c>
      <c r="AG3" s="98" t="s">
        <v>26</v>
      </c>
    </row>
    <row r="4" spans="1:35" s="5" customFormat="1" ht="20.100000000000001" customHeight="1" x14ac:dyDescent="0.2">
      <c r="A4" s="131"/>
      <c r="B4" s="125"/>
      <c r="C4" s="125"/>
      <c r="D4" s="125"/>
      <c r="E4" s="125"/>
      <c r="F4" s="125"/>
      <c r="G4" s="125"/>
      <c r="H4" s="125"/>
      <c r="I4" s="125"/>
      <c r="J4" s="125"/>
      <c r="K4" s="125"/>
      <c r="L4" s="125"/>
      <c r="M4" s="125"/>
      <c r="N4" s="125"/>
      <c r="O4" s="125"/>
      <c r="P4" s="125"/>
      <c r="Q4" s="125"/>
      <c r="R4" s="125"/>
      <c r="S4" s="125"/>
      <c r="T4" s="125"/>
      <c r="U4" s="125"/>
      <c r="V4" s="125"/>
      <c r="W4" s="125"/>
      <c r="X4" s="125"/>
      <c r="Y4" s="125"/>
      <c r="Z4" s="125"/>
      <c r="AA4" s="125"/>
      <c r="AB4" s="125"/>
      <c r="AC4" s="125"/>
      <c r="AD4" s="125"/>
      <c r="AE4" s="125"/>
      <c r="AF4" s="97" t="s">
        <v>25</v>
      </c>
      <c r="AG4" s="98" t="s">
        <v>25</v>
      </c>
    </row>
    <row r="5" spans="1:35" s="5" customFormat="1" hidden="1" x14ac:dyDescent="0.2">
      <c r="A5" s="47" t="s">
        <v>30</v>
      </c>
      <c r="B5" s="104" t="str">
        <f>[1]Junho!$H$5</f>
        <v>*</v>
      </c>
      <c r="C5" s="104" t="str">
        <f>[1]Junho!$H$6</f>
        <v>*</v>
      </c>
      <c r="D5" s="104" t="str">
        <f>[1]Junho!$H$7</f>
        <v>*</v>
      </c>
      <c r="E5" s="104" t="str">
        <f>[1]Junho!$H$8</f>
        <v>*</v>
      </c>
      <c r="F5" s="104" t="str">
        <f>[1]Junho!$H$9</f>
        <v>*</v>
      </c>
      <c r="G5" s="104" t="str">
        <f>[1]Junho!$H$10</f>
        <v>*</v>
      </c>
      <c r="H5" s="104" t="str">
        <f>[1]Junho!$H$11</f>
        <v>*</v>
      </c>
      <c r="I5" s="104" t="str">
        <f>[1]Junho!$H$12</f>
        <v>*</v>
      </c>
      <c r="J5" s="104" t="str">
        <f>[1]Junho!$H$13</f>
        <v>*</v>
      </c>
      <c r="K5" s="104" t="str">
        <f>[1]Junho!$H$14</f>
        <v>*</v>
      </c>
      <c r="L5" s="104" t="str">
        <f>[1]Junho!$H$15</f>
        <v>*</v>
      </c>
      <c r="M5" s="104" t="str">
        <f>[1]Junho!$H$16</f>
        <v>*</v>
      </c>
      <c r="N5" s="104" t="str">
        <f>[1]Junho!$H$17</f>
        <v>*</v>
      </c>
      <c r="O5" s="104" t="str">
        <f>[1]Junho!$H$18</f>
        <v>*</v>
      </c>
      <c r="P5" s="104" t="str">
        <f>[1]Junho!$H$19</f>
        <v>*</v>
      </c>
      <c r="Q5" s="104" t="str">
        <f>[1]Junho!$H$20</f>
        <v>*</v>
      </c>
      <c r="R5" s="104" t="str">
        <f>[1]Junho!$H$21</f>
        <v>*</v>
      </c>
      <c r="S5" s="104" t="str">
        <f>[1]Junho!$H$22</f>
        <v>*</v>
      </c>
      <c r="T5" s="104" t="str">
        <f>[1]Junho!$H$23</f>
        <v>*</v>
      </c>
      <c r="U5" s="104" t="str">
        <f>[1]Junho!$H$24</f>
        <v>*</v>
      </c>
      <c r="V5" s="104" t="str">
        <f>[1]Junho!$H$25</f>
        <v>*</v>
      </c>
      <c r="W5" s="104" t="str">
        <f>[1]Junho!$H$26</f>
        <v>*</v>
      </c>
      <c r="X5" s="104" t="str">
        <f>[1]Junho!$H$27</f>
        <v>*</v>
      </c>
      <c r="Y5" s="104" t="str">
        <f>[1]Junho!$H$28</f>
        <v>*</v>
      </c>
      <c r="Z5" s="104" t="str">
        <f>[1]Junho!$H$29</f>
        <v>*</v>
      </c>
      <c r="AA5" s="104" t="str">
        <f>[1]Junho!$H$30</f>
        <v>*</v>
      </c>
      <c r="AB5" s="104" t="str">
        <f>[1]Junho!$H$31</f>
        <v>*</v>
      </c>
      <c r="AC5" s="104" t="str">
        <f>[1]Junho!$H$32</f>
        <v>*</v>
      </c>
      <c r="AD5" s="104" t="str">
        <f>[1]Junho!$H$33</f>
        <v>*</v>
      </c>
      <c r="AE5" s="104" t="str">
        <f>[1]Junho!$H$34</f>
        <v>*</v>
      </c>
      <c r="AF5" s="111" t="s">
        <v>154</v>
      </c>
      <c r="AG5" s="110" t="s">
        <v>154</v>
      </c>
    </row>
    <row r="6" spans="1:35" x14ac:dyDescent="0.2">
      <c r="A6" s="47" t="s">
        <v>0</v>
      </c>
      <c r="B6" s="106">
        <f>[2]Junho!$H$5</f>
        <v>7.9200000000000008</v>
      </c>
      <c r="C6" s="106">
        <f>[2]Junho!$H$6</f>
        <v>6.12</v>
      </c>
      <c r="D6" s="106">
        <f>[2]Junho!$H$7</f>
        <v>9.7200000000000006</v>
      </c>
      <c r="E6" s="106">
        <f>[2]Junho!$H$8</f>
        <v>9</v>
      </c>
      <c r="F6" s="106">
        <f>[2]Junho!$H$9</f>
        <v>15.840000000000002</v>
      </c>
      <c r="G6" s="106">
        <f>[2]Junho!$H$10</f>
        <v>4.32</v>
      </c>
      <c r="H6" s="106">
        <f>[2]Junho!$H$11</f>
        <v>7.5600000000000005</v>
      </c>
      <c r="I6" s="106">
        <f>[2]Junho!$H$12</f>
        <v>6.48</v>
      </c>
      <c r="J6" s="106">
        <f>[2]Junho!$H$13</f>
        <v>8.2799999999999994</v>
      </c>
      <c r="K6" s="106">
        <f>[2]Junho!$H$14</f>
        <v>4.6800000000000006</v>
      </c>
      <c r="L6" s="106">
        <f>[2]Junho!$H$15</f>
        <v>12.24</v>
      </c>
      <c r="M6" s="106">
        <f>[2]Junho!$H$16</f>
        <v>25.92</v>
      </c>
      <c r="N6" s="106">
        <f>[2]Junho!$H$17</f>
        <v>17.64</v>
      </c>
      <c r="O6" s="106">
        <f>[2]Junho!$H$18</f>
        <v>13.32</v>
      </c>
      <c r="P6" s="106">
        <f>[2]Junho!$H$19</f>
        <v>14.04</v>
      </c>
      <c r="Q6" s="106">
        <f>[2]Junho!$H$20</f>
        <v>14.4</v>
      </c>
      <c r="R6" s="106">
        <f>[2]Junho!$H$21</f>
        <v>14.04</v>
      </c>
      <c r="S6" s="106">
        <f>[2]Junho!$H$22</f>
        <v>11.879999999999999</v>
      </c>
      <c r="T6" s="106">
        <f>[2]Junho!$H$23</f>
        <v>12.24</v>
      </c>
      <c r="U6" s="106">
        <f>[2]Junho!$H$24</f>
        <v>8.64</v>
      </c>
      <c r="V6" s="106">
        <f>[2]Junho!$H$25</f>
        <v>6.12</v>
      </c>
      <c r="W6" s="106">
        <f>[2]Junho!$H$26</f>
        <v>19.440000000000001</v>
      </c>
      <c r="X6" s="106">
        <f>[2]Junho!$H$27</f>
        <v>15.48</v>
      </c>
      <c r="Y6" s="106">
        <f>[2]Junho!$H$28</f>
        <v>9.7200000000000006</v>
      </c>
      <c r="Z6" s="106">
        <f>[2]Junho!$H$29</f>
        <v>21.240000000000002</v>
      </c>
      <c r="AA6" s="106">
        <f>[2]Junho!$H$30</f>
        <v>19.440000000000001</v>
      </c>
      <c r="AB6" s="106">
        <f>[2]Junho!$H$31</f>
        <v>9</v>
      </c>
      <c r="AC6" s="106">
        <f>[2]Junho!$H$32</f>
        <v>15.840000000000002</v>
      </c>
      <c r="AD6" s="106">
        <f>[2]Junho!$H$33</f>
        <v>9.3600000000000012</v>
      </c>
      <c r="AE6" s="106">
        <f>[2]Junho!$H$34</f>
        <v>8.2799999999999994</v>
      </c>
      <c r="AF6" s="111">
        <f t="shared" ref="AF6:AF31" si="1">MAX(B6:AE6)</f>
        <v>25.92</v>
      </c>
      <c r="AG6" s="110">
        <f t="shared" ref="AG6:AG31" si="2">AVERAGE(B6:AE6)</f>
        <v>11.940000000000001</v>
      </c>
    </row>
    <row r="7" spans="1:35" x14ac:dyDescent="0.2">
      <c r="A7" s="47" t="s">
        <v>81</v>
      </c>
      <c r="B7" s="106">
        <f>[3]Junho!$H$5</f>
        <v>6.12</v>
      </c>
      <c r="C7" s="106">
        <f>[3]Junho!$H$6</f>
        <v>14.04</v>
      </c>
      <c r="D7" s="106">
        <f>[3]Junho!$H$7</f>
        <v>11.520000000000001</v>
      </c>
      <c r="E7" s="106">
        <f>[3]Junho!$H$8</f>
        <v>19.079999999999998</v>
      </c>
      <c r="F7" s="106">
        <f>[3]Junho!$H$9</f>
        <v>14.4</v>
      </c>
      <c r="G7" s="106">
        <f>[3]Junho!$H$10</f>
        <v>9</v>
      </c>
      <c r="H7" s="106">
        <f>[3]Junho!$H$11</f>
        <v>12.96</v>
      </c>
      <c r="I7" s="106">
        <f>[3]Junho!$H$12</f>
        <v>12.24</v>
      </c>
      <c r="J7" s="106">
        <f>[3]Junho!$H$13</f>
        <v>12.96</v>
      </c>
      <c r="K7" s="106">
        <f>[3]Junho!$H$14</f>
        <v>8.64</v>
      </c>
      <c r="L7" s="106">
        <f>[3]Junho!$H$15</f>
        <v>12.96</v>
      </c>
      <c r="M7" s="106">
        <f>[3]Junho!$H$16</f>
        <v>23.400000000000002</v>
      </c>
      <c r="N7" s="106">
        <f>[3]Junho!$H$17</f>
        <v>20.52</v>
      </c>
      <c r="O7" s="106">
        <f>[3]Junho!$H$18</f>
        <v>23.040000000000003</v>
      </c>
      <c r="P7" s="106">
        <f>[3]Junho!$H$19</f>
        <v>14.76</v>
      </c>
      <c r="Q7" s="106">
        <f>[3]Junho!$H$20</f>
        <v>15.120000000000001</v>
      </c>
      <c r="R7" s="106">
        <f>[3]Junho!$H$21</f>
        <v>18.36</v>
      </c>
      <c r="S7" s="106">
        <f>[3]Junho!$H$22</f>
        <v>16.559999999999999</v>
      </c>
      <c r="T7" s="106">
        <f>[3]Junho!$H$23</f>
        <v>12.6</v>
      </c>
      <c r="U7" s="106">
        <f>[3]Junho!$H$24</f>
        <v>15.120000000000001</v>
      </c>
      <c r="V7" s="106">
        <f>[3]Junho!$H$25</f>
        <v>6.84</v>
      </c>
      <c r="W7" s="106">
        <f>[3]Junho!$H$26</f>
        <v>16.2</v>
      </c>
      <c r="X7" s="106">
        <f>[3]Junho!$H$27</f>
        <v>19.8</v>
      </c>
      <c r="Y7" s="106">
        <f>[3]Junho!$H$28</f>
        <v>16.920000000000002</v>
      </c>
      <c r="Z7" s="106">
        <f>[3]Junho!$H$29</f>
        <v>20.88</v>
      </c>
      <c r="AA7" s="106">
        <f>[3]Junho!$H$30</f>
        <v>21.6</v>
      </c>
      <c r="AB7" s="106">
        <f>[3]Junho!$H$31</f>
        <v>9.3600000000000012</v>
      </c>
      <c r="AC7" s="106">
        <f>[3]Junho!$H$32</f>
        <v>22.68</v>
      </c>
      <c r="AD7" s="106">
        <f>[3]Junho!$H$33</f>
        <v>16.920000000000002</v>
      </c>
      <c r="AE7" s="106">
        <f>[3]Junho!$H$34</f>
        <v>16.2</v>
      </c>
      <c r="AF7" s="111">
        <f t="shared" si="1"/>
        <v>23.400000000000002</v>
      </c>
      <c r="AG7" s="110">
        <f t="shared" si="2"/>
        <v>15.360000000000003</v>
      </c>
    </row>
    <row r="8" spans="1:35" x14ac:dyDescent="0.2">
      <c r="A8" s="47" t="s">
        <v>1</v>
      </c>
      <c r="B8" s="106">
        <f>[4]Junho!$H$5</f>
        <v>3.6</v>
      </c>
      <c r="C8" s="106">
        <f>[4]Junho!$H$6</f>
        <v>14.76</v>
      </c>
      <c r="D8" s="106">
        <f>[4]Junho!$H$7</f>
        <v>5.4</v>
      </c>
      <c r="E8" s="106">
        <f>[4]Junho!$H$8</f>
        <v>12.96</v>
      </c>
      <c r="F8" s="106">
        <f>[4]Junho!$H$9</f>
        <v>10.08</v>
      </c>
      <c r="G8" s="106">
        <f>[4]Junho!$H$10</f>
        <v>7.5600000000000005</v>
      </c>
      <c r="H8" s="106">
        <f>[4]Junho!$H$11</f>
        <v>10.08</v>
      </c>
      <c r="I8" s="106">
        <f>[4]Junho!$H$12</f>
        <v>6.84</v>
      </c>
      <c r="J8" s="106">
        <f>[4]Junho!$H$13</f>
        <v>5.4</v>
      </c>
      <c r="K8" s="106">
        <f>[4]Junho!$H$14</f>
        <v>6.48</v>
      </c>
      <c r="L8" s="106">
        <f>[4]Junho!$H$15</f>
        <v>14.04</v>
      </c>
      <c r="M8" s="106">
        <f>[4]Junho!$H$16</f>
        <v>11.16</v>
      </c>
      <c r="N8" s="106">
        <f>[4]Junho!$H$17</f>
        <v>15.840000000000002</v>
      </c>
      <c r="O8" s="106">
        <f>[4]Junho!$H$18</f>
        <v>14.04</v>
      </c>
      <c r="P8" s="106">
        <f>[4]Junho!$H$19</f>
        <v>12.96</v>
      </c>
      <c r="Q8" s="106">
        <f>[4]Junho!$H$20</f>
        <v>23.040000000000003</v>
      </c>
      <c r="R8" s="106">
        <f>[4]Junho!$H$21</f>
        <v>18.720000000000002</v>
      </c>
      <c r="S8" s="106">
        <f>[4]Junho!$H$22</f>
        <v>11.879999999999999</v>
      </c>
      <c r="T8" s="106">
        <f>[4]Junho!$H$23</f>
        <v>3.9600000000000004</v>
      </c>
      <c r="U8" s="106">
        <f>[4]Junho!$H$24</f>
        <v>3.9600000000000004</v>
      </c>
      <c r="V8" s="106">
        <f>[4]Junho!$H$25</f>
        <v>1.08</v>
      </c>
      <c r="W8" s="106">
        <f>[4]Junho!$H$26</f>
        <v>18</v>
      </c>
      <c r="X8" s="106">
        <f>[4]Junho!$H$27</f>
        <v>16.2</v>
      </c>
      <c r="Y8" s="106">
        <f>[4]Junho!$H$28</f>
        <v>12.6</v>
      </c>
      <c r="Z8" s="106">
        <f>[4]Junho!$H$29</f>
        <v>11.520000000000001</v>
      </c>
      <c r="AA8" s="106">
        <f>[4]Junho!$H$30</f>
        <v>6.84</v>
      </c>
      <c r="AB8" s="106">
        <f>[4]Junho!$H$31</f>
        <v>2.52</v>
      </c>
      <c r="AC8" s="106">
        <f>[4]Junho!$H$32</f>
        <v>20.16</v>
      </c>
      <c r="AD8" s="106">
        <f>[4]Junho!$H$33</f>
        <v>8.2799999999999994</v>
      </c>
      <c r="AE8" s="106">
        <f>[4]Junho!$H$34</f>
        <v>10.08</v>
      </c>
      <c r="AF8" s="111">
        <f t="shared" si="1"/>
        <v>23.040000000000003</v>
      </c>
      <c r="AG8" s="110">
        <f t="shared" si="2"/>
        <v>10.667999999999999</v>
      </c>
    </row>
    <row r="9" spans="1:35" x14ac:dyDescent="0.2">
      <c r="A9" s="47" t="s">
        <v>138</v>
      </c>
      <c r="B9" s="106">
        <f>[5]Junho!$H$5</f>
        <v>10.8</v>
      </c>
      <c r="C9" s="106">
        <f>[5]Junho!$H$6</f>
        <v>10.8</v>
      </c>
      <c r="D9" s="106">
        <f>[5]Junho!$H$7</f>
        <v>15.48</v>
      </c>
      <c r="E9" s="106">
        <f>[5]Junho!$H$8</f>
        <v>18.720000000000002</v>
      </c>
      <c r="F9" s="106">
        <f>[5]Junho!$H$9</f>
        <v>20.16</v>
      </c>
      <c r="G9" s="106">
        <f>[5]Junho!$H$10</f>
        <v>14.04</v>
      </c>
      <c r="H9" s="106">
        <f>[5]Junho!$H$11</f>
        <v>10.8</v>
      </c>
      <c r="I9" s="106">
        <f>[5]Junho!$H$12</f>
        <v>19.8</v>
      </c>
      <c r="J9" s="106">
        <f>[5]Junho!$H$13</f>
        <v>15.120000000000001</v>
      </c>
      <c r="K9" s="106">
        <f>[5]Junho!$H$14</f>
        <v>12.6</v>
      </c>
      <c r="L9" s="106">
        <f>[5]Junho!$H$15</f>
        <v>14.04</v>
      </c>
      <c r="M9" s="106">
        <f>[5]Junho!$H$16</f>
        <v>25.56</v>
      </c>
      <c r="N9" s="106">
        <f>[5]Junho!$H$17</f>
        <v>22.68</v>
      </c>
      <c r="O9" s="106">
        <f>[5]Junho!$H$18</f>
        <v>21.6</v>
      </c>
      <c r="P9" s="106">
        <f>[5]Junho!$H$19</f>
        <v>15.120000000000001</v>
      </c>
      <c r="Q9" s="106">
        <f>[5]Junho!$H$20</f>
        <v>19.079999999999998</v>
      </c>
      <c r="R9" s="106">
        <f>[5]Junho!$H$21</f>
        <v>20.52</v>
      </c>
      <c r="S9" s="106">
        <f>[5]Junho!$H$22</f>
        <v>15.120000000000001</v>
      </c>
      <c r="T9" s="106">
        <f>[5]Junho!$H$23</f>
        <v>13.32</v>
      </c>
      <c r="U9" s="106">
        <f>[5]Junho!$H$24</f>
        <v>14.4</v>
      </c>
      <c r="V9" s="106">
        <f>[5]Junho!$H$25</f>
        <v>9.7200000000000006</v>
      </c>
      <c r="W9" s="106">
        <f>[5]Junho!$H$26</f>
        <v>22.68</v>
      </c>
      <c r="X9" s="106">
        <f>[5]Junho!$H$27</f>
        <v>25.56</v>
      </c>
      <c r="Y9" s="106">
        <f>[5]Junho!$H$28</f>
        <v>14.04</v>
      </c>
      <c r="Z9" s="106">
        <f>[5]Junho!$H$29</f>
        <v>23.400000000000002</v>
      </c>
      <c r="AA9" s="106">
        <f>[5]Junho!$H$30</f>
        <v>25.2</v>
      </c>
      <c r="AB9" s="106">
        <f>[5]Junho!$H$31</f>
        <v>14.4</v>
      </c>
      <c r="AC9" s="106">
        <f>[5]Junho!$H$32</f>
        <v>20.52</v>
      </c>
      <c r="AD9" s="106">
        <f>[5]Junho!$H$33</f>
        <v>18.720000000000002</v>
      </c>
      <c r="AE9" s="106">
        <f>[5]Junho!$H$34</f>
        <v>17.64</v>
      </c>
      <c r="AF9" s="111">
        <f t="shared" si="1"/>
        <v>25.56</v>
      </c>
      <c r="AG9" s="110">
        <f t="shared" si="2"/>
        <v>17.387999999999998</v>
      </c>
    </row>
    <row r="10" spans="1:35" x14ac:dyDescent="0.2">
      <c r="A10" s="47" t="s">
        <v>87</v>
      </c>
      <c r="B10" s="106">
        <f>[6]Junho!$H$5</f>
        <v>18</v>
      </c>
      <c r="C10" s="106">
        <f>[6]Junho!$H$6</f>
        <v>17.28</v>
      </c>
      <c r="D10" s="106">
        <f>[6]Junho!$H$7</f>
        <v>15.48</v>
      </c>
      <c r="E10" s="106">
        <f>[6]Junho!$H$8</f>
        <v>19.8</v>
      </c>
      <c r="F10" s="106">
        <f>[6]Junho!$H$9</f>
        <v>20.16</v>
      </c>
      <c r="G10" s="106">
        <f>[6]Junho!$H$10</f>
        <v>12.6</v>
      </c>
      <c r="H10" s="106">
        <f>[6]Junho!$H$11</f>
        <v>12.6</v>
      </c>
      <c r="I10" s="106">
        <f>[6]Junho!$H$12</f>
        <v>10.8</v>
      </c>
      <c r="J10" s="106">
        <f>[6]Junho!$H$13</f>
        <v>13.68</v>
      </c>
      <c r="K10" s="106">
        <f>[6]Junho!$H$14</f>
        <v>19.8</v>
      </c>
      <c r="L10" s="106">
        <f>[6]Junho!$H$15</f>
        <v>19.8</v>
      </c>
      <c r="M10" s="106">
        <f>[6]Junho!$H$16</f>
        <v>28.8</v>
      </c>
      <c r="N10" s="106">
        <f>[6]Junho!$H$17</f>
        <v>20.52</v>
      </c>
      <c r="O10" s="106">
        <f>[6]Junho!$H$18</f>
        <v>19.8</v>
      </c>
      <c r="P10" s="106">
        <f>[6]Junho!$H$19</f>
        <v>17.28</v>
      </c>
      <c r="Q10" s="106">
        <f>[6]Junho!$H$20</f>
        <v>16.920000000000002</v>
      </c>
      <c r="R10" s="106">
        <f>[6]Junho!$H$21</f>
        <v>16.559999999999999</v>
      </c>
      <c r="S10" s="106">
        <f>[6]Junho!$H$22</f>
        <v>13.32</v>
      </c>
      <c r="T10" s="106">
        <f>[6]Junho!$H$23</f>
        <v>12.96</v>
      </c>
      <c r="U10" s="106">
        <f>[6]Junho!$H$24</f>
        <v>12.24</v>
      </c>
      <c r="V10" s="106">
        <f>[6]Junho!$H$25</f>
        <v>15.120000000000001</v>
      </c>
      <c r="W10" s="106">
        <f>[6]Junho!$H$26</f>
        <v>25.56</v>
      </c>
      <c r="X10" s="106">
        <f>[6]Junho!$H$27</f>
        <v>26.28</v>
      </c>
      <c r="Y10" s="106">
        <f>[6]Junho!$H$28</f>
        <v>26.28</v>
      </c>
      <c r="Z10" s="106">
        <f>[6]Junho!$H$29</f>
        <v>23.040000000000003</v>
      </c>
      <c r="AA10" s="106">
        <f>[6]Junho!$H$30</f>
        <v>24.48</v>
      </c>
      <c r="AB10" s="106">
        <f>[6]Junho!$H$31</f>
        <v>14.4</v>
      </c>
      <c r="AC10" s="106">
        <f>[6]Junho!$H$32</f>
        <v>23.400000000000002</v>
      </c>
      <c r="AD10" s="106">
        <f>[6]Junho!$H$33</f>
        <v>16.920000000000002</v>
      </c>
      <c r="AE10" s="106">
        <f>[6]Junho!$H$34</f>
        <v>15.840000000000002</v>
      </c>
      <c r="AF10" s="111">
        <f t="shared" si="1"/>
        <v>28.8</v>
      </c>
      <c r="AG10" s="110">
        <f t="shared" si="2"/>
        <v>18.324000000000002</v>
      </c>
    </row>
    <row r="11" spans="1:35" x14ac:dyDescent="0.2">
      <c r="A11" s="47" t="s">
        <v>47</v>
      </c>
      <c r="B11" s="106">
        <f>[7]Junho!$H$5</f>
        <v>10.8</v>
      </c>
      <c r="C11" s="106">
        <f>[7]Junho!$H$6</f>
        <v>25.2</v>
      </c>
      <c r="D11" s="106">
        <f>[7]Junho!$H$7</f>
        <v>19.079999999999998</v>
      </c>
      <c r="E11" s="106">
        <f>[7]Junho!$H$8</f>
        <v>16.920000000000002</v>
      </c>
      <c r="F11" s="106">
        <f>[7]Junho!$H$9</f>
        <v>21.6</v>
      </c>
      <c r="G11" s="106">
        <f>[7]Junho!$H$10</f>
        <v>19.440000000000001</v>
      </c>
      <c r="H11" s="106">
        <f>[7]Junho!$H$11</f>
        <v>16.920000000000002</v>
      </c>
      <c r="I11" s="106">
        <f>[7]Junho!$H$12</f>
        <v>10.8</v>
      </c>
      <c r="J11" s="106">
        <f>[7]Junho!$H$13</f>
        <v>15.120000000000001</v>
      </c>
      <c r="K11" s="106">
        <f>[7]Junho!$H$14</f>
        <v>15.48</v>
      </c>
      <c r="L11" s="106">
        <f>[7]Junho!$H$15</f>
        <v>15.48</v>
      </c>
      <c r="M11" s="106">
        <f>[7]Junho!$H$16</f>
        <v>27</v>
      </c>
      <c r="N11" s="106">
        <f>[7]Junho!$H$17</f>
        <v>23.040000000000003</v>
      </c>
      <c r="O11" s="106">
        <f>[7]Junho!$H$18</f>
        <v>24.12</v>
      </c>
      <c r="P11" s="106">
        <f>[7]Junho!$H$19</f>
        <v>19.8</v>
      </c>
      <c r="Q11" s="106">
        <f>[7]Junho!$H$20</f>
        <v>16.2</v>
      </c>
      <c r="R11" s="106">
        <f>[7]Junho!$H$21</f>
        <v>17.64</v>
      </c>
      <c r="S11" s="106">
        <f>[7]Junho!$H$22</f>
        <v>15.120000000000001</v>
      </c>
      <c r="T11" s="106">
        <f>[7]Junho!$H$23</f>
        <v>11.16</v>
      </c>
      <c r="U11" s="106">
        <f>[7]Junho!$H$24</f>
        <v>12.6</v>
      </c>
      <c r="V11" s="106">
        <f>[7]Junho!$H$25</f>
        <v>10.08</v>
      </c>
      <c r="W11" s="106">
        <f>[7]Junho!$H$26</f>
        <v>18.720000000000002</v>
      </c>
      <c r="X11" s="106">
        <f>[7]Junho!$H$27</f>
        <v>20.16</v>
      </c>
      <c r="Y11" s="106">
        <f>[7]Junho!$H$28</f>
        <v>22.32</v>
      </c>
      <c r="Z11" s="106">
        <f>[7]Junho!$H$29</f>
        <v>21.240000000000002</v>
      </c>
      <c r="AA11" s="106">
        <f>[7]Junho!$H$30</f>
        <v>20.52</v>
      </c>
      <c r="AB11" s="106">
        <f>[7]Junho!$H$31</f>
        <v>10.8</v>
      </c>
      <c r="AC11" s="106">
        <f>[7]Junho!$H$32</f>
        <v>18.720000000000002</v>
      </c>
      <c r="AD11" s="106">
        <f>[7]Junho!$H$33</f>
        <v>18.36</v>
      </c>
      <c r="AE11" s="106">
        <f>[7]Junho!$H$34</f>
        <v>19.079999999999998</v>
      </c>
      <c r="AF11" s="111">
        <f t="shared" si="1"/>
        <v>27</v>
      </c>
      <c r="AG11" s="110">
        <f t="shared" si="2"/>
        <v>17.784000000000002</v>
      </c>
    </row>
    <row r="12" spans="1:35" x14ac:dyDescent="0.2">
      <c r="A12" s="47" t="s">
        <v>90</v>
      </c>
      <c r="B12" s="106">
        <f>[8]Junho!$H$5</f>
        <v>12.96</v>
      </c>
      <c r="C12" s="106">
        <f>[8]Junho!$H$6</f>
        <v>9</v>
      </c>
      <c r="D12" s="106">
        <f>[8]Junho!$H$7</f>
        <v>11.879999999999999</v>
      </c>
      <c r="E12" s="106">
        <f>[8]Junho!$H$8</f>
        <v>21.96</v>
      </c>
      <c r="F12" s="106">
        <f>[8]Junho!$H$9</f>
        <v>28.8</v>
      </c>
      <c r="G12" s="106">
        <f>[8]Junho!$H$10</f>
        <v>10.08</v>
      </c>
      <c r="H12" s="106">
        <f>[8]Junho!$H$11</f>
        <v>19.440000000000001</v>
      </c>
      <c r="I12" s="106">
        <f>[8]Junho!$H$12</f>
        <v>17.28</v>
      </c>
      <c r="J12" s="106">
        <f>[8]Junho!$H$13</f>
        <v>24.48</v>
      </c>
      <c r="K12" s="106">
        <f>[8]Junho!$H$14</f>
        <v>14.76</v>
      </c>
      <c r="L12" s="106">
        <f>[8]Junho!$H$15</f>
        <v>10.08</v>
      </c>
      <c r="M12" s="106">
        <f>[8]Junho!$H$16</f>
        <v>19.8</v>
      </c>
      <c r="N12" s="106">
        <f>[8]Junho!$H$17</f>
        <v>16.920000000000002</v>
      </c>
      <c r="O12" s="106">
        <f>[8]Junho!$H$18</f>
        <v>23.400000000000002</v>
      </c>
      <c r="P12" s="106">
        <f>[8]Junho!$H$19</f>
        <v>21.96</v>
      </c>
      <c r="Q12" s="106">
        <f>[8]Junho!$H$20</f>
        <v>22.32</v>
      </c>
      <c r="R12" s="106">
        <f>[8]Junho!$H$21</f>
        <v>23.759999999999998</v>
      </c>
      <c r="S12" s="106">
        <f>[8]Junho!$H$22</f>
        <v>20.52</v>
      </c>
      <c r="T12" s="106">
        <f>[8]Junho!$H$23</f>
        <v>16.2</v>
      </c>
      <c r="U12" s="106">
        <f>[8]Junho!$H$24</f>
        <v>16.920000000000002</v>
      </c>
      <c r="V12" s="106">
        <f>[8]Junho!$H$25</f>
        <v>12.24</v>
      </c>
      <c r="W12" s="106">
        <f>[8]Junho!$H$26</f>
        <v>30.6</v>
      </c>
      <c r="X12" s="106">
        <f>[8]Junho!$H$27</f>
        <v>34.56</v>
      </c>
      <c r="Y12" s="106">
        <f>[8]Junho!$H$28</f>
        <v>18</v>
      </c>
      <c r="Z12" s="106">
        <f>[8]Junho!$H$29</f>
        <v>19.8</v>
      </c>
      <c r="AA12" s="106">
        <f>[8]Junho!$H$30</f>
        <v>27</v>
      </c>
      <c r="AB12" s="106">
        <f>[8]Junho!$H$31</f>
        <v>15.48</v>
      </c>
      <c r="AC12" s="106">
        <f>[8]Junho!$H$32</f>
        <v>22.68</v>
      </c>
      <c r="AD12" s="106">
        <f>[8]Junho!$H$33</f>
        <v>27.36</v>
      </c>
      <c r="AE12" s="106">
        <f>[8]Junho!$H$34</f>
        <v>30.96</v>
      </c>
      <c r="AF12" s="111">
        <f t="shared" si="1"/>
        <v>34.56</v>
      </c>
      <c r="AG12" s="110">
        <f t="shared" si="2"/>
        <v>20.040000000000003</v>
      </c>
    </row>
    <row r="13" spans="1:35" x14ac:dyDescent="0.2">
      <c r="A13" s="47" t="s">
        <v>95</v>
      </c>
      <c r="B13" s="106">
        <f>[9]Junho!$H$5</f>
        <v>9</v>
      </c>
      <c r="C13" s="106">
        <f>[9]Junho!$H$6</f>
        <v>12.24</v>
      </c>
      <c r="D13" s="106">
        <f>[9]Junho!$H$7</f>
        <v>13.32</v>
      </c>
      <c r="E13" s="106">
        <f>[9]Junho!$H$8</f>
        <v>14.04</v>
      </c>
      <c r="F13" s="106">
        <f>[9]Junho!$H$9</f>
        <v>13.32</v>
      </c>
      <c r="G13" s="106">
        <f>[9]Junho!$H$10</f>
        <v>11.879999999999999</v>
      </c>
      <c r="H13" s="106">
        <f>[9]Junho!$H$11</f>
        <v>18.720000000000002</v>
      </c>
      <c r="I13" s="106">
        <f>[9]Junho!$H$12</f>
        <v>14.76</v>
      </c>
      <c r="J13" s="106">
        <f>[9]Junho!$H$13</f>
        <v>13.68</v>
      </c>
      <c r="K13" s="106">
        <f>[9]Junho!$H$14</f>
        <v>9.7200000000000006</v>
      </c>
      <c r="L13" s="106">
        <f>[9]Junho!$H$15</f>
        <v>11.16</v>
      </c>
      <c r="M13" s="106">
        <f>[9]Junho!$H$16</f>
        <v>25.92</v>
      </c>
      <c r="N13" s="106">
        <f>[9]Junho!$H$17</f>
        <v>23.040000000000003</v>
      </c>
      <c r="O13" s="106">
        <f>[9]Junho!$H$18</f>
        <v>23.400000000000002</v>
      </c>
      <c r="P13" s="106">
        <f>[9]Junho!$H$19</f>
        <v>19.440000000000001</v>
      </c>
      <c r="Q13" s="106">
        <f>[9]Junho!$H$20</f>
        <v>18.36</v>
      </c>
      <c r="R13" s="106">
        <f>[9]Junho!$H$21</f>
        <v>18.720000000000002</v>
      </c>
      <c r="S13" s="106">
        <f>[9]Junho!$H$22</f>
        <v>14.76</v>
      </c>
      <c r="T13" s="106">
        <f>[9]Junho!$H$23</f>
        <v>15.120000000000001</v>
      </c>
      <c r="U13" s="106">
        <f>[9]Junho!$H$24</f>
        <v>12.24</v>
      </c>
      <c r="V13" s="106">
        <f>[9]Junho!$H$25</f>
        <v>10.08</v>
      </c>
      <c r="W13" s="106">
        <f>[9]Junho!$H$26</f>
        <v>18.36</v>
      </c>
      <c r="X13" s="106">
        <f>[9]Junho!$H$27</f>
        <v>25.56</v>
      </c>
      <c r="Y13" s="106">
        <f>[9]Junho!$H$28</f>
        <v>15.48</v>
      </c>
      <c r="Z13" s="106">
        <f>[9]Junho!$H$29</f>
        <v>19.8</v>
      </c>
      <c r="AA13" s="106">
        <f>[9]Junho!$H$30</f>
        <v>24.48</v>
      </c>
      <c r="AB13" s="106">
        <f>[9]Junho!$H$31</f>
        <v>12.6</v>
      </c>
      <c r="AC13" s="106">
        <f>[9]Junho!$H$32</f>
        <v>20.16</v>
      </c>
      <c r="AD13" s="106">
        <f>[9]Junho!$H$33</f>
        <v>18</v>
      </c>
      <c r="AE13" s="106">
        <f>[9]Junho!$H$34</f>
        <v>21.240000000000002</v>
      </c>
      <c r="AF13" s="111">
        <f t="shared" si="1"/>
        <v>25.92</v>
      </c>
      <c r="AG13" s="110">
        <f t="shared" si="2"/>
        <v>16.620000000000005</v>
      </c>
    </row>
    <row r="14" spans="1:35" x14ac:dyDescent="0.2">
      <c r="A14" s="47" t="s">
        <v>139</v>
      </c>
      <c r="B14" s="106">
        <f>[10]Junho!$H$5</f>
        <v>14.76</v>
      </c>
      <c r="C14" s="106">
        <f>[10]Junho!$H$6</f>
        <v>15.48</v>
      </c>
      <c r="D14" s="106">
        <f>[10]Junho!$H$7</f>
        <v>16.2</v>
      </c>
      <c r="E14" s="106">
        <f>[10]Junho!$H$8</f>
        <v>15.120000000000001</v>
      </c>
      <c r="F14" s="106">
        <f>[10]Junho!$H$9</f>
        <v>16.559999999999999</v>
      </c>
      <c r="G14" s="106">
        <f>[10]Junho!$H$10</f>
        <v>12.24</v>
      </c>
      <c r="H14" s="106">
        <f>[10]Junho!$H$11</f>
        <v>14.76</v>
      </c>
      <c r="I14" s="106">
        <f>[10]Junho!$H$12</f>
        <v>13.32</v>
      </c>
      <c r="J14" s="106">
        <f>[10]Junho!$H$13</f>
        <v>19.079999999999998</v>
      </c>
      <c r="K14" s="106">
        <f>[10]Junho!$H$14</f>
        <v>18.720000000000002</v>
      </c>
      <c r="L14" s="106">
        <f>[10]Junho!$H$15</f>
        <v>16.559999999999999</v>
      </c>
      <c r="M14" s="106">
        <f>[10]Junho!$H$16</f>
        <v>20.16</v>
      </c>
      <c r="N14" s="106">
        <f>[10]Junho!$H$17</f>
        <v>14.4</v>
      </c>
      <c r="O14" s="106">
        <f>[10]Junho!$H$18</f>
        <v>15.120000000000001</v>
      </c>
      <c r="P14" s="106">
        <f>[10]Junho!$H$19</f>
        <v>13.68</v>
      </c>
      <c r="Q14" s="106">
        <f>[10]Junho!$H$20</f>
        <v>15.840000000000002</v>
      </c>
      <c r="R14" s="106">
        <f>[10]Junho!$H$21</f>
        <v>13.68</v>
      </c>
      <c r="S14" s="106">
        <f>[10]Junho!$H$22</f>
        <v>12.96</v>
      </c>
      <c r="T14" s="106">
        <f>[10]Junho!$H$23</f>
        <v>11.520000000000001</v>
      </c>
      <c r="U14" s="106">
        <f>[10]Junho!$H$24</f>
        <v>16.920000000000002</v>
      </c>
      <c r="V14" s="106">
        <f>[10]Junho!$H$25</f>
        <v>12.24</v>
      </c>
      <c r="W14" s="106">
        <f>[10]Junho!$H$26</f>
        <v>15.48</v>
      </c>
      <c r="X14" s="106">
        <f>[10]Junho!$H$27</f>
        <v>30.240000000000002</v>
      </c>
      <c r="Y14" s="106">
        <f>[10]Junho!$H$28</f>
        <v>26.64</v>
      </c>
      <c r="Z14" s="106">
        <f>[10]Junho!$H$29</f>
        <v>14.4</v>
      </c>
      <c r="AA14" s="106">
        <f>[10]Junho!$H$30</f>
        <v>16.2</v>
      </c>
      <c r="AB14" s="106">
        <f>[10]Junho!$H$31</f>
        <v>12.6</v>
      </c>
      <c r="AC14" s="106">
        <f>[10]Junho!$H$32</f>
        <v>14.4</v>
      </c>
      <c r="AD14" s="106">
        <f>[10]Junho!$H$33</f>
        <v>11.520000000000001</v>
      </c>
      <c r="AE14" s="106">
        <f>[10]Junho!$H$34</f>
        <v>21.96</v>
      </c>
      <c r="AF14" s="111">
        <f t="shared" si="1"/>
        <v>30.240000000000002</v>
      </c>
      <c r="AG14" s="110">
        <f t="shared" si="2"/>
        <v>16.091999999999999</v>
      </c>
    </row>
    <row r="15" spans="1:35" ht="12" customHeight="1" x14ac:dyDescent="0.2">
      <c r="A15" s="47" t="s">
        <v>2</v>
      </c>
      <c r="B15" s="106">
        <f>[11]Junho!$H$5</f>
        <v>14.4</v>
      </c>
      <c r="C15" s="106">
        <f>[11]Junho!$H$6</f>
        <v>16.559999999999999</v>
      </c>
      <c r="D15" s="106">
        <f>[11]Junho!$H$7</f>
        <v>15.840000000000002</v>
      </c>
      <c r="E15" s="106">
        <f>[11]Junho!$H$8</f>
        <v>17.64</v>
      </c>
      <c r="F15" s="106">
        <f>[11]Junho!$H$9</f>
        <v>17.64</v>
      </c>
      <c r="G15" s="106">
        <f>[11]Junho!$H$10</f>
        <v>12.24</v>
      </c>
      <c r="H15" s="106">
        <f>[11]Junho!$H$11</f>
        <v>13.68</v>
      </c>
      <c r="I15" s="106">
        <f>[11]Junho!$H$12</f>
        <v>9</v>
      </c>
      <c r="J15" s="106">
        <f>[11]Junho!$H$13</f>
        <v>16.559999999999999</v>
      </c>
      <c r="K15" s="106">
        <f>[11]Junho!$H$14</f>
        <v>17.64</v>
      </c>
      <c r="L15" s="106">
        <f>[11]Junho!$H$15</f>
        <v>16.920000000000002</v>
      </c>
      <c r="M15" s="106">
        <f>[11]Junho!$H$16</f>
        <v>29.16</v>
      </c>
      <c r="N15" s="106">
        <f>[11]Junho!$H$17</f>
        <v>26.28</v>
      </c>
      <c r="O15" s="106">
        <f>[11]Junho!$H$18</f>
        <v>24.840000000000003</v>
      </c>
      <c r="P15" s="106">
        <f>[11]Junho!$H$19</f>
        <v>15.48</v>
      </c>
      <c r="Q15" s="106">
        <f>[11]Junho!$H$20</f>
        <v>18.36</v>
      </c>
      <c r="R15" s="106">
        <f>[11]Junho!$H$21</f>
        <v>17.64</v>
      </c>
      <c r="S15" s="106">
        <f>[11]Junho!$H$22</f>
        <v>14.76</v>
      </c>
      <c r="T15" s="106">
        <f>[11]Junho!$H$23</f>
        <v>14.04</v>
      </c>
      <c r="U15" s="106">
        <f>[11]Junho!$H$24</f>
        <v>10.8</v>
      </c>
      <c r="V15" s="106">
        <f>[11]Junho!$H$25</f>
        <v>10.44</v>
      </c>
      <c r="W15" s="106">
        <f>[11]Junho!$H$26</f>
        <v>24.48</v>
      </c>
      <c r="X15" s="106">
        <f>[11]Junho!$H$27</f>
        <v>23.400000000000002</v>
      </c>
      <c r="Y15" s="106">
        <f>[11]Junho!$H$28</f>
        <v>22.32</v>
      </c>
      <c r="Z15" s="106">
        <f>[11]Junho!$H$29</f>
        <v>22.32</v>
      </c>
      <c r="AA15" s="106">
        <f>[11]Junho!$H$30</f>
        <v>23.400000000000002</v>
      </c>
      <c r="AB15" s="106">
        <f>[11]Junho!$H$31</f>
        <v>12.6</v>
      </c>
      <c r="AC15" s="106">
        <f>[11]Junho!$H$32</f>
        <v>20.16</v>
      </c>
      <c r="AD15" s="106">
        <f>[11]Junho!$H$33</f>
        <v>14.76</v>
      </c>
      <c r="AE15" s="106">
        <f>[11]Junho!$H$34</f>
        <v>20.16</v>
      </c>
      <c r="AF15" s="111">
        <f t="shared" si="1"/>
        <v>29.16</v>
      </c>
      <c r="AG15" s="110">
        <f t="shared" si="2"/>
        <v>17.783999999999999</v>
      </c>
      <c r="AI15" s="12" t="s">
        <v>35</v>
      </c>
    </row>
    <row r="16" spans="1:35" ht="12" customHeight="1" x14ac:dyDescent="0.2">
      <c r="A16" s="47" t="s">
        <v>3</v>
      </c>
      <c r="B16" s="106">
        <f>[12]Junho!$H$5</f>
        <v>8.64</v>
      </c>
      <c r="C16" s="106">
        <f>[12]Junho!$H$6</f>
        <v>9.3600000000000012</v>
      </c>
      <c r="D16" s="106">
        <f>[12]Junho!$H$7</f>
        <v>15.120000000000001</v>
      </c>
      <c r="E16" s="106">
        <f>[12]Junho!$H$8</f>
        <v>8.64</v>
      </c>
      <c r="F16" s="106">
        <f>[12]Junho!$H$9</f>
        <v>12.24</v>
      </c>
      <c r="G16" s="106">
        <f>[12]Junho!$H$10</f>
        <v>7.5600000000000005</v>
      </c>
      <c r="H16" s="106">
        <f>[12]Junho!$H$11</f>
        <v>10.08</v>
      </c>
      <c r="I16" s="106">
        <f>[12]Junho!$H$12</f>
        <v>13.68</v>
      </c>
      <c r="J16" s="106">
        <f>[12]Junho!$H$13</f>
        <v>11.879999999999999</v>
      </c>
      <c r="K16" s="106">
        <f>[12]Junho!$H$14</f>
        <v>6.84</v>
      </c>
      <c r="L16" s="106">
        <f>[12]Junho!$H$15</f>
        <v>7.5600000000000005</v>
      </c>
      <c r="M16" s="106">
        <f>[12]Junho!$H$16</f>
        <v>15.48</v>
      </c>
      <c r="N16" s="106">
        <f>[12]Junho!$H$17</f>
        <v>12.24</v>
      </c>
      <c r="O16" s="106">
        <f>[12]Junho!$H$18</f>
        <v>11.879999999999999</v>
      </c>
      <c r="P16" s="106">
        <f>[12]Junho!$H$19</f>
        <v>14.4</v>
      </c>
      <c r="Q16" s="106">
        <f>[12]Junho!$H$20</f>
        <v>12.24</v>
      </c>
      <c r="R16" s="106">
        <f>[12]Junho!$H$21</f>
        <v>13.68</v>
      </c>
      <c r="S16" s="106">
        <f>[12]Junho!$H$22</f>
        <v>7.2</v>
      </c>
      <c r="T16" s="106">
        <f>[12]Junho!$H$23</f>
        <v>8.64</v>
      </c>
      <c r="U16" s="106">
        <f>[12]Junho!$H$24</f>
        <v>10.08</v>
      </c>
      <c r="V16" s="106">
        <f>[12]Junho!$H$25</f>
        <v>9.3600000000000012</v>
      </c>
      <c r="W16" s="106">
        <f>[12]Junho!$H$26</f>
        <v>16.2</v>
      </c>
      <c r="X16" s="106">
        <f>[12]Junho!$H$27</f>
        <v>22.32</v>
      </c>
      <c r="Y16" s="106">
        <f>[12]Junho!$H$28</f>
        <v>15.120000000000001</v>
      </c>
      <c r="Z16" s="106">
        <f>[12]Junho!$H$29</f>
        <v>9</v>
      </c>
      <c r="AA16" s="106">
        <f>[12]Junho!$H$30</f>
        <v>13.68</v>
      </c>
      <c r="AB16" s="106">
        <f>[12]Junho!$H$31</f>
        <v>10.44</v>
      </c>
      <c r="AC16" s="106">
        <f>[12]Junho!$H$32</f>
        <v>12.96</v>
      </c>
      <c r="AD16" s="106">
        <f>[12]Junho!$H$33</f>
        <v>13.32</v>
      </c>
      <c r="AE16" s="106">
        <f>[12]Junho!$H$34</f>
        <v>14.04</v>
      </c>
      <c r="AF16" s="111">
        <f t="shared" si="1"/>
        <v>22.32</v>
      </c>
      <c r="AG16" s="110">
        <f t="shared" si="2"/>
        <v>11.796000000000001</v>
      </c>
      <c r="AI16" s="12"/>
    </row>
    <row r="17" spans="1:37" x14ac:dyDescent="0.2">
      <c r="A17" s="47" t="s">
        <v>4</v>
      </c>
      <c r="B17" s="106">
        <f>[13]Junho!$H$5</f>
        <v>12.24</v>
      </c>
      <c r="C17" s="106">
        <f>[13]Junho!$H$6</f>
        <v>16.559999999999999</v>
      </c>
      <c r="D17" s="106">
        <f>[13]Junho!$H$7</f>
        <v>15.48</v>
      </c>
      <c r="E17" s="106">
        <f>[13]Junho!$H$8</f>
        <v>21.96</v>
      </c>
      <c r="F17" s="106">
        <f>[13]Junho!$H$9</f>
        <v>14.76</v>
      </c>
      <c r="G17" s="106">
        <f>[13]Junho!$H$10</f>
        <v>10.08</v>
      </c>
      <c r="H17" s="106">
        <f>[13]Junho!$H$11</f>
        <v>10.44</v>
      </c>
      <c r="I17" s="106">
        <f>[13]Junho!$H$12</f>
        <v>13.32</v>
      </c>
      <c r="J17" s="106">
        <f>[13]Junho!$H$13</f>
        <v>10.8</v>
      </c>
      <c r="K17" s="106">
        <f>[13]Junho!$H$14</f>
        <v>10.08</v>
      </c>
      <c r="L17" s="106">
        <f>[13]Junho!$H$15</f>
        <v>9.3600000000000012</v>
      </c>
      <c r="M17" s="106">
        <f>[13]Junho!$H$16</f>
        <v>19.440000000000001</v>
      </c>
      <c r="N17" s="106">
        <f>[13]Junho!$H$17</f>
        <v>15.840000000000002</v>
      </c>
      <c r="O17" s="106">
        <f>[13]Junho!$H$18</f>
        <v>21.6</v>
      </c>
      <c r="P17" s="106">
        <f>[13]Junho!$H$19</f>
        <v>13.68</v>
      </c>
      <c r="Q17" s="106">
        <f>[13]Junho!$H$20</f>
        <v>14.76</v>
      </c>
      <c r="R17" s="106">
        <f>[13]Junho!$H$21</f>
        <v>19.440000000000001</v>
      </c>
      <c r="S17" s="106">
        <f>[13]Junho!$H$22</f>
        <v>11.520000000000001</v>
      </c>
      <c r="T17" s="106">
        <f>[13]Junho!$H$23</f>
        <v>11.16</v>
      </c>
      <c r="U17" s="106">
        <f>[13]Junho!$H$24</f>
        <v>9.7200000000000006</v>
      </c>
      <c r="V17" s="106">
        <f>[13]Junho!$H$25</f>
        <v>9.7200000000000006</v>
      </c>
      <c r="W17" s="106">
        <f>[13]Junho!$H$26</f>
        <v>20.52</v>
      </c>
      <c r="X17" s="106">
        <f>[13]Junho!$H$27</f>
        <v>18.36</v>
      </c>
      <c r="Y17" s="106">
        <f>[13]Junho!$H$28</f>
        <v>15.48</v>
      </c>
      <c r="Z17" s="106">
        <f>[13]Junho!$H$29</f>
        <v>17.64</v>
      </c>
      <c r="AA17" s="106">
        <f>[13]Junho!$H$30</f>
        <v>15.840000000000002</v>
      </c>
      <c r="AB17" s="106">
        <f>[13]Junho!$H$31</f>
        <v>10.8</v>
      </c>
      <c r="AC17" s="106">
        <f>[13]Junho!$H$32</f>
        <v>16.2</v>
      </c>
      <c r="AD17" s="106">
        <f>[13]Junho!$H$33</f>
        <v>12.24</v>
      </c>
      <c r="AE17" s="106">
        <f>[13]Junho!$H$34</f>
        <v>14.4</v>
      </c>
      <c r="AF17" s="111">
        <f t="shared" si="1"/>
        <v>21.96</v>
      </c>
      <c r="AG17" s="110">
        <f t="shared" si="2"/>
        <v>14.448000000000002</v>
      </c>
      <c r="AI17" t="s">
        <v>35</v>
      </c>
    </row>
    <row r="18" spans="1:37" x14ac:dyDescent="0.2">
      <c r="A18" s="47" t="s">
        <v>210</v>
      </c>
      <c r="B18" s="106" t="str">
        <f>[14]Junho!$H$5</f>
        <v>*</v>
      </c>
      <c r="C18" s="106" t="str">
        <f>[14]Junho!$H$6</f>
        <v>*</v>
      </c>
      <c r="D18" s="106" t="str">
        <f>[14]Junho!$H$7</f>
        <v>*</v>
      </c>
      <c r="E18" s="106" t="str">
        <f>[14]Junho!$H$8</f>
        <v>*</v>
      </c>
      <c r="F18" s="106" t="str">
        <f>[14]Junho!$H$9</f>
        <v>*</v>
      </c>
      <c r="G18" s="106" t="str">
        <f>[14]Junho!$H$10</f>
        <v>*</v>
      </c>
      <c r="H18" s="106" t="str">
        <f>[14]Junho!$H$11</f>
        <v>*</v>
      </c>
      <c r="I18" s="106" t="str">
        <f>[14]Junho!$H$12</f>
        <v>*</v>
      </c>
      <c r="J18" s="106" t="str">
        <f>[14]Junho!$H$13</f>
        <v>*</v>
      </c>
      <c r="K18" s="106" t="str">
        <f>[14]Junho!$H$14</f>
        <v>*</v>
      </c>
      <c r="L18" s="106" t="str">
        <f>[14]Junho!$H$15</f>
        <v>*</v>
      </c>
      <c r="M18" s="106">
        <f>[14]Junho!$H$16</f>
        <v>13.68</v>
      </c>
      <c r="N18" s="106">
        <f>[14]Junho!$H$17</f>
        <v>17.28</v>
      </c>
      <c r="O18" s="106">
        <f>[14]Junho!$H$18</f>
        <v>28.8</v>
      </c>
      <c r="P18" s="106">
        <f>[14]Junho!$H$19</f>
        <v>19.8</v>
      </c>
      <c r="Q18" s="106">
        <f>[14]Junho!$H$20</f>
        <v>25.2</v>
      </c>
      <c r="R18" s="106">
        <f>[14]Junho!$H$21</f>
        <v>24.48</v>
      </c>
      <c r="S18" s="106">
        <f>[14]Junho!$H$22</f>
        <v>18.36</v>
      </c>
      <c r="T18" s="106">
        <f>[14]Junho!$H$23</f>
        <v>17.64</v>
      </c>
      <c r="U18" s="106">
        <f>[14]Junho!$H$24</f>
        <v>11.879999999999999</v>
      </c>
      <c r="V18" s="106">
        <f>[14]Junho!$H$25</f>
        <v>12.6</v>
      </c>
      <c r="W18" s="106">
        <f>[14]Junho!$H$26</f>
        <v>30.6</v>
      </c>
      <c r="X18" s="106">
        <f>[14]Junho!$H$27</f>
        <v>32.04</v>
      </c>
      <c r="Y18" s="106">
        <f>[14]Junho!$H$28</f>
        <v>20.16</v>
      </c>
      <c r="Z18" s="106">
        <f>[14]Junho!$H$29</f>
        <v>19.8</v>
      </c>
      <c r="AA18" s="106">
        <f>[14]Junho!$H$30</f>
        <v>27.36</v>
      </c>
      <c r="AB18" s="106">
        <f>[14]Junho!$H$31</f>
        <v>11.520000000000001</v>
      </c>
      <c r="AC18" s="106">
        <f>[14]Junho!$H$32</f>
        <v>25.2</v>
      </c>
      <c r="AD18" s="106">
        <f>[14]Junho!$H$33</f>
        <v>23.040000000000003</v>
      </c>
      <c r="AE18" s="106">
        <f>[14]Junho!$H$34</f>
        <v>22.32</v>
      </c>
      <c r="AF18" s="111">
        <f t="shared" si="1"/>
        <v>32.04</v>
      </c>
      <c r="AG18" s="110">
        <f t="shared" si="2"/>
        <v>21.145263157894735</v>
      </c>
    </row>
    <row r="19" spans="1:37" hidden="1" x14ac:dyDescent="0.2">
      <c r="A19" s="47" t="s">
        <v>5</v>
      </c>
      <c r="B19" s="106" t="str">
        <f>[15]Junho!$H$5</f>
        <v>*</v>
      </c>
      <c r="C19" s="106" t="str">
        <f>[15]Junho!$H$6</f>
        <v>*</v>
      </c>
      <c r="D19" s="106" t="str">
        <f>[15]Junho!$H$7</f>
        <v>*</v>
      </c>
      <c r="E19" s="106" t="str">
        <f>[15]Junho!$H$8</f>
        <v>*</v>
      </c>
      <c r="F19" s="106" t="str">
        <f>[15]Junho!$H$9</f>
        <v>*</v>
      </c>
      <c r="G19" s="106" t="str">
        <f>[15]Junho!$H$10</f>
        <v>*</v>
      </c>
      <c r="H19" s="106" t="str">
        <f>[15]Junho!$H$11</f>
        <v>*</v>
      </c>
      <c r="I19" s="106" t="str">
        <f>[15]Junho!$H$12</f>
        <v>*</v>
      </c>
      <c r="J19" s="106" t="str">
        <f>[15]Junho!$H$13</f>
        <v>*</v>
      </c>
      <c r="K19" s="106" t="str">
        <f>[15]Junho!$H$14</f>
        <v>*</v>
      </c>
      <c r="L19" s="106" t="str">
        <f>[15]Junho!$H$15</f>
        <v>*</v>
      </c>
      <c r="M19" s="106" t="str">
        <f>[15]Junho!$H$16</f>
        <v>*</v>
      </c>
      <c r="N19" s="106" t="str">
        <f>[15]Junho!$H$17</f>
        <v>*</v>
      </c>
      <c r="O19" s="106" t="str">
        <f>[15]Junho!$H$18</f>
        <v>*</v>
      </c>
      <c r="P19" s="106" t="str">
        <f>[15]Junho!$H$19</f>
        <v>*</v>
      </c>
      <c r="Q19" s="106" t="str">
        <f>[15]Junho!$H$20</f>
        <v>*</v>
      </c>
      <c r="R19" s="106" t="str">
        <f>[15]Junho!$H$21</f>
        <v>*</v>
      </c>
      <c r="S19" s="106" t="str">
        <f>[15]Junho!$H$22</f>
        <v>*</v>
      </c>
      <c r="T19" s="106" t="str">
        <f>[15]Junho!$H$23</f>
        <v>*</v>
      </c>
      <c r="U19" s="106" t="str">
        <f>[15]Junho!$H$24</f>
        <v>*</v>
      </c>
      <c r="V19" s="106" t="str">
        <f>[15]Junho!$H$25</f>
        <v>*</v>
      </c>
      <c r="W19" s="106" t="str">
        <f>[15]Junho!$H$26</f>
        <v>*</v>
      </c>
      <c r="X19" s="106" t="str">
        <f>[15]Junho!$H$27</f>
        <v>*</v>
      </c>
      <c r="Y19" s="106" t="str">
        <f>[15]Junho!$H$28</f>
        <v>*</v>
      </c>
      <c r="Z19" s="106" t="str">
        <f>[15]Junho!$H$29</f>
        <v>*</v>
      </c>
      <c r="AA19" s="106" t="str">
        <f>[15]Junho!$H$30</f>
        <v>*</v>
      </c>
      <c r="AB19" s="106" t="str">
        <f>[15]Junho!$H$31</f>
        <v>*</v>
      </c>
      <c r="AC19" s="106" t="str">
        <f>[15]Junho!$H$32</f>
        <v>*</v>
      </c>
      <c r="AD19" s="106" t="str">
        <f>[15]Junho!$H$33</f>
        <v>*</v>
      </c>
      <c r="AE19" s="106" t="str">
        <f>[15]Junho!$H$34</f>
        <v>*</v>
      </c>
      <c r="AF19" s="111" t="s">
        <v>154</v>
      </c>
      <c r="AG19" s="110" t="s">
        <v>154</v>
      </c>
      <c r="AH19" s="12" t="s">
        <v>35</v>
      </c>
      <c r="AJ19" t="s">
        <v>35</v>
      </c>
    </row>
    <row r="20" spans="1:37" x14ac:dyDescent="0.2">
      <c r="A20" s="47" t="s">
        <v>225</v>
      </c>
      <c r="B20" s="106" t="str">
        <f>[16]Junho!$H$5</f>
        <v>*</v>
      </c>
      <c r="C20" s="106" t="str">
        <f>[16]Junho!$H$6</f>
        <v>*</v>
      </c>
      <c r="D20" s="106" t="str">
        <f>[16]Junho!$H$7</f>
        <v>*</v>
      </c>
      <c r="E20" s="106" t="str">
        <f>[16]Junho!$H$8</f>
        <v>*</v>
      </c>
      <c r="F20" s="106" t="str">
        <f>[16]Junho!$H$9</f>
        <v>*</v>
      </c>
      <c r="G20" s="106" t="str">
        <f>[16]Junho!$H$10</f>
        <v>*</v>
      </c>
      <c r="H20" s="106" t="str">
        <f>[16]Junho!$H$11</f>
        <v>*</v>
      </c>
      <c r="I20" s="106" t="str">
        <f>[16]Junho!$H$12</f>
        <v>*</v>
      </c>
      <c r="J20" s="106" t="str">
        <f>[16]Junho!$H$13</f>
        <v>*</v>
      </c>
      <c r="K20" s="106">
        <f>[16]Junho!$H$14</f>
        <v>10.44</v>
      </c>
      <c r="L20" s="106">
        <f>[16]Junho!$H$15</f>
        <v>10.8</v>
      </c>
      <c r="M20" s="106">
        <f>[16]Junho!$H$16</f>
        <v>20.88</v>
      </c>
      <c r="N20" s="106">
        <f>[16]Junho!$H$17</f>
        <v>23.759999999999998</v>
      </c>
      <c r="O20" s="106">
        <f>[16]Junho!$H$18</f>
        <v>27</v>
      </c>
      <c r="P20" s="106">
        <f>[16]Junho!$H$19</f>
        <v>18.36</v>
      </c>
      <c r="Q20" s="106">
        <f>[16]Junho!$H$20</f>
        <v>34.200000000000003</v>
      </c>
      <c r="R20" s="106">
        <f>[16]Junho!$H$21</f>
        <v>28.8</v>
      </c>
      <c r="S20" s="106">
        <f>[16]Junho!$H$22</f>
        <v>26.28</v>
      </c>
      <c r="T20" s="106">
        <f>[16]Junho!$H$23</f>
        <v>16.2</v>
      </c>
      <c r="U20" s="106">
        <f>[16]Junho!$H$24</f>
        <v>17.64</v>
      </c>
      <c r="V20" s="106">
        <f>[16]Junho!$H$25</f>
        <v>14.76</v>
      </c>
      <c r="W20" s="106">
        <f>[16]Junho!$H$26</f>
        <v>25.92</v>
      </c>
      <c r="X20" s="106">
        <f>[16]Junho!$H$27</f>
        <v>30.240000000000002</v>
      </c>
      <c r="Y20" s="106">
        <f>[16]Junho!$H$28</f>
        <v>17.28</v>
      </c>
      <c r="Z20" s="106">
        <f>[16]Junho!$H$29</f>
        <v>34.92</v>
      </c>
      <c r="AA20" s="106">
        <f>[16]Junho!$H$30</f>
        <v>22.32</v>
      </c>
      <c r="AB20" s="106">
        <f>[16]Junho!$H$31</f>
        <v>16.559999999999999</v>
      </c>
      <c r="AC20" s="106">
        <f>[16]Junho!$H$32</f>
        <v>27</v>
      </c>
      <c r="AD20" s="106">
        <f>[16]Junho!$H$33</f>
        <v>25.92</v>
      </c>
      <c r="AE20" s="106">
        <f>[16]Junho!$H$34</f>
        <v>21.240000000000002</v>
      </c>
      <c r="AF20" s="111">
        <f t="shared" si="1"/>
        <v>34.92</v>
      </c>
      <c r="AG20" s="110">
        <f t="shared" si="2"/>
        <v>22.405714285714289</v>
      </c>
      <c r="AH20" s="12"/>
    </row>
    <row r="21" spans="1:37" x14ac:dyDescent="0.2">
      <c r="A21" s="47" t="s">
        <v>206</v>
      </c>
      <c r="B21" s="106">
        <f>[17]Junho!$H$5</f>
        <v>14.4</v>
      </c>
      <c r="C21" s="106">
        <f>[17]Junho!$H$6</f>
        <v>12.96</v>
      </c>
      <c r="D21" s="106">
        <f>[17]Junho!$H$7</f>
        <v>11.16</v>
      </c>
      <c r="E21" s="106">
        <f>[17]Junho!$H$8</f>
        <v>22.68</v>
      </c>
      <c r="F21" s="106">
        <f>[17]Junho!$H$9</f>
        <v>16.559999999999999</v>
      </c>
      <c r="G21" s="106">
        <f>[17]Junho!$H$10</f>
        <v>9</v>
      </c>
      <c r="H21" s="106">
        <f>[17]Junho!$H$11</f>
        <v>11.520000000000001</v>
      </c>
      <c r="I21" s="106">
        <f>[17]Junho!$H$12</f>
        <v>20.52</v>
      </c>
      <c r="J21" s="106">
        <f>[17]Junho!$H$13</f>
        <v>17.64</v>
      </c>
      <c r="K21" s="106">
        <f>[17]Junho!$H$14</f>
        <v>13.32</v>
      </c>
      <c r="L21" s="106">
        <f>[17]Junho!$H$15</f>
        <v>12.24</v>
      </c>
      <c r="M21" s="106">
        <f>[17]Junho!$H$16</f>
        <v>21.96</v>
      </c>
      <c r="N21" s="106">
        <f>[17]Junho!$H$17</f>
        <v>15.840000000000002</v>
      </c>
      <c r="O21" s="106">
        <f>[17]Junho!$H$18</f>
        <v>20.16</v>
      </c>
      <c r="P21" s="106">
        <f>[17]Junho!$H$19</f>
        <v>16.2</v>
      </c>
      <c r="Q21" s="106">
        <f>[17]Junho!$H$20</f>
        <v>25.92</v>
      </c>
      <c r="R21" s="106">
        <f>[17]Junho!$H$21</f>
        <v>17.64</v>
      </c>
      <c r="S21" s="106">
        <f>[17]Junho!$H$22</f>
        <v>18.720000000000002</v>
      </c>
      <c r="T21" s="106">
        <f>[17]Junho!$H$23</f>
        <v>16.920000000000002</v>
      </c>
      <c r="U21" s="106">
        <f>[17]Junho!$H$24</f>
        <v>15.120000000000001</v>
      </c>
      <c r="V21" s="106">
        <f>[17]Junho!$H$25</f>
        <v>9</v>
      </c>
      <c r="W21" s="106">
        <f>[17]Junho!$H$26</f>
        <v>25.92</v>
      </c>
      <c r="X21" s="106">
        <f>[17]Junho!$H$27</f>
        <v>30.240000000000002</v>
      </c>
      <c r="Y21" s="106">
        <f>[17]Junho!$H$28</f>
        <v>24.12</v>
      </c>
      <c r="Z21" s="106">
        <f>[17]Junho!$H$29</f>
        <v>19.440000000000001</v>
      </c>
      <c r="AA21" s="106">
        <f>[17]Junho!$H$30</f>
        <v>15.840000000000002</v>
      </c>
      <c r="AB21" s="106">
        <f>[17]Junho!$H$31</f>
        <v>9.3600000000000012</v>
      </c>
      <c r="AC21" s="106">
        <f>[17]Junho!$H$32</f>
        <v>21.96</v>
      </c>
      <c r="AD21" s="106">
        <f>[17]Junho!$H$33</f>
        <v>28.44</v>
      </c>
      <c r="AE21" s="106">
        <f>[17]Junho!$H$34</f>
        <v>28.8</v>
      </c>
      <c r="AF21" s="111">
        <f t="shared" si="1"/>
        <v>30.240000000000002</v>
      </c>
      <c r="AG21" s="110">
        <f t="shared" si="2"/>
        <v>18.12</v>
      </c>
      <c r="AH21" s="12"/>
    </row>
    <row r="22" spans="1:37" x14ac:dyDescent="0.2">
      <c r="A22" s="47" t="s">
        <v>207</v>
      </c>
      <c r="B22" s="106" t="str">
        <f>[18]Junho!$H$5</f>
        <v>*</v>
      </c>
      <c r="C22" s="106" t="str">
        <f>[18]Junho!$H$6</f>
        <v>*</v>
      </c>
      <c r="D22" s="106" t="str">
        <f>[18]Junho!$H$7</f>
        <v>*</v>
      </c>
      <c r="E22" s="106" t="str">
        <f>[18]Junho!$H$8</f>
        <v>*</v>
      </c>
      <c r="F22" s="106" t="str">
        <f>[18]Junho!$H$9</f>
        <v>*</v>
      </c>
      <c r="G22" s="106" t="str">
        <f>[18]Junho!$H$10</f>
        <v>*</v>
      </c>
      <c r="H22" s="106" t="str">
        <f>[18]Junho!$H$11</f>
        <v>*</v>
      </c>
      <c r="I22" s="106" t="str">
        <f>[18]Junho!$H$12</f>
        <v>*</v>
      </c>
      <c r="J22" s="106" t="str">
        <f>[18]Junho!$H$13</f>
        <v>*</v>
      </c>
      <c r="K22" s="106">
        <f>[18]Junho!$H$14</f>
        <v>6.84</v>
      </c>
      <c r="L22" s="106">
        <f>[18]Junho!$H$15</f>
        <v>7.9200000000000008</v>
      </c>
      <c r="M22" s="106">
        <f>[18]Junho!$H$16</f>
        <v>8.2799999999999994</v>
      </c>
      <c r="N22" s="106">
        <f>[18]Junho!$H$17</f>
        <v>10.8</v>
      </c>
      <c r="O22" s="106">
        <f>[18]Junho!$H$18</f>
        <v>9.3600000000000012</v>
      </c>
      <c r="P22" s="106">
        <f>[18]Junho!$H$19</f>
        <v>9.3600000000000012</v>
      </c>
      <c r="Q22" s="106">
        <f>[18]Junho!$H$20</f>
        <v>16.559999999999999</v>
      </c>
      <c r="R22" s="106">
        <f>[18]Junho!$H$21</f>
        <v>12.6</v>
      </c>
      <c r="S22" s="106">
        <f>[18]Junho!$H$22</f>
        <v>9.7200000000000006</v>
      </c>
      <c r="T22" s="106">
        <f>[18]Junho!$H$23</f>
        <v>15.48</v>
      </c>
      <c r="U22" s="106">
        <f>[18]Junho!$H$24</f>
        <v>16.920000000000002</v>
      </c>
      <c r="V22" s="106">
        <f>[18]Junho!$H$25</f>
        <v>8.64</v>
      </c>
      <c r="W22" s="106">
        <f>[18]Junho!$H$26</f>
        <v>12.24</v>
      </c>
      <c r="X22" s="106">
        <f>[18]Junho!$H$27</f>
        <v>20.16</v>
      </c>
      <c r="Y22" s="106">
        <f>[18]Junho!$H$28</f>
        <v>13.68</v>
      </c>
      <c r="Z22" s="106">
        <f>[18]Junho!$H$29</f>
        <v>16.2</v>
      </c>
      <c r="AA22" s="106">
        <f>[18]Junho!$H$30</f>
        <v>7.9200000000000008</v>
      </c>
      <c r="AB22" s="106">
        <f>[18]Junho!$H$31</f>
        <v>9.3600000000000012</v>
      </c>
      <c r="AC22" s="106">
        <f>[18]Junho!$H$32</f>
        <v>12.96</v>
      </c>
      <c r="AD22" s="106">
        <f>[18]Junho!$H$33</f>
        <v>18</v>
      </c>
      <c r="AE22" s="106">
        <f>[18]Junho!$H$34</f>
        <v>15.840000000000002</v>
      </c>
      <c r="AF22" s="111">
        <f t="shared" si="1"/>
        <v>20.16</v>
      </c>
      <c r="AG22" s="110">
        <f t="shared" si="2"/>
        <v>12.325714285714287</v>
      </c>
      <c r="AH22" s="12"/>
    </row>
    <row r="23" spans="1:37" x14ac:dyDescent="0.2">
      <c r="A23" s="47" t="s">
        <v>33</v>
      </c>
      <c r="B23" s="106">
        <f>[19]Junho!$H$5</f>
        <v>15.120000000000001</v>
      </c>
      <c r="C23" s="106">
        <f>[19]Junho!$H$6</f>
        <v>20.52</v>
      </c>
      <c r="D23" s="106">
        <f>[19]Junho!$H$7</f>
        <v>17.64</v>
      </c>
      <c r="E23" s="106">
        <f>[19]Junho!$H$8</f>
        <v>17.28</v>
      </c>
      <c r="F23" s="106">
        <f>[19]Junho!$H$9</f>
        <v>17.28</v>
      </c>
      <c r="G23" s="106">
        <f>[19]Junho!$H$10</f>
        <v>11.879999999999999</v>
      </c>
      <c r="H23" s="106">
        <f>[19]Junho!$H$11</f>
        <v>14.76</v>
      </c>
      <c r="I23" s="106">
        <f>[19]Junho!$H$12</f>
        <v>21.96</v>
      </c>
      <c r="J23" s="106">
        <f>[19]Junho!$H$13</f>
        <v>11.879999999999999</v>
      </c>
      <c r="K23" s="106">
        <f>[19]Junho!$H$14</f>
        <v>11.16</v>
      </c>
      <c r="L23" s="106">
        <f>[19]Junho!$H$15</f>
        <v>14.76</v>
      </c>
      <c r="M23" s="106">
        <f>[19]Junho!$H$16</f>
        <v>18.720000000000002</v>
      </c>
      <c r="N23" s="106">
        <f>[19]Junho!$H$17</f>
        <v>25.92</v>
      </c>
      <c r="O23" s="106">
        <f>[19]Junho!$H$18</f>
        <v>22.68</v>
      </c>
      <c r="P23" s="106">
        <f>[19]Junho!$H$19</f>
        <v>19.079999999999998</v>
      </c>
      <c r="Q23" s="106">
        <f>[19]Junho!$H$20</f>
        <v>19.8</v>
      </c>
      <c r="R23" s="106">
        <f>[19]Junho!$H$21</f>
        <v>26.28</v>
      </c>
      <c r="S23" s="106">
        <f>[19]Junho!$H$22</f>
        <v>17.64</v>
      </c>
      <c r="T23" s="106">
        <f>[19]Junho!$H$23</f>
        <v>15.48</v>
      </c>
      <c r="U23" s="106">
        <f>[19]Junho!$H$24</f>
        <v>14.4</v>
      </c>
      <c r="V23" s="106">
        <f>[19]Junho!$H$25</f>
        <v>18</v>
      </c>
      <c r="W23" s="106">
        <f>[19]Junho!$H$26</f>
        <v>28.08</v>
      </c>
      <c r="X23" s="106">
        <f>[19]Junho!$H$27</f>
        <v>29.880000000000003</v>
      </c>
      <c r="Y23" s="106">
        <f>[19]Junho!$H$28</f>
        <v>17.64</v>
      </c>
      <c r="Z23" s="106">
        <f>[19]Junho!$H$29</f>
        <v>30.6</v>
      </c>
      <c r="AA23" s="106">
        <f>[19]Junho!$H$30</f>
        <v>20.16</v>
      </c>
      <c r="AB23" s="106">
        <f>[19]Junho!$H$31</f>
        <v>11.520000000000001</v>
      </c>
      <c r="AC23" s="106">
        <f>[19]Junho!$H$32</f>
        <v>20.16</v>
      </c>
      <c r="AD23" s="106">
        <f>[19]Junho!$H$33</f>
        <v>21.240000000000002</v>
      </c>
      <c r="AE23" s="106">
        <f>[19]Junho!$H$34</f>
        <v>18.36</v>
      </c>
      <c r="AF23" s="111">
        <f t="shared" si="1"/>
        <v>30.6</v>
      </c>
      <c r="AG23" s="110">
        <f t="shared" si="2"/>
        <v>18.995999999999999</v>
      </c>
    </row>
    <row r="24" spans="1:37" x14ac:dyDescent="0.2">
      <c r="A24" s="47" t="s">
        <v>6</v>
      </c>
      <c r="B24" s="106">
        <f>[20]Junho!$H$5</f>
        <v>7.5600000000000005</v>
      </c>
      <c r="C24" s="106">
        <f>[20]Junho!$H$6</f>
        <v>7.5600000000000005</v>
      </c>
      <c r="D24" s="106">
        <f>[20]Junho!$H$7</f>
        <v>5.4</v>
      </c>
      <c r="E24" s="106">
        <f>[20]Junho!$H$8</f>
        <v>9.7200000000000006</v>
      </c>
      <c r="F24" s="106">
        <f>[20]Junho!$H$9</f>
        <v>11.16</v>
      </c>
      <c r="G24" s="106">
        <f>[20]Junho!$H$10</f>
        <v>8.2799999999999994</v>
      </c>
      <c r="H24" s="106">
        <f>[20]Junho!$H$11</f>
        <v>7.9200000000000008</v>
      </c>
      <c r="I24" s="106">
        <f>[20]Junho!$H$12</f>
        <v>9.3600000000000012</v>
      </c>
      <c r="J24" s="106">
        <f>[20]Junho!$H$13</f>
        <v>10.44</v>
      </c>
      <c r="K24" s="106">
        <f>[20]Junho!$H$14</f>
        <v>11.879999999999999</v>
      </c>
      <c r="L24" s="106">
        <f>[20]Junho!$H$15</f>
        <v>8.2799999999999994</v>
      </c>
      <c r="M24" s="106">
        <f>[20]Junho!$H$16</f>
        <v>11.879999999999999</v>
      </c>
      <c r="N24" s="106">
        <f>[20]Junho!$H$17</f>
        <v>8.2799999999999994</v>
      </c>
      <c r="O24" s="106">
        <f>[20]Junho!$H$18</f>
        <v>8.2799999999999994</v>
      </c>
      <c r="P24" s="106">
        <f>[20]Junho!$H$19</f>
        <v>7.2</v>
      </c>
      <c r="Q24" s="106">
        <f>[20]Junho!$H$20</f>
        <v>9</v>
      </c>
      <c r="R24" s="106">
        <f>[20]Junho!$H$21</f>
        <v>7.9200000000000008</v>
      </c>
      <c r="S24" s="106">
        <f>[20]Junho!$H$22</f>
        <v>7.5600000000000005</v>
      </c>
      <c r="T24" s="106">
        <f>[20]Junho!$H$23</f>
        <v>6.12</v>
      </c>
      <c r="U24" s="106">
        <f>[20]Junho!$H$24</f>
        <v>11.879999999999999</v>
      </c>
      <c r="V24" s="106">
        <f>[20]Junho!$H$25</f>
        <v>7.2</v>
      </c>
      <c r="W24" s="106">
        <f>[20]Junho!$H$26</f>
        <v>12.24</v>
      </c>
      <c r="X24" s="106">
        <f>[20]Junho!$H$27</f>
        <v>19.079999999999998</v>
      </c>
      <c r="Y24" s="106">
        <f>[20]Junho!$H$28</f>
        <v>16.2</v>
      </c>
      <c r="Z24" s="106">
        <f>[20]Junho!$H$29</f>
        <v>7.9200000000000008</v>
      </c>
      <c r="AA24" s="106">
        <f>[20]Junho!$H$30</f>
        <v>12.96</v>
      </c>
      <c r="AB24" s="106">
        <f>[20]Junho!$H$31</f>
        <v>7.9200000000000008</v>
      </c>
      <c r="AC24" s="106">
        <f>[20]Junho!$H$32</f>
        <v>7.5600000000000005</v>
      </c>
      <c r="AD24" s="106">
        <f>[20]Junho!$H$33</f>
        <v>12.96</v>
      </c>
      <c r="AE24" s="106">
        <f>[20]Junho!$H$34</f>
        <v>13.32</v>
      </c>
      <c r="AF24" s="111">
        <f t="shared" si="1"/>
        <v>19.079999999999998</v>
      </c>
      <c r="AG24" s="110">
        <f t="shared" si="2"/>
        <v>9.7679999999999989</v>
      </c>
    </row>
    <row r="25" spans="1:37" x14ac:dyDescent="0.2">
      <c r="A25" s="47" t="s">
        <v>7</v>
      </c>
      <c r="B25" s="106">
        <f>[21]Junho!$H$5</f>
        <v>8.2799999999999994</v>
      </c>
      <c r="C25" s="106">
        <f>[21]Junho!$H$6</f>
        <v>11.879999999999999</v>
      </c>
      <c r="D25" s="106">
        <f>[21]Junho!$H$7</f>
        <v>14.76</v>
      </c>
      <c r="E25" s="106">
        <f>[21]Junho!$H$8</f>
        <v>10.8</v>
      </c>
      <c r="F25" s="106">
        <f>[21]Junho!$H$9</f>
        <v>20.52</v>
      </c>
      <c r="G25" s="106">
        <f>[21]Junho!$H$10</f>
        <v>11.879999999999999</v>
      </c>
      <c r="H25" s="106">
        <f>[21]Junho!$H$11</f>
        <v>14.04</v>
      </c>
      <c r="I25" s="106">
        <f>[21]Junho!$H$12</f>
        <v>10.08</v>
      </c>
      <c r="J25" s="106">
        <f>[21]Junho!$H$13</f>
        <v>10.8</v>
      </c>
      <c r="K25" s="106">
        <f>[21]Junho!$H$14</f>
        <v>10.08</v>
      </c>
      <c r="L25" s="106">
        <f>[21]Junho!$H$15</f>
        <v>12.6</v>
      </c>
      <c r="M25" s="106">
        <f>[21]Junho!$H$16</f>
        <v>20.16</v>
      </c>
      <c r="N25" s="106">
        <f>[21]Junho!$H$17</f>
        <v>15.840000000000002</v>
      </c>
      <c r="O25" s="106">
        <f>[21]Junho!$H$18</f>
        <v>18</v>
      </c>
      <c r="P25" s="106">
        <f>[21]Junho!$H$19</f>
        <v>22.68</v>
      </c>
      <c r="Q25" s="106">
        <f>[21]Junho!$H$20</f>
        <v>15.120000000000001</v>
      </c>
      <c r="R25" s="106">
        <f>[21]Junho!$H$21</f>
        <v>15.48</v>
      </c>
      <c r="S25" s="106">
        <f>[21]Junho!$H$22</f>
        <v>13.32</v>
      </c>
      <c r="T25" s="106">
        <f>[21]Junho!$H$23</f>
        <v>14.04</v>
      </c>
      <c r="U25" s="106">
        <f>[21]Junho!$H$24</f>
        <v>10.08</v>
      </c>
      <c r="V25" s="106">
        <f>[21]Junho!$H$25</f>
        <v>10.08</v>
      </c>
      <c r="W25" s="106">
        <f>[21]Junho!$H$26</f>
        <v>15.840000000000002</v>
      </c>
      <c r="X25" s="106">
        <f>[21]Junho!$H$27</f>
        <v>22.68</v>
      </c>
      <c r="Y25" s="106">
        <f>[21]Junho!$H$28</f>
        <v>11.879999999999999</v>
      </c>
      <c r="Z25" s="106">
        <f>[21]Junho!$H$29</f>
        <v>19.440000000000001</v>
      </c>
      <c r="AA25" s="106">
        <f>[21]Junho!$H$30</f>
        <v>20.88</v>
      </c>
      <c r="AB25" s="106">
        <f>[21]Junho!$H$31</f>
        <v>10.08</v>
      </c>
      <c r="AC25" s="106">
        <f>[21]Junho!$H$32</f>
        <v>18.36</v>
      </c>
      <c r="AD25" s="106">
        <f>[21]Junho!$H$33</f>
        <v>17.64</v>
      </c>
      <c r="AE25" s="106">
        <f>[21]Junho!$H$34</f>
        <v>16.559999999999999</v>
      </c>
      <c r="AF25" s="111">
        <f t="shared" si="1"/>
        <v>22.68</v>
      </c>
      <c r="AG25" s="110">
        <f t="shared" si="2"/>
        <v>14.795999999999998</v>
      </c>
    </row>
    <row r="26" spans="1:37" x14ac:dyDescent="0.2">
      <c r="A26" s="47" t="s">
        <v>140</v>
      </c>
      <c r="B26" s="106">
        <f>[22]Junho!$H$5</f>
        <v>8.64</v>
      </c>
      <c r="C26" s="106">
        <f>[22]Junho!$H$6</f>
        <v>12.96</v>
      </c>
      <c r="D26" s="106">
        <f>[22]Junho!$H$7</f>
        <v>14.4</v>
      </c>
      <c r="E26" s="106">
        <f>[22]Junho!$H$8</f>
        <v>16.2</v>
      </c>
      <c r="F26" s="106">
        <f>[22]Junho!$H$9</f>
        <v>18.36</v>
      </c>
      <c r="G26" s="106">
        <f>[22]Junho!$H$10</f>
        <v>7.5600000000000005</v>
      </c>
      <c r="H26" s="106">
        <f>[22]Junho!$H$11</f>
        <v>15.840000000000002</v>
      </c>
      <c r="I26" s="106">
        <f>[22]Junho!$H$12</f>
        <v>11.16</v>
      </c>
      <c r="J26" s="106">
        <f>[22]Junho!$H$13</f>
        <v>10.8</v>
      </c>
      <c r="K26" s="106">
        <f>[22]Junho!$H$14</f>
        <v>11.520000000000001</v>
      </c>
      <c r="L26" s="106">
        <f>[22]Junho!$H$15</f>
        <v>12.24</v>
      </c>
      <c r="M26" s="106">
        <f>[22]Junho!$H$16</f>
        <v>26.28</v>
      </c>
      <c r="N26" s="106">
        <f>[22]Junho!$H$17</f>
        <v>19.8</v>
      </c>
      <c r="O26" s="106">
        <f>[22]Junho!$H$18</f>
        <v>24.48</v>
      </c>
      <c r="P26" s="106">
        <f>[22]Junho!$H$19</f>
        <v>12.6</v>
      </c>
      <c r="Q26" s="106">
        <f>[22]Junho!$H$20</f>
        <v>18</v>
      </c>
      <c r="R26" s="106">
        <f>[22]Junho!$H$21</f>
        <v>20.88</v>
      </c>
      <c r="S26" s="106">
        <f>[22]Junho!$H$22</f>
        <v>15.48</v>
      </c>
      <c r="T26" s="106">
        <f>[22]Junho!$H$23</f>
        <v>13.68</v>
      </c>
      <c r="U26" s="106">
        <f>[22]Junho!$H$24</f>
        <v>9.3600000000000012</v>
      </c>
      <c r="V26" s="106">
        <f>[22]Junho!$H$25</f>
        <v>10.44</v>
      </c>
      <c r="W26" s="106">
        <f>[22]Junho!$H$25</f>
        <v>10.44</v>
      </c>
      <c r="X26" s="106">
        <f>[22]Junho!$H$27</f>
        <v>17.28</v>
      </c>
      <c r="Y26" s="106">
        <f>[22]Junho!$H$28</f>
        <v>14.4</v>
      </c>
      <c r="Z26" s="106">
        <f>[22]Junho!$H$29</f>
        <v>20.88</v>
      </c>
      <c r="AA26" s="106">
        <f>[22]Junho!$H$30</f>
        <v>15.120000000000001</v>
      </c>
      <c r="AB26" s="106">
        <f>[22]Junho!$H$31</f>
        <v>10.8</v>
      </c>
      <c r="AC26" s="106">
        <f>[22]Junho!$H$32</f>
        <v>25.56</v>
      </c>
      <c r="AD26" s="106">
        <f>[22]Junho!$H$33</f>
        <v>14.76</v>
      </c>
      <c r="AE26" s="106">
        <f>[22]Junho!$H$34</f>
        <v>15.840000000000002</v>
      </c>
      <c r="AF26" s="111">
        <f t="shared" si="1"/>
        <v>26.28</v>
      </c>
      <c r="AG26" s="110">
        <f t="shared" si="2"/>
        <v>15.192000000000002</v>
      </c>
      <c r="AJ26" t="s">
        <v>35</v>
      </c>
      <c r="AK26" t="s">
        <v>35</v>
      </c>
    </row>
    <row r="27" spans="1:37" x14ac:dyDescent="0.2">
      <c r="A27" s="47" t="s">
        <v>141</v>
      </c>
      <c r="B27" s="106">
        <f>[23]Junho!$H$5</f>
        <v>7.9200000000000008</v>
      </c>
      <c r="C27" s="106">
        <f>[23]Junho!$H$6</f>
        <v>16.920000000000002</v>
      </c>
      <c r="D27" s="106">
        <f>[23]Junho!$H$7</f>
        <v>18</v>
      </c>
      <c r="E27" s="106">
        <f>[23]Junho!$H$8</f>
        <v>25.56</v>
      </c>
      <c r="F27" s="106">
        <f>[23]Junho!$H$9</f>
        <v>18</v>
      </c>
      <c r="G27" s="106">
        <f>[23]Junho!$H$10</f>
        <v>14.04</v>
      </c>
      <c r="H27" s="106">
        <f>[23]Junho!$H$11</f>
        <v>12.6</v>
      </c>
      <c r="I27" s="106">
        <f>[23]Junho!$H$12</f>
        <v>12.24</v>
      </c>
      <c r="J27" s="106">
        <f>[23]Junho!$H$13</f>
        <v>14.4</v>
      </c>
      <c r="K27" s="106">
        <f>[23]Junho!$H$14</f>
        <v>9.7200000000000006</v>
      </c>
      <c r="L27" s="106">
        <f>[23]Junho!$H$15</f>
        <v>10.08</v>
      </c>
      <c r="M27" s="106">
        <f>[23]Junho!$H$16</f>
        <v>28.08</v>
      </c>
      <c r="N27" s="106">
        <f>[23]Junho!$H$17</f>
        <v>28.44</v>
      </c>
      <c r="O27" s="106">
        <f>[23]Junho!$H$18</f>
        <v>36</v>
      </c>
      <c r="P27" s="106">
        <f>[23]Junho!$H$19</f>
        <v>21.96</v>
      </c>
      <c r="Q27" s="106">
        <f>[23]Junho!$H$20</f>
        <v>24.12</v>
      </c>
      <c r="R27" s="106">
        <f>[23]Junho!$H$21</f>
        <v>26.28</v>
      </c>
      <c r="S27" s="106">
        <f>[23]Junho!$H$22</f>
        <v>28.44</v>
      </c>
      <c r="T27" s="106">
        <f>[23]Junho!$H$23</f>
        <v>16.559999999999999</v>
      </c>
      <c r="U27" s="106">
        <f>[23]Junho!$H$24</f>
        <v>14.4</v>
      </c>
      <c r="V27" s="106">
        <f>[23]Junho!$H$25</f>
        <v>10.44</v>
      </c>
      <c r="W27" s="106">
        <f>[23]Junho!$H$26</f>
        <v>21.240000000000002</v>
      </c>
      <c r="X27" s="106">
        <f>[23]Junho!$H$27</f>
        <v>29.52</v>
      </c>
      <c r="Y27" s="106">
        <f>[23]Junho!$H$28</f>
        <v>10.44</v>
      </c>
      <c r="Z27" s="106">
        <f>[23]Junho!$H$29</f>
        <v>30.240000000000002</v>
      </c>
      <c r="AA27" s="106">
        <f>[23]Junho!$H$30</f>
        <v>37.440000000000005</v>
      </c>
      <c r="AB27" s="106">
        <f>[23]Junho!$H$31</f>
        <v>12.24</v>
      </c>
      <c r="AC27" s="106">
        <f>[23]Junho!$H$32</f>
        <v>24.840000000000003</v>
      </c>
      <c r="AD27" s="106">
        <f>[23]Junho!$H$33</f>
        <v>14.04</v>
      </c>
      <c r="AE27" s="106">
        <f>[23]Junho!$H$34</f>
        <v>20.88</v>
      </c>
      <c r="AF27" s="111">
        <f t="shared" si="1"/>
        <v>37.440000000000005</v>
      </c>
      <c r="AG27" s="110">
        <f t="shared" si="2"/>
        <v>19.836000000000002</v>
      </c>
      <c r="AH27" s="12" t="s">
        <v>35</v>
      </c>
    </row>
    <row r="28" spans="1:37" x14ac:dyDescent="0.2">
      <c r="A28" s="47" t="s">
        <v>142</v>
      </c>
      <c r="B28" s="106">
        <f>[24]Junho!$H$5</f>
        <v>11.879999999999999</v>
      </c>
      <c r="C28" s="106">
        <f>[24]Junho!$H$6</f>
        <v>11.16</v>
      </c>
      <c r="D28" s="106">
        <f>[24]Junho!$H$7</f>
        <v>11.16</v>
      </c>
      <c r="E28" s="106">
        <f>[24]Junho!$H$8</f>
        <v>10.44</v>
      </c>
      <c r="F28" s="106">
        <f>[24]Junho!$H$9</f>
        <v>21.240000000000002</v>
      </c>
      <c r="G28" s="106">
        <f>[24]Junho!$H$10</f>
        <v>10.44</v>
      </c>
      <c r="H28" s="106">
        <f>[24]Junho!$H$11</f>
        <v>18.720000000000002</v>
      </c>
      <c r="I28" s="106">
        <f>[24]Junho!$H$12</f>
        <v>15.840000000000002</v>
      </c>
      <c r="J28" s="106">
        <f>[24]Junho!$H$13</f>
        <v>9.7200000000000006</v>
      </c>
      <c r="K28" s="106">
        <f>[24]Junho!$H$14</f>
        <v>9.7200000000000006</v>
      </c>
      <c r="L28" s="106">
        <f>[24]Junho!$H$15</f>
        <v>15.120000000000001</v>
      </c>
      <c r="M28" s="106">
        <f>[24]Junho!$H$16</f>
        <v>16.559999999999999</v>
      </c>
      <c r="N28" s="106">
        <f>[24]Junho!$H$17</f>
        <v>15.120000000000001</v>
      </c>
      <c r="O28" s="106">
        <f>[24]Junho!$H$18</f>
        <v>15.120000000000001</v>
      </c>
      <c r="P28" s="106">
        <f>[24]Junho!$H$19</f>
        <v>16.2</v>
      </c>
      <c r="Q28" s="106">
        <f>[24]Junho!$H$20</f>
        <v>10.08</v>
      </c>
      <c r="R28" s="106">
        <f>[24]Junho!$H$21</f>
        <v>13.68</v>
      </c>
      <c r="S28" s="106">
        <f>[24]Junho!$H$22</f>
        <v>11.879999999999999</v>
      </c>
      <c r="T28" s="106">
        <f>[24]Junho!$H$23</f>
        <v>15.840000000000002</v>
      </c>
      <c r="U28" s="106">
        <f>[24]Junho!$H$24</f>
        <v>9.3600000000000012</v>
      </c>
      <c r="V28" s="106">
        <f>[24]Junho!$H$25</f>
        <v>8.64</v>
      </c>
      <c r="W28" s="106">
        <f>[24]Junho!$H$26</f>
        <v>23.040000000000003</v>
      </c>
      <c r="X28" s="106">
        <f>[24]Junho!$H$27</f>
        <v>18</v>
      </c>
      <c r="Y28" s="106">
        <f>[24]Junho!$H$28</f>
        <v>11.520000000000001</v>
      </c>
      <c r="Z28" s="106">
        <f>[24]Junho!$H$29</f>
        <v>13.68</v>
      </c>
      <c r="AA28" s="106">
        <f>[24]Junho!$H$30</f>
        <v>18.36</v>
      </c>
      <c r="AB28" s="106">
        <f>[24]Junho!$H$31</f>
        <v>7.9200000000000008</v>
      </c>
      <c r="AC28" s="106">
        <f>[24]Junho!$H$32</f>
        <v>20.88</v>
      </c>
      <c r="AD28" s="106">
        <f>[24]Junho!$H$33</f>
        <v>14.76</v>
      </c>
      <c r="AE28" s="106">
        <f>[24]Junho!$H$34</f>
        <v>14.4</v>
      </c>
      <c r="AF28" s="111">
        <f t="shared" si="1"/>
        <v>23.040000000000003</v>
      </c>
      <c r="AG28" s="110">
        <f t="shared" si="2"/>
        <v>14.016</v>
      </c>
      <c r="AH28" t="s">
        <v>35</v>
      </c>
      <c r="AI28" t="s">
        <v>35</v>
      </c>
      <c r="AJ28" t="s">
        <v>35</v>
      </c>
      <c r="AK28" t="s">
        <v>35</v>
      </c>
    </row>
    <row r="29" spans="1:37" x14ac:dyDescent="0.2">
      <c r="A29" s="47" t="s">
        <v>8</v>
      </c>
      <c r="B29" s="106" t="str">
        <f>[25]Junho!$H$5</f>
        <v>*</v>
      </c>
      <c r="C29" s="106" t="str">
        <f>[25]Junho!$H$6</f>
        <v>*</v>
      </c>
      <c r="D29" s="106">
        <f>[25]Junho!$H$7</f>
        <v>1.4400000000000002</v>
      </c>
      <c r="E29" s="106">
        <f>[25]Junho!$H$8</f>
        <v>0.72000000000000008</v>
      </c>
      <c r="F29" s="106" t="str">
        <f>[25]Junho!$H$9</f>
        <v>*</v>
      </c>
      <c r="G29" s="106" t="str">
        <f>[25]Junho!$H$10</f>
        <v>*</v>
      </c>
      <c r="H29" s="106" t="str">
        <f>[25]Junho!$H$11</f>
        <v>*</v>
      </c>
      <c r="I29" s="106">
        <f>[25]Junho!$H$12</f>
        <v>0.36000000000000004</v>
      </c>
      <c r="J29" s="106" t="str">
        <f>[25]Junho!$H$13</f>
        <v>*</v>
      </c>
      <c r="K29" s="106" t="str">
        <f>[25]Junho!$H$14</f>
        <v>*</v>
      </c>
      <c r="L29" s="106" t="str">
        <f>[25]Junho!$H$15</f>
        <v>*</v>
      </c>
      <c r="M29" s="106" t="str">
        <f>[25]Junho!$H$16</f>
        <v>*</v>
      </c>
      <c r="N29" s="106" t="str">
        <f>[25]Junho!$H$17</f>
        <v>*</v>
      </c>
      <c r="O29" s="106" t="str">
        <f>[25]Junho!$H$18</f>
        <v>*</v>
      </c>
      <c r="P29" s="106" t="str">
        <f>[25]Junho!$H$19</f>
        <v>*</v>
      </c>
      <c r="Q29" s="106" t="str">
        <f>[25]Junho!$H$20</f>
        <v>*</v>
      </c>
      <c r="R29" s="106" t="str">
        <f>[25]Junho!$H$21</f>
        <v>*</v>
      </c>
      <c r="S29" s="106" t="str">
        <f>[25]Junho!$H$22</f>
        <v>*</v>
      </c>
      <c r="T29" s="106">
        <f>[25]Junho!$H$23</f>
        <v>1.4400000000000002</v>
      </c>
      <c r="U29" s="106" t="str">
        <f>[25]Junho!$H$24</f>
        <v>*</v>
      </c>
      <c r="V29" s="106" t="str">
        <f>[25]Junho!$H$25</f>
        <v>*</v>
      </c>
      <c r="W29" s="106">
        <f>[25]Junho!$H$26</f>
        <v>2.8800000000000003</v>
      </c>
      <c r="X29" s="106">
        <f>[25]Junho!$H$27</f>
        <v>11.879999999999999</v>
      </c>
      <c r="Y29" s="106">
        <f>[25]Junho!$H$28</f>
        <v>1.4400000000000002</v>
      </c>
      <c r="Z29" s="106">
        <f>[25]Junho!$H$29</f>
        <v>10.8</v>
      </c>
      <c r="AA29" s="106">
        <f>[25]Junho!$H$30</f>
        <v>6.48</v>
      </c>
      <c r="AB29" s="106">
        <f>[25]Junho!$H$31</f>
        <v>1.4400000000000002</v>
      </c>
      <c r="AC29" s="106">
        <f>[25]Junho!$H$32</f>
        <v>16.2</v>
      </c>
      <c r="AD29" s="106">
        <f>[25]Junho!$H$33</f>
        <v>2.16</v>
      </c>
      <c r="AE29" s="106">
        <f>[25]Junho!$H$34</f>
        <v>4.32</v>
      </c>
      <c r="AF29" s="111">
        <f t="shared" si="1"/>
        <v>16.2</v>
      </c>
      <c r="AG29" s="110">
        <f t="shared" si="2"/>
        <v>4.7353846153846151</v>
      </c>
      <c r="AJ29" t="s">
        <v>35</v>
      </c>
    </row>
    <row r="30" spans="1:37" x14ac:dyDescent="0.2">
      <c r="A30" s="47" t="s">
        <v>9</v>
      </c>
      <c r="B30" s="106">
        <f>[26]Junho!$H$5</f>
        <v>11.520000000000001</v>
      </c>
      <c r="C30" s="106">
        <f>[26]Junho!$H$6</f>
        <v>11.879999999999999</v>
      </c>
      <c r="D30" s="106">
        <f>[26]Junho!$H$7</f>
        <v>10.08</v>
      </c>
      <c r="E30" s="106">
        <f>[26]Junho!$H$8</f>
        <v>13.68</v>
      </c>
      <c r="F30" s="106">
        <f>[26]Junho!$H$9</f>
        <v>16.559999999999999</v>
      </c>
      <c r="G30" s="106">
        <f>[26]Junho!$H$10</f>
        <v>12.24</v>
      </c>
      <c r="H30" s="106">
        <f>[26]Junho!$H$11</f>
        <v>16.559999999999999</v>
      </c>
      <c r="I30" s="106">
        <f>[26]Junho!$H$12</f>
        <v>14.04</v>
      </c>
      <c r="J30" s="106">
        <f>[26]Junho!$H$13</f>
        <v>20.52</v>
      </c>
      <c r="K30" s="106">
        <f>[26]Junho!$H$14</f>
        <v>16.2</v>
      </c>
      <c r="L30" s="106">
        <f>[26]Junho!$H$15</f>
        <v>12.24</v>
      </c>
      <c r="M30" s="106">
        <f>[26]Junho!$H$16</f>
        <v>16.559999999999999</v>
      </c>
      <c r="N30" s="106">
        <f>[26]Junho!$H$17</f>
        <v>15.120000000000001</v>
      </c>
      <c r="O30" s="106">
        <f>[26]Junho!$H$18</f>
        <v>15.48</v>
      </c>
      <c r="P30" s="106">
        <f>[26]Junho!$H$19</f>
        <v>17.64</v>
      </c>
      <c r="Q30" s="106">
        <f>[26]Junho!$H$20</f>
        <v>12.96</v>
      </c>
      <c r="R30" s="106">
        <f>[26]Junho!$H$21</f>
        <v>16.559999999999999</v>
      </c>
      <c r="S30" s="106">
        <f>[26]Junho!$H$22</f>
        <v>13.68</v>
      </c>
      <c r="T30" s="106">
        <f>[26]Junho!$H$23</f>
        <v>12.6</v>
      </c>
      <c r="U30" s="106">
        <f>[26]Junho!$H$24</f>
        <v>14.04</v>
      </c>
      <c r="V30" s="106">
        <f>[26]Junho!$H$25</f>
        <v>13.68</v>
      </c>
      <c r="W30" s="106">
        <f>[26]Junho!$H$26</f>
        <v>19.079999999999998</v>
      </c>
      <c r="X30" s="106">
        <f>[26]Junho!$H$27</f>
        <v>27.36</v>
      </c>
      <c r="Y30" s="106">
        <f>[26]Junho!$H$28</f>
        <v>21.96</v>
      </c>
      <c r="Z30" s="106">
        <f>[26]Junho!$H$29</f>
        <v>16.2</v>
      </c>
      <c r="AA30" s="106">
        <f>[26]Junho!$H$30</f>
        <v>20.88</v>
      </c>
      <c r="AB30" s="106">
        <f>[26]Junho!$H$31</f>
        <v>10.8</v>
      </c>
      <c r="AC30" s="106">
        <f>[26]Junho!$H$32</f>
        <v>18.720000000000002</v>
      </c>
      <c r="AD30" s="106">
        <f>[26]Junho!$H$33</f>
        <v>18.720000000000002</v>
      </c>
      <c r="AE30" s="106">
        <f>[26]Junho!$H$34</f>
        <v>23.040000000000003</v>
      </c>
      <c r="AF30" s="111">
        <f t="shared" si="1"/>
        <v>27.36</v>
      </c>
      <c r="AG30" s="110">
        <f t="shared" si="2"/>
        <v>16.020000000000003</v>
      </c>
      <c r="AJ30" t="s">
        <v>35</v>
      </c>
    </row>
    <row r="31" spans="1:37" x14ac:dyDescent="0.2">
      <c r="A31" s="47" t="s">
        <v>32</v>
      </c>
      <c r="B31" s="106">
        <f>[27]Junho!$H$5</f>
        <v>4.32</v>
      </c>
      <c r="C31" s="106">
        <f>[27]Junho!$H$6</f>
        <v>5.4</v>
      </c>
      <c r="D31" s="106">
        <f>[27]Junho!$H$7</f>
        <v>8.2799999999999994</v>
      </c>
      <c r="E31" s="106">
        <f>[27]Junho!$H$8</f>
        <v>13.32</v>
      </c>
      <c r="F31" s="106">
        <f>[27]Junho!$H$9</f>
        <v>9.7200000000000006</v>
      </c>
      <c r="G31" s="106">
        <f>[27]Junho!$H$10</f>
        <v>7.9200000000000008</v>
      </c>
      <c r="H31" s="106">
        <f>[27]Junho!$H$11</f>
        <v>11.520000000000001</v>
      </c>
      <c r="I31" s="106">
        <f>[27]Junho!$H$12</f>
        <v>10.44</v>
      </c>
      <c r="J31" s="106">
        <f>[27]Junho!$H$13</f>
        <v>10.44</v>
      </c>
      <c r="K31" s="106">
        <f>[27]Junho!$H$14</f>
        <v>7.2</v>
      </c>
      <c r="L31" s="106">
        <f>[27]Junho!$H$15</f>
        <v>6.84</v>
      </c>
      <c r="M31" s="106">
        <f>[27]Junho!$H$16</f>
        <v>14.4</v>
      </c>
      <c r="N31" s="106">
        <f>[27]Junho!$H$17</f>
        <v>14.04</v>
      </c>
      <c r="O31" s="106">
        <f>[27]Junho!$H$18</f>
        <v>10.44</v>
      </c>
      <c r="P31" s="106">
        <f>[27]Junho!$H$19</f>
        <v>20.52</v>
      </c>
      <c r="Q31" s="106">
        <f>[27]Junho!$H$20</f>
        <v>20.16</v>
      </c>
      <c r="R31" s="106">
        <f>[27]Junho!$H$21</f>
        <v>17.64</v>
      </c>
      <c r="S31" s="106">
        <f>[27]Junho!$H$22</f>
        <v>11.520000000000001</v>
      </c>
      <c r="T31" s="106">
        <f>[27]Junho!$H$23</f>
        <v>11.879999999999999</v>
      </c>
      <c r="U31" s="106">
        <f>[27]Junho!$H$24</f>
        <v>8.64</v>
      </c>
      <c r="V31" s="106">
        <f>[27]Junho!$H$25</f>
        <v>6.48</v>
      </c>
      <c r="W31" s="106">
        <f>[27]Junho!$H$26</f>
        <v>18.36</v>
      </c>
      <c r="X31" s="106">
        <f>[27]Junho!$H$27</f>
        <v>11.520000000000001</v>
      </c>
      <c r="Y31" s="106">
        <f>[27]Junho!$H$28</f>
        <v>7.9200000000000008</v>
      </c>
      <c r="Z31" s="106">
        <f>[27]Junho!$H$29</f>
        <v>18</v>
      </c>
      <c r="AA31" s="106">
        <f>[27]Junho!$H$30</f>
        <v>9</v>
      </c>
      <c r="AB31" s="106">
        <f>[27]Junho!$H$31</f>
        <v>6.84</v>
      </c>
      <c r="AC31" s="106">
        <f>[27]Junho!$H$32</f>
        <v>12.96</v>
      </c>
      <c r="AD31" s="106">
        <f>[27]Junho!$H$33</f>
        <v>13.32</v>
      </c>
      <c r="AE31" s="106">
        <f>[27]Junho!$H$34</f>
        <v>8.64</v>
      </c>
      <c r="AF31" s="111">
        <f t="shared" si="1"/>
        <v>20.52</v>
      </c>
      <c r="AG31" s="110">
        <f t="shared" si="2"/>
        <v>11.255999999999998</v>
      </c>
      <c r="AI31" t="s">
        <v>35</v>
      </c>
    </row>
    <row r="32" spans="1:37" hidden="1" x14ac:dyDescent="0.2">
      <c r="A32" s="47" t="s">
        <v>10</v>
      </c>
      <c r="B32" s="106" t="str">
        <f>[28]Junho!$H$5</f>
        <v>*</v>
      </c>
      <c r="C32" s="106" t="str">
        <f>[28]Junho!$H$6</f>
        <v>*</v>
      </c>
      <c r="D32" s="106" t="str">
        <f>[28]Junho!$H$7</f>
        <v>*</v>
      </c>
      <c r="E32" s="106" t="str">
        <f>[28]Junho!$H$8</f>
        <v>*</v>
      </c>
      <c r="F32" s="106" t="str">
        <f>[28]Junho!$H$9</f>
        <v>*</v>
      </c>
      <c r="G32" s="106" t="str">
        <f>[28]Junho!$H$10</f>
        <v>*</v>
      </c>
      <c r="H32" s="106" t="str">
        <f>[28]Junho!$H$11</f>
        <v>*</v>
      </c>
      <c r="I32" s="106" t="str">
        <f>[28]Junho!$H$12</f>
        <v>*</v>
      </c>
      <c r="J32" s="106" t="str">
        <f>[28]Junho!$H$13</f>
        <v>*</v>
      </c>
      <c r="K32" s="106" t="str">
        <f>[28]Junho!$H$14</f>
        <v>*</v>
      </c>
      <c r="L32" s="106" t="str">
        <f>[28]Junho!$H$15</f>
        <v>*</v>
      </c>
      <c r="M32" s="106" t="str">
        <f>[28]Junho!$H$16</f>
        <v>*</v>
      </c>
      <c r="N32" s="106" t="str">
        <f>[28]Junho!$H$17</f>
        <v>*</v>
      </c>
      <c r="O32" s="106" t="str">
        <f>[28]Junho!$H$18</f>
        <v>*</v>
      </c>
      <c r="P32" s="106" t="str">
        <f>[28]Junho!$H$19</f>
        <v>*</v>
      </c>
      <c r="Q32" s="106" t="str">
        <f>[28]Junho!$H$20</f>
        <v>*</v>
      </c>
      <c r="R32" s="106" t="str">
        <f>[28]Junho!$H$21</f>
        <v>*</v>
      </c>
      <c r="S32" s="106" t="str">
        <f>[28]Junho!$H$22</f>
        <v>*</v>
      </c>
      <c r="T32" s="106" t="str">
        <f>[28]Junho!$H$23</f>
        <v>*</v>
      </c>
      <c r="U32" s="106" t="str">
        <f>[28]Junho!$H$24</f>
        <v>*</v>
      </c>
      <c r="V32" s="106" t="str">
        <f>[28]Junho!$H$25</f>
        <v>*</v>
      </c>
      <c r="W32" s="106" t="str">
        <f>[28]Junho!$H$26</f>
        <v>*</v>
      </c>
      <c r="X32" s="106" t="str">
        <f>[28]Junho!$H$27</f>
        <v>*</v>
      </c>
      <c r="Y32" s="106" t="str">
        <f>[28]Junho!$H$28</f>
        <v>*</v>
      </c>
      <c r="Z32" s="106" t="str">
        <f>[28]Junho!$H$29</f>
        <v>*</v>
      </c>
      <c r="AA32" s="106" t="str">
        <f>[28]Junho!$H$30</f>
        <v>*</v>
      </c>
      <c r="AB32" s="106" t="str">
        <f>[28]Junho!$H$31</f>
        <v>*</v>
      </c>
      <c r="AC32" s="106" t="str">
        <f>[28]Junho!$H$32</f>
        <v>*</v>
      </c>
      <c r="AD32" s="106" t="str">
        <f>[28]Junho!$H$33</f>
        <v>*</v>
      </c>
      <c r="AE32" s="106" t="str">
        <f>[28]Junho!$H$34</f>
        <v>*</v>
      </c>
      <c r="AF32" s="111" t="s">
        <v>154</v>
      </c>
      <c r="AG32" s="110" t="s">
        <v>154</v>
      </c>
      <c r="AK32" t="s">
        <v>35</v>
      </c>
    </row>
    <row r="33" spans="1:16383" x14ac:dyDescent="0.2">
      <c r="A33" s="47" t="s">
        <v>143</v>
      </c>
      <c r="B33" s="106">
        <f>[29]Junho!$H$5</f>
        <v>8.64</v>
      </c>
      <c r="C33" s="106">
        <f>[29]Junho!$H$6</f>
        <v>13.68</v>
      </c>
      <c r="D33" s="106">
        <f>[29]Junho!$H$7</f>
        <v>16.2</v>
      </c>
      <c r="E33" s="106">
        <f>[29]Junho!$H$8</f>
        <v>18.720000000000002</v>
      </c>
      <c r="F33" s="106">
        <f>[29]Junho!$H$9</f>
        <v>21.6</v>
      </c>
      <c r="G33" s="106">
        <f>[29]Junho!$H$10</f>
        <v>10.8</v>
      </c>
      <c r="H33" s="106">
        <f>[29]Junho!$H$11</f>
        <v>18.36</v>
      </c>
      <c r="I33" s="106">
        <f>[29]Junho!$H$12</f>
        <v>15.840000000000002</v>
      </c>
      <c r="J33" s="106">
        <f>[29]Junho!$H$13</f>
        <v>17.28</v>
      </c>
      <c r="K33" s="106">
        <f>[29]Junho!$H$14</f>
        <v>8.2799999999999994</v>
      </c>
      <c r="L33" s="106">
        <f>[29]Junho!$H$15</f>
        <v>14.04</v>
      </c>
      <c r="M33" s="106">
        <f>[29]Junho!$H$16</f>
        <v>22.32</v>
      </c>
      <c r="N33" s="106">
        <f>[29]Junho!$H$17</f>
        <v>16.920000000000002</v>
      </c>
      <c r="O33" s="106">
        <f>[29]Junho!$H$18</f>
        <v>25.2</v>
      </c>
      <c r="P33" s="106">
        <f>[29]Junho!$H$19</f>
        <v>17.28</v>
      </c>
      <c r="Q33" s="106">
        <f>[29]Junho!$H$20</f>
        <v>24.12</v>
      </c>
      <c r="R33" s="106">
        <f>[29]Junho!$H$21</f>
        <v>28.44</v>
      </c>
      <c r="S33" s="106">
        <f>[29]Junho!$H$22</f>
        <v>19.440000000000001</v>
      </c>
      <c r="T33" s="106">
        <f>[29]Junho!$H$23</f>
        <v>19.440000000000001</v>
      </c>
      <c r="U33" s="106">
        <f>[29]Junho!$H$24</f>
        <v>14.76</v>
      </c>
      <c r="V33" s="106">
        <f>[29]Junho!$H$25</f>
        <v>8.2799999999999994</v>
      </c>
      <c r="W33" s="106">
        <f>[29]Junho!$H$26</f>
        <v>29.52</v>
      </c>
      <c r="X33" s="106">
        <f>[29]Junho!$H$27</f>
        <v>24.840000000000003</v>
      </c>
      <c r="Y33" s="106">
        <f>[29]Junho!$H$28</f>
        <v>19.8</v>
      </c>
      <c r="Z33" s="106">
        <f>[29]Junho!$H$29</f>
        <v>24.840000000000003</v>
      </c>
      <c r="AA33" s="106">
        <f>[29]Junho!$H$30</f>
        <v>32.4</v>
      </c>
      <c r="AB33" s="106">
        <f>[29]Junho!$H$31</f>
        <v>12.24</v>
      </c>
      <c r="AC33" s="106">
        <f>[29]Junho!$H$32</f>
        <v>24.48</v>
      </c>
      <c r="AD33" s="106">
        <f>[29]Junho!$H$33</f>
        <v>17.28</v>
      </c>
      <c r="AE33" s="106">
        <f>[29]Junho!$H$34</f>
        <v>17.64</v>
      </c>
      <c r="AF33" s="111">
        <f>MAX(B33:AE33)</f>
        <v>32.4</v>
      </c>
      <c r="AG33" s="110">
        <f>AVERAGE(B33:AE33)</f>
        <v>18.755999999999993</v>
      </c>
      <c r="AH33" s="12" t="s">
        <v>35</v>
      </c>
      <c r="AJ33" t="s">
        <v>35</v>
      </c>
    </row>
    <row r="34" spans="1:16383" hidden="1" x14ac:dyDescent="0.2">
      <c r="A34" s="47" t="s">
        <v>11</v>
      </c>
      <c r="B34" s="106" t="str">
        <f>[30]Junho!$H$5</f>
        <v>*</v>
      </c>
      <c r="C34" s="106" t="str">
        <f>[30]Junho!$H$6</f>
        <v>*</v>
      </c>
      <c r="D34" s="106" t="str">
        <f>[30]Junho!$H$7</f>
        <v>*</v>
      </c>
      <c r="E34" s="106" t="str">
        <f>[30]Junho!$H$8</f>
        <v>*</v>
      </c>
      <c r="F34" s="106" t="str">
        <f>[30]Junho!$H$9</f>
        <v>*</v>
      </c>
      <c r="G34" s="106" t="str">
        <f>[30]Junho!$H$10</f>
        <v>*</v>
      </c>
      <c r="H34" s="106" t="str">
        <f>[30]Junho!$H$11</f>
        <v>*</v>
      </c>
      <c r="I34" s="106" t="str">
        <f>[30]Junho!$H$12</f>
        <v>*</v>
      </c>
      <c r="J34" s="106" t="str">
        <f>[30]Junho!$H$13</f>
        <v>*</v>
      </c>
      <c r="K34" s="106" t="str">
        <f>[30]Junho!$H$14</f>
        <v>*</v>
      </c>
      <c r="L34" s="106" t="str">
        <f>[30]Junho!$H$15</f>
        <v>*</v>
      </c>
      <c r="M34" s="106" t="str">
        <f>[30]Junho!$H$16</f>
        <v>*</v>
      </c>
      <c r="N34" s="106" t="str">
        <f>[30]Junho!$H$17</f>
        <v>*</v>
      </c>
      <c r="O34" s="106" t="str">
        <f>[30]Junho!$H$18</f>
        <v>*</v>
      </c>
      <c r="P34" s="106" t="str">
        <f>[30]Junho!$H$19</f>
        <v>*</v>
      </c>
      <c r="Q34" s="106" t="str">
        <f>[30]Junho!$H$20</f>
        <v>*</v>
      </c>
      <c r="R34" s="106" t="str">
        <f>[30]Junho!$H$21</f>
        <v>*</v>
      </c>
      <c r="S34" s="106" t="str">
        <f>[30]Junho!$H$22</f>
        <v>*</v>
      </c>
      <c r="T34" s="106" t="str">
        <f>[30]Junho!$H$23</f>
        <v>*</v>
      </c>
      <c r="U34" s="106" t="str">
        <f>[30]Junho!$H$24</f>
        <v>*</v>
      </c>
      <c r="V34" s="106" t="str">
        <f>[30]Junho!$H$25</f>
        <v>*</v>
      </c>
      <c r="W34" s="106" t="str">
        <f>[30]Junho!$H$26</f>
        <v>*</v>
      </c>
      <c r="X34" s="106" t="str">
        <f>[30]Junho!$H$27</f>
        <v>*</v>
      </c>
      <c r="Y34" s="106" t="str">
        <f>[30]Junho!$H$28</f>
        <v>*</v>
      </c>
      <c r="Z34" s="106" t="str">
        <f>[30]Junho!$H$29</f>
        <v>*</v>
      </c>
      <c r="AA34" s="106" t="str">
        <f>[30]Junho!$H$30</f>
        <v>*</v>
      </c>
      <c r="AB34" s="106" t="str">
        <f>[30]Junho!$H$31</f>
        <v>*</v>
      </c>
      <c r="AC34" s="106" t="str">
        <f>[30]Junho!$H$32</f>
        <v>*</v>
      </c>
      <c r="AD34" s="106" t="str">
        <f>[30]Junho!$H$33</f>
        <v>*</v>
      </c>
      <c r="AE34" s="106" t="str">
        <f>[30]Junho!$H$34</f>
        <v>*</v>
      </c>
      <c r="AF34" s="111" t="s">
        <v>154</v>
      </c>
      <c r="AG34" s="110" t="s">
        <v>154</v>
      </c>
      <c r="AJ34" t="s">
        <v>35</v>
      </c>
      <c r="AK34" t="s">
        <v>35</v>
      </c>
    </row>
    <row r="35" spans="1:16383" s="5" customFormat="1" x14ac:dyDescent="0.2">
      <c r="A35" s="47" t="s">
        <v>12</v>
      </c>
      <c r="B35" s="106">
        <f>[31]Junho!$H$5</f>
        <v>7.2</v>
      </c>
      <c r="C35" s="106">
        <f>[31]Junho!$H$6</f>
        <v>3.6</v>
      </c>
      <c r="D35" s="106">
        <f>[31]Junho!$H$7</f>
        <v>5.4</v>
      </c>
      <c r="E35" s="106">
        <f>[31]Junho!$H$8</f>
        <v>8.2799999999999994</v>
      </c>
      <c r="F35" s="106">
        <f>[31]Junho!$H$9</f>
        <v>9</v>
      </c>
      <c r="G35" s="106">
        <f>[31]Junho!$H$10</f>
        <v>4.32</v>
      </c>
      <c r="H35" s="106">
        <f>[31]Junho!$H$11</f>
        <v>6.48</v>
      </c>
      <c r="I35" s="106">
        <f>[31]Junho!$H$12</f>
        <v>6.84</v>
      </c>
      <c r="J35" s="106">
        <f>[31]Junho!$H$13</f>
        <v>11.879999999999999</v>
      </c>
      <c r="K35" s="106">
        <f>[31]Junho!$H$14</f>
        <v>8.2799999999999994</v>
      </c>
      <c r="L35" s="106">
        <f>[31]Junho!$H$15</f>
        <v>9.3600000000000012</v>
      </c>
      <c r="M35" s="106">
        <f>[31]Junho!$H$16</f>
        <v>6.12</v>
      </c>
      <c r="N35" s="106">
        <f>[31]Junho!$H$17</f>
        <v>6.48</v>
      </c>
      <c r="O35" s="106">
        <f>[31]Junho!$H$18</f>
        <v>6.12</v>
      </c>
      <c r="P35" s="106">
        <f>[31]Junho!$H$19</f>
        <v>6.48</v>
      </c>
      <c r="Q35" s="106">
        <f>[31]Junho!$H$20</f>
        <v>17.64</v>
      </c>
      <c r="R35" s="106">
        <f>[31]Junho!$H$21</f>
        <v>13.32</v>
      </c>
      <c r="S35" s="106">
        <f>[31]Junho!$H$22</f>
        <v>8.2799999999999994</v>
      </c>
      <c r="T35" s="106">
        <f>[31]Junho!$H$23</f>
        <v>6.48</v>
      </c>
      <c r="U35" s="106">
        <f>[31]Junho!$H$24</f>
        <v>3.24</v>
      </c>
      <c r="V35" s="106">
        <f>[31]Junho!$H$25</f>
        <v>8.64</v>
      </c>
      <c r="W35" s="106">
        <f>[31]Junho!$H$26</f>
        <v>9</v>
      </c>
      <c r="X35" s="106">
        <f>[31]Junho!$H$27</f>
        <v>16.559999999999999</v>
      </c>
      <c r="Y35" s="106">
        <f>[31]Junho!$H$28</f>
        <v>14.4</v>
      </c>
      <c r="Z35" s="106">
        <f>[31]Junho!$H$29</f>
        <v>12.96</v>
      </c>
      <c r="AA35" s="106">
        <f>[31]Junho!$H$30</f>
        <v>3.6</v>
      </c>
      <c r="AB35" s="106">
        <f>[31]Junho!$H$31</f>
        <v>5.04</v>
      </c>
      <c r="AC35" s="106">
        <f>[31]Junho!$H$32</f>
        <v>12.96</v>
      </c>
      <c r="AD35" s="106">
        <f>[31]Junho!$H$33</f>
        <v>9.7200000000000006</v>
      </c>
      <c r="AE35" s="106">
        <f>[31]Junho!$H$34</f>
        <v>13.32</v>
      </c>
      <c r="AF35" s="111">
        <f t="shared" ref="AF35:AF49" si="3">MAX(B35:AE35)</f>
        <v>17.64</v>
      </c>
      <c r="AG35" s="110">
        <f t="shared" ref="AG35:AG49" si="4">AVERAGE(B35:AE35)</f>
        <v>8.6999999999999993</v>
      </c>
      <c r="AJ35" s="5" t="s">
        <v>35</v>
      </c>
      <c r="AK35" s="5" t="s">
        <v>35</v>
      </c>
    </row>
    <row r="36" spans="1:16383" s="5" customFormat="1" x14ac:dyDescent="0.2">
      <c r="A36" s="47" t="s">
        <v>212</v>
      </c>
      <c r="B36" s="106" t="str">
        <f>[32]Junho!$H$5</f>
        <v>*</v>
      </c>
      <c r="C36" s="106" t="str">
        <f>[32]Junho!$H$6</f>
        <v>*</v>
      </c>
      <c r="D36" s="106" t="str">
        <f>[32]Junho!$H$7</f>
        <v>*</v>
      </c>
      <c r="E36" s="106" t="str">
        <f>[32]Junho!$H$8</f>
        <v>*</v>
      </c>
      <c r="F36" s="106" t="str">
        <f>[32]Junho!$H$9</f>
        <v>*</v>
      </c>
      <c r="G36" s="106" t="str">
        <f>[32]Junho!$H$10</f>
        <v>*</v>
      </c>
      <c r="H36" s="106" t="str">
        <f>[32]Junho!$H$11</f>
        <v>*</v>
      </c>
      <c r="I36" s="106" t="str">
        <f>[32]Junho!$H$12</f>
        <v>*</v>
      </c>
      <c r="J36" s="106" t="str">
        <f>[32]Junho!$H$13</f>
        <v>*</v>
      </c>
      <c r="K36" s="106" t="str">
        <f>[32]Junho!$H$14</f>
        <v>*</v>
      </c>
      <c r="L36" s="106" t="str">
        <f>[32]Junho!$H$15</f>
        <v>*</v>
      </c>
      <c r="M36" s="106" t="str">
        <f>[32]Junho!$H$16</f>
        <v>*</v>
      </c>
      <c r="N36" s="106" t="str">
        <f>[32]Junho!$H$17</f>
        <v>*</v>
      </c>
      <c r="O36" s="106" t="str">
        <f>[32]Junho!$H$18</f>
        <v>*</v>
      </c>
      <c r="P36" s="106" t="str">
        <f>[32]Junho!$H$19</f>
        <v>*</v>
      </c>
      <c r="Q36" s="106" t="str">
        <f>[32]Junho!$H$20</f>
        <v>*</v>
      </c>
      <c r="R36" s="106" t="str">
        <f>[32]Junho!$H$21</f>
        <v>*</v>
      </c>
      <c r="S36" s="106" t="str">
        <f>[32]Junho!$H$22</f>
        <v>*</v>
      </c>
      <c r="T36" s="106" t="str">
        <f>[32]Junho!$H$23</f>
        <v>*</v>
      </c>
      <c r="U36" s="106" t="str">
        <f>[32]Junho!$H$24</f>
        <v>*</v>
      </c>
      <c r="V36" s="106" t="str">
        <f>[32]Junho!$H$25</f>
        <v>*</v>
      </c>
      <c r="W36" s="106" t="str">
        <f>[32]Junho!$H$26</f>
        <v>*</v>
      </c>
      <c r="X36" s="106">
        <f>[32]Junho!$H$27</f>
        <v>18.36</v>
      </c>
      <c r="Y36" s="106">
        <f>[32]Junho!$H$28</f>
        <v>14.04</v>
      </c>
      <c r="Z36" s="106">
        <f>[32]Junho!$H$29</f>
        <v>13.68</v>
      </c>
      <c r="AA36" s="106">
        <f>[32]Junho!$H$30</f>
        <v>8.64</v>
      </c>
      <c r="AB36" s="106">
        <f>[32]Junho!$H$31</f>
        <v>10.44</v>
      </c>
      <c r="AC36" s="106">
        <f>[32]Junho!$H$32</f>
        <v>13.68</v>
      </c>
      <c r="AD36" s="106">
        <f>[32]Junho!$H$33</f>
        <v>17.64</v>
      </c>
      <c r="AE36" s="106">
        <f>[32]Junho!$H$34</f>
        <v>15.840000000000002</v>
      </c>
      <c r="AF36" s="111">
        <f t="shared" si="3"/>
        <v>18.36</v>
      </c>
      <c r="AG36" s="110">
        <f t="shared" si="4"/>
        <v>14.040000000000001</v>
      </c>
    </row>
    <row r="37" spans="1:16383" x14ac:dyDescent="0.2">
      <c r="A37" s="47" t="s">
        <v>13</v>
      </c>
      <c r="B37" s="106">
        <f>[33]Junho!$H$5</f>
        <v>14.04</v>
      </c>
      <c r="C37" s="106">
        <f>[33]Junho!$H$6</f>
        <v>18</v>
      </c>
      <c r="D37" s="106">
        <f>[33]Junho!$H$7</f>
        <v>9.7200000000000006</v>
      </c>
      <c r="E37" s="106">
        <f>[33]Junho!$H$8</f>
        <v>19.079999999999998</v>
      </c>
      <c r="F37" s="106">
        <f>[33]Junho!$H$9</f>
        <v>12.24</v>
      </c>
      <c r="G37" s="106">
        <f>[33]Junho!$H$10</f>
        <v>12.96</v>
      </c>
      <c r="H37" s="106">
        <f>[33]Junho!$H$11</f>
        <v>11.16</v>
      </c>
      <c r="I37" s="106">
        <f>[33]Junho!$H$12</f>
        <v>14.76</v>
      </c>
      <c r="J37" s="106">
        <f>[33]Junho!$H$13</f>
        <v>15.120000000000001</v>
      </c>
      <c r="K37" s="106">
        <f>[33]Junho!$H$14</f>
        <v>11.879999999999999</v>
      </c>
      <c r="L37" s="106">
        <f>[33]Junho!$H$15</f>
        <v>13.32</v>
      </c>
      <c r="M37" s="106">
        <f>[33]Junho!$H$16</f>
        <v>17.28</v>
      </c>
      <c r="N37" s="106">
        <f>[33]Junho!$H$17</f>
        <v>18.36</v>
      </c>
      <c r="O37" s="106">
        <f>[33]Junho!$H$18</f>
        <v>16.2</v>
      </c>
      <c r="P37" s="106">
        <f>[33]Junho!$H$19</f>
        <v>17.28</v>
      </c>
      <c r="Q37" s="106">
        <f>[33]Junho!$H$20</f>
        <v>22.68</v>
      </c>
      <c r="R37" s="106">
        <f>[33]Junho!$H$21</f>
        <v>26.28</v>
      </c>
      <c r="S37" s="106">
        <f>[33]Junho!$H$22</f>
        <v>16.2</v>
      </c>
      <c r="T37" s="106">
        <f>[33]Junho!$H$23</f>
        <v>16.920000000000002</v>
      </c>
      <c r="U37" s="106">
        <f>[33]Junho!$H$24</f>
        <v>15.48</v>
      </c>
      <c r="V37" s="106">
        <f>[33]Junho!$H$25</f>
        <v>10.8</v>
      </c>
      <c r="W37" s="106">
        <f>[33]Junho!$H$26</f>
        <v>24.12</v>
      </c>
      <c r="X37" s="106">
        <f>[33]Junho!$H$27</f>
        <v>21.96</v>
      </c>
      <c r="Y37" s="106">
        <f>[33]Junho!$H$28</f>
        <v>18</v>
      </c>
      <c r="Z37" s="106">
        <f>[33]Junho!$H$29</f>
        <v>20.16</v>
      </c>
      <c r="AA37" s="106">
        <f>[33]Junho!$H$30</f>
        <v>18</v>
      </c>
      <c r="AB37" s="106">
        <f>[33]Junho!$H$31</f>
        <v>9</v>
      </c>
      <c r="AC37" s="106">
        <f>[33]Junho!$H$32</f>
        <v>21.96</v>
      </c>
      <c r="AD37" s="106">
        <f>[33]Junho!$H$33</f>
        <v>21.96</v>
      </c>
      <c r="AE37" s="106">
        <f>[33]Junho!$H$34</f>
        <v>21.240000000000002</v>
      </c>
      <c r="AF37" s="111">
        <f t="shared" si="3"/>
        <v>26.28</v>
      </c>
      <c r="AG37" s="110">
        <f t="shared" si="4"/>
        <v>16.872</v>
      </c>
      <c r="AJ37" t="s">
        <v>35</v>
      </c>
    </row>
    <row r="38" spans="1:16383" x14ac:dyDescent="0.2">
      <c r="A38" s="47" t="s">
        <v>144</v>
      </c>
      <c r="B38" s="106">
        <f>[34]Junho!$H$5</f>
        <v>9.7200000000000006</v>
      </c>
      <c r="C38" s="106">
        <f>[34]Junho!$H$6</f>
        <v>10.44</v>
      </c>
      <c r="D38" s="106">
        <f>[34]Junho!$H$7</f>
        <v>12.96</v>
      </c>
      <c r="E38" s="106">
        <f>[34]Junho!$H$8</f>
        <v>15.48</v>
      </c>
      <c r="F38" s="106">
        <f>[34]Junho!$H$9</f>
        <v>13.68</v>
      </c>
      <c r="G38" s="106">
        <f>[34]Junho!$H$10</f>
        <v>14.04</v>
      </c>
      <c r="H38" s="106">
        <f>[34]Junho!$H$11</f>
        <v>12.96</v>
      </c>
      <c r="I38" s="106">
        <f>[34]Junho!$H$12</f>
        <v>8.2799999999999994</v>
      </c>
      <c r="J38" s="106">
        <f>[34]Junho!$H$13</f>
        <v>10.44</v>
      </c>
      <c r="K38" s="106">
        <f>[34]Junho!$H$14</f>
        <v>8.2799999999999994</v>
      </c>
      <c r="L38" s="106">
        <f>[34]Junho!$H$15</f>
        <v>13.32</v>
      </c>
      <c r="M38" s="106">
        <f>[34]Junho!$H$16</f>
        <v>20.16</v>
      </c>
      <c r="N38" s="106">
        <f>[34]Junho!$H$17</f>
        <v>13.32</v>
      </c>
      <c r="O38" s="106">
        <f>[34]Junho!$H$18</f>
        <v>16.2</v>
      </c>
      <c r="P38" s="106">
        <f>[34]Junho!$H$19</f>
        <v>11.520000000000001</v>
      </c>
      <c r="Q38" s="106">
        <f>[34]Junho!$H$20</f>
        <v>15.48</v>
      </c>
      <c r="R38" s="106">
        <f>[34]Junho!$H$21</f>
        <v>14.04</v>
      </c>
      <c r="S38" s="106">
        <f>[34]Junho!$H$22</f>
        <v>13.32</v>
      </c>
      <c r="T38" s="106">
        <f>[34]Junho!$H$23</f>
        <v>10.44</v>
      </c>
      <c r="U38" s="106">
        <f>[34]Junho!$H$24</f>
        <v>6.84</v>
      </c>
      <c r="V38" s="106">
        <f>[34]Junho!$H$25</f>
        <v>8.64</v>
      </c>
      <c r="W38" s="106">
        <f>[34]Junho!$H$26</f>
        <v>22.32</v>
      </c>
      <c r="X38" s="106">
        <f>[34]Junho!$H$27</f>
        <v>17.64</v>
      </c>
      <c r="Y38" s="106">
        <f>[34]Junho!$H$28</f>
        <v>10.8</v>
      </c>
      <c r="Z38" s="106">
        <f>[34]Junho!$H$29</f>
        <v>17.28</v>
      </c>
      <c r="AA38" s="106">
        <f>[34]Junho!$H$30</f>
        <v>15.48</v>
      </c>
      <c r="AB38" s="106">
        <f>[34]Junho!$H$31</f>
        <v>8.64</v>
      </c>
      <c r="AC38" s="106">
        <f>[34]Junho!$H$32</f>
        <v>17.64</v>
      </c>
      <c r="AD38" s="106">
        <f>[34]Junho!$H$33</f>
        <v>12.96</v>
      </c>
      <c r="AE38" s="106">
        <f>[34]Junho!$H$34</f>
        <v>14.04</v>
      </c>
      <c r="AF38" s="111">
        <f t="shared" si="3"/>
        <v>22.32</v>
      </c>
      <c r="AG38" s="110">
        <f t="shared" si="4"/>
        <v>13.211999999999996</v>
      </c>
      <c r="AJ38" t="s">
        <v>35</v>
      </c>
    </row>
    <row r="39" spans="1:16383" x14ac:dyDescent="0.2">
      <c r="A39" s="47" t="s">
        <v>117</v>
      </c>
      <c r="B39" s="106">
        <f>[35]Junho!$H$5</f>
        <v>10.8</v>
      </c>
      <c r="C39" s="106">
        <f>[35]Junho!$H$6</f>
        <v>18</v>
      </c>
      <c r="D39" s="106">
        <f>[35]Junho!$H$7</f>
        <v>16.559999999999999</v>
      </c>
      <c r="E39" s="106">
        <f>[35]Junho!$H$8</f>
        <v>24.840000000000003</v>
      </c>
      <c r="F39" s="106">
        <f>[35]Junho!$H$9</f>
        <v>23.040000000000003</v>
      </c>
      <c r="G39" s="106">
        <f>[35]Junho!$H$10</f>
        <v>16.920000000000002</v>
      </c>
      <c r="H39" s="106">
        <f>[35]Junho!$H$11</f>
        <v>19.079999999999998</v>
      </c>
      <c r="I39" s="106">
        <f>[35]Junho!$H$12</f>
        <v>15.120000000000001</v>
      </c>
      <c r="J39" s="106">
        <f>[35]Junho!$H$13</f>
        <v>15.120000000000001</v>
      </c>
      <c r="K39" s="106">
        <f>[35]Junho!$H$14</f>
        <v>8.64</v>
      </c>
      <c r="L39" s="106">
        <f>[35]Junho!$H$15</f>
        <v>10.08</v>
      </c>
      <c r="M39" s="106">
        <f>[35]Junho!$H$16</f>
        <v>16.920000000000002</v>
      </c>
      <c r="N39" s="106">
        <f>[35]Junho!$H$17</f>
        <v>16.920000000000002</v>
      </c>
      <c r="O39" s="106">
        <f>[35]Junho!$H$18</f>
        <v>22.32</v>
      </c>
      <c r="P39" s="106">
        <f>[35]Junho!$H$19</f>
        <v>22.68</v>
      </c>
      <c r="Q39" s="106">
        <f>[35]Junho!$H$20</f>
        <v>23.400000000000002</v>
      </c>
      <c r="R39" s="106">
        <f>[35]Junho!$H$21</f>
        <v>22.68</v>
      </c>
      <c r="S39" s="106">
        <f>[35]Junho!$H$22</f>
        <v>25.92</v>
      </c>
      <c r="T39" s="106">
        <f>[35]Junho!$H$23</f>
        <v>16.2</v>
      </c>
      <c r="U39" s="106">
        <f>[35]Junho!$H$24</f>
        <v>10.8</v>
      </c>
      <c r="V39" s="106">
        <f>[35]Junho!$H$25</f>
        <v>11.16</v>
      </c>
      <c r="W39" s="106">
        <f>[35]Junho!$H$26</f>
        <v>23.040000000000003</v>
      </c>
      <c r="X39" s="106">
        <f>[35]Junho!$H$27</f>
        <v>26.64</v>
      </c>
      <c r="Y39" s="106">
        <f>[35]Junho!$H$28</f>
        <v>12.24</v>
      </c>
      <c r="Z39" s="106">
        <f>[35]Junho!$H$29</f>
        <v>22.68</v>
      </c>
      <c r="AA39" s="106">
        <f>[35]Junho!$H$30</f>
        <v>24.12</v>
      </c>
      <c r="AB39" s="106">
        <f>[35]Junho!$H$31</f>
        <v>13.68</v>
      </c>
      <c r="AC39" s="106">
        <f>[35]Junho!$H$32</f>
        <v>27</v>
      </c>
      <c r="AD39" s="106">
        <f>[35]Junho!$H$33</f>
        <v>18.720000000000002</v>
      </c>
      <c r="AE39" s="106">
        <f>[35]Junho!$H$34</f>
        <v>18</v>
      </c>
      <c r="AF39" s="111">
        <f t="shared" si="3"/>
        <v>27</v>
      </c>
      <c r="AG39" s="110">
        <f t="shared" si="4"/>
        <v>18.444000000000006</v>
      </c>
      <c r="AJ39" t="s">
        <v>35</v>
      </c>
    </row>
    <row r="40" spans="1:16383" x14ac:dyDescent="0.2">
      <c r="A40" s="47" t="s">
        <v>211</v>
      </c>
      <c r="B40" s="106" t="str">
        <f>[36]Junho!$H$5</f>
        <v>*</v>
      </c>
      <c r="C40" s="106" t="str">
        <f>[36]Junho!$H$6</f>
        <v>*</v>
      </c>
      <c r="D40" s="106" t="str">
        <f>[36]Junho!$H$7</f>
        <v>*</v>
      </c>
      <c r="E40" s="106" t="str">
        <f>[36]Junho!$H$8</f>
        <v>*</v>
      </c>
      <c r="F40" s="106" t="str">
        <f>[36]Junho!$H$9</f>
        <v>*</v>
      </c>
      <c r="G40" s="106" t="str">
        <f>[36]Junho!$H$10</f>
        <v>*</v>
      </c>
      <c r="H40" s="106" t="str">
        <f>[36]Junho!$H$11</f>
        <v>*</v>
      </c>
      <c r="I40" s="106" t="str">
        <f>[36]Junho!$H$12</f>
        <v>*</v>
      </c>
      <c r="J40" s="106" t="str">
        <f>[36]Junho!$H$13</f>
        <v>*</v>
      </c>
      <c r="K40" s="106" t="str">
        <f>[36]Junho!$H$14</f>
        <v>*</v>
      </c>
      <c r="L40" s="106" t="str">
        <f>[36]Junho!$H$15</f>
        <v>*</v>
      </c>
      <c r="M40" s="106" t="str">
        <f>[36]Junho!$H$16</f>
        <v>*</v>
      </c>
      <c r="N40" s="106" t="str">
        <f>[36]Junho!$H$17</f>
        <v>*</v>
      </c>
      <c r="O40" s="106" t="str">
        <f>[36]Junho!$H$18</f>
        <v>*</v>
      </c>
      <c r="P40" s="106" t="str">
        <f>[36]Junho!$H$19</f>
        <v>*</v>
      </c>
      <c r="Q40" s="106" t="str">
        <f>[36]Junho!$H$20</f>
        <v>*</v>
      </c>
      <c r="R40" s="106" t="str">
        <f>[36]Junho!$H$21</f>
        <v>*</v>
      </c>
      <c r="S40" s="106">
        <f>[36]Junho!$H$22</f>
        <v>12.6</v>
      </c>
      <c r="T40" s="106">
        <f>[36]Junho!$H$23</f>
        <v>16.2</v>
      </c>
      <c r="U40" s="106">
        <f>[36]Junho!$H$24</f>
        <v>11.16</v>
      </c>
      <c r="V40" s="106">
        <f>[36]Junho!$H$25</f>
        <v>11.16</v>
      </c>
      <c r="W40" s="106">
        <f>[36]Junho!$H$26</f>
        <v>28.44</v>
      </c>
      <c r="X40" s="106">
        <f>[36]Junho!$H$27</f>
        <v>25.92</v>
      </c>
      <c r="Y40" s="106">
        <f>[36]Junho!$H$28</f>
        <v>23.040000000000003</v>
      </c>
      <c r="Z40" s="106">
        <f>[36]Junho!$H$29</f>
        <v>27.36</v>
      </c>
      <c r="AA40" s="106">
        <f>[36]Junho!$H$30</f>
        <v>19.079999999999998</v>
      </c>
      <c r="AB40" s="106">
        <f>[36]Junho!$H$31</f>
        <v>14.04</v>
      </c>
      <c r="AC40" s="106">
        <f>[36]Junho!$H$32</f>
        <v>22.32</v>
      </c>
      <c r="AD40" s="106">
        <f>[36]Junho!$H$33</f>
        <v>18</v>
      </c>
      <c r="AE40" s="106">
        <f>[36]Junho!$H$34</f>
        <v>19.8</v>
      </c>
      <c r="AF40" s="111">
        <f t="shared" si="3"/>
        <v>28.44</v>
      </c>
      <c r="AG40" s="110">
        <f t="shared" si="4"/>
        <v>19.163076923076922</v>
      </c>
      <c r="FP40" t="s">
        <v>211</v>
      </c>
      <c r="FQ40" t="s">
        <v>211</v>
      </c>
      <c r="FR40" t="s">
        <v>211</v>
      </c>
      <c r="FS40" t="s">
        <v>211</v>
      </c>
      <c r="FT40" t="s">
        <v>211</v>
      </c>
      <c r="FU40" t="s">
        <v>211</v>
      </c>
      <c r="FV40" t="s">
        <v>211</v>
      </c>
      <c r="FW40" t="s">
        <v>211</v>
      </c>
      <c r="FX40" t="s">
        <v>211</v>
      </c>
      <c r="FY40" t="s">
        <v>211</v>
      </c>
      <c r="FZ40" t="s">
        <v>211</v>
      </c>
      <c r="GA40" t="s">
        <v>211</v>
      </c>
      <c r="GB40" t="s">
        <v>211</v>
      </c>
      <c r="GC40" t="s">
        <v>211</v>
      </c>
      <c r="GD40" t="s">
        <v>211</v>
      </c>
      <c r="GE40" t="s">
        <v>211</v>
      </c>
      <c r="GF40" t="s">
        <v>211</v>
      </c>
      <c r="GG40" t="s">
        <v>211</v>
      </c>
      <c r="GH40" t="s">
        <v>211</v>
      </c>
      <c r="GI40" t="s">
        <v>211</v>
      </c>
      <c r="GJ40" t="s">
        <v>211</v>
      </c>
      <c r="GK40" t="s">
        <v>211</v>
      </c>
      <c r="GL40" t="s">
        <v>211</v>
      </c>
      <c r="GM40" t="s">
        <v>211</v>
      </c>
      <c r="GN40" t="s">
        <v>211</v>
      </c>
      <c r="GO40" t="s">
        <v>211</v>
      </c>
      <c r="GP40" t="s">
        <v>211</v>
      </c>
      <c r="GQ40" t="s">
        <v>211</v>
      </c>
      <c r="GR40" t="s">
        <v>211</v>
      </c>
      <c r="GS40" t="s">
        <v>211</v>
      </c>
      <c r="GT40" t="s">
        <v>211</v>
      </c>
      <c r="GU40" t="s">
        <v>211</v>
      </c>
      <c r="GV40" t="s">
        <v>211</v>
      </c>
      <c r="GW40" t="s">
        <v>211</v>
      </c>
      <c r="GX40" t="s">
        <v>211</v>
      </c>
      <c r="GY40" t="s">
        <v>211</v>
      </c>
      <c r="GZ40" t="s">
        <v>211</v>
      </c>
      <c r="HA40" t="s">
        <v>211</v>
      </c>
      <c r="HB40" t="s">
        <v>211</v>
      </c>
      <c r="HC40" t="s">
        <v>211</v>
      </c>
      <c r="HD40" t="s">
        <v>211</v>
      </c>
      <c r="HE40" t="s">
        <v>211</v>
      </c>
      <c r="HF40" t="s">
        <v>211</v>
      </c>
      <c r="HG40" t="s">
        <v>211</v>
      </c>
      <c r="HH40" t="s">
        <v>211</v>
      </c>
      <c r="HI40" t="s">
        <v>211</v>
      </c>
      <c r="HJ40" t="s">
        <v>211</v>
      </c>
      <c r="HK40" t="s">
        <v>211</v>
      </c>
      <c r="HL40" t="s">
        <v>211</v>
      </c>
      <c r="HM40" t="s">
        <v>211</v>
      </c>
      <c r="HN40" t="s">
        <v>211</v>
      </c>
      <c r="HO40" t="s">
        <v>211</v>
      </c>
      <c r="HP40" t="s">
        <v>211</v>
      </c>
      <c r="HQ40" t="s">
        <v>211</v>
      </c>
      <c r="HR40" t="s">
        <v>211</v>
      </c>
      <c r="HS40" t="s">
        <v>211</v>
      </c>
      <c r="HT40" t="s">
        <v>211</v>
      </c>
      <c r="HU40" t="s">
        <v>211</v>
      </c>
      <c r="HV40" t="s">
        <v>211</v>
      </c>
      <c r="HW40" t="s">
        <v>211</v>
      </c>
      <c r="HX40" t="s">
        <v>211</v>
      </c>
      <c r="HY40" t="s">
        <v>211</v>
      </c>
      <c r="HZ40" t="s">
        <v>211</v>
      </c>
      <c r="IA40" t="s">
        <v>211</v>
      </c>
      <c r="IB40" t="s">
        <v>211</v>
      </c>
      <c r="IC40" t="s">
        <v>211</v>
      </c>
      <c r="ID40" t="s">
        <v>211</v>
      </c>
      <c r="IE40" t="s">
        <v>211</v>
      </c>
      <c r="IF40" t="s">
        <v>211</v>
      </c>
      <c r="IG40" t="s">
        <v>211</v>
      </c>
      <c r="IH40" t="s">
        <v>211</v>
      </c>
      <c r="II40" t="s">
        <v>211</v>
      </c>
      <c r="IJ40" t="s">
        <v>211</v>
      </c>
      <c r="IK40" t="s">
        <v>211</v>
      </c>
      <c r="IL40" t="s">
        <v>211</v>
      </c>
      <c r="IM40" t="s">
        <v>211</v>
      </c>
      <c r="IN40" t="s">
        <v>211</v>
      </c>
      <c r="IO40" t="s">
        <v>211</v>
      </c>
      <c r="IP40" t="s">
        <v>211</v>
      </c>
      <c r="IQ40" t="s">
        <v>211</v>
      </c>
      <c r="IR40" t="s">
        <v>211</v>
      </c>
      <c r="IS40" t="s">
        <v>211</v>
      </c>
      <c r="IT40" t="s">
        <v>211</v>
      </c>
      <c r="IU40" t="s">
        <v>211</v>
      </c>
      <c r="IV40" t="s">
        <v>211</v>
      </c>
      <c r="IW40" t="s">
        <v>211</v>
      </c>
      <c r="IX40" t="s">
        <v>211</v>
      </c>
      <c r="IY40" t="s">
        <v>211</v>
      </c>
      <c r="IZ40" t="s">
        <v>211</v>
      </c>
      <c r="JA40" t="s">
        <v>211</v>
      </c>
      <c r="JB40" t="s">
        <v>211</v>
      </c>
      <c r="JC40" t="s">
        <v>211</v>
      </c>
      <c r="JD40" t="s">
        <v>211</v>
      </c>
      <c r="JE40" t="s">
        <v>211</v>
      </c>
      <c r="JF40" t="s">
        <v>211</v>
      </c>
      <c r="JG40" t="s">
        <v>211</v>
      </c>
      <c r="JH40" t="s">
        <v>211</v>
      </c>
      <c r="JI40" t="s">
        <v>211</v>
      </c>
      <c r="JJ40" t="s">
        <v>211</v>
      </c>
      <c r="JK40" t="s">
        <v>211</v>
      </c>
      <c r="JL40" t="s">
        <v>211</v>
      </c>
      <c r="JM40" t="s">
        <v>211</v>
      </c>
      <c r="JN40" t="s">
        <v>211</v>
      </c>
      <c r="JO40" t="s">
        <v>211</v>
      </c>
      <c r="JP40" t="s">
        <v>211</v>
      </c>
      <c r="JQ40" t="s">
        <v>211</v>
      </c>
      <c r="JR40" t="s">
        <v>211</v>
      </c>
      <c r="JS40" t="s">
        <v>211</v>
      </c>
      <c r="JT40" t="s">
        <v>211</v>
      </c>
      <c r="JU40" t="s">
        <v>211</v>
      </c>
      <c r="JV40" t="s">
        <v>211</v>
      </c>
      <c r="JW40" t="s">
        <v>211</v>
      </c>
      <c r="JX40" t="s">
        <v>211</v>
      </c>
      <c r="JY40" t="s">
        <v>211</v>
      </c>
      <c r="JZ40" t="s">
        <v>211</v>
      </c>
      <c r="KA40" t="s">
        <v>211</v>
      </c>
      <c r="KB40" t="s">
        <v>211</v>
      </c>
      <c r="KC40" t="s">
        <v>211</v>
      </c>
      <c r="KD40" t="s">
        <v>211</v>
      </c>
      <c r="KE40" t="s">
        <v>211</v>
      </c>
      <c r="KF40" t="s">
        <v>211</v>
      </c>
      <c r="KG40" t="s">
        <v>211</v>
      </c>
      <c r="KH40" t="s">
        <v>211</v>
      </c>
      <c r="KI40" t="s">
        <v>211</v>
      </c>
      <c r="KJ40" t="s">
        <v>211</v>
      </c>
      <c r="KK40" t="s">
        <v>211</v>
      </c>
      <c r="KL40" t="s">
        <v>211</v>
      </c>
      <c r="KM40" t="s">
        <v>211</v>
      </c>
      <c r="KN40" t="s">
        <v>211</v>
      </c>
      <c r="KO40" t="s">
        <v>211</v>
      </c>
      <c r="KP40" t="s">
        <v>211</v>
      </c>
      <c r="KQ40" t="s">
        <v>211</v>
      </c>
      <c r="KR40" t="s">
        <v>211</v>
      </c>
      <c r="KS40" t="s">
        <v>211</v>
      </c>
      <c r="KT40" t="s">
        <v>211</v>
      </c>
      <c r="KU40" t="s">
        <v>211</v>
      </c>
      <c r="KV40" t="s">
        <v>211</v>
      </c>
      <c r="KW40" t="s">
        <v>211</v>
      </c>
      <c r="KX40" t="s">
        <v>211</v>
      </c>
      <c r="KY40" t="s">
        <v>211</v>
      </c>
      <c r="KZ40" t="s">
        <v>211</v>
      </c>
      <c r="LA40" t="s">
        <v>211</v>
      </c>
      <c r="LB40" t="s">
        <v>211</v>
      </c>
      <c r="LC40" t="s">
        <v>211</v>
      </c>
      <c r="LD40" t="s">
        <v>211</v>
      </c>
      <c r="LE40" t="s">
        <v>211</v>
      </c>
      <c r="LF40" t="s">
        <v>211</v>
      </c>
      <c r="LG40" t="s">
        <v>211</v>
      </c>
      <c r="LH40" t="s">
        <v>211</v>
      </c>
      <c r="LI40" t="s">
        <v>211</v>
      </c>
      <c r="LJ40" t="s">
        <v>211</v>
      </c>
      <c r="LK40" t="s">
        <v>211</v>
      </c>
      <c r="LL40" t="s">
        <v>211</v>
      </c>
      <c r="LM40" t="s">
        <v>211</v>
      </c>
      <c r="LN40" t="s">
        <v>211</v>
      </c>
      <c r="LO40" t="s">
        <v>211</v>
      </c>
      <c r="LP40" t="s">
        <v>211</v>
      </c>
      <c r="LQ40" t="s">
        <v>211</v>
      </c>
      <c r="LR40" t="s">
        <v>211</v>
      </c>
      <c r="LS40" t="s">
        <v>211</v>
      </c>
      <c r="LT40" t="s">
        <v>211</v>
      </c>
      <c r="LU40" t="s">
        <v>211</v>
      </c>
      <c r="LV40" t="s">
        <v>211</v>
      </c>
      <c r="LW40" t="s">
        <v>211</v>
      </c>
      <c r="LX40" t="s">
        <v>211</v>
      </c>
      <c r="LY40" t="s">
        <v>211</v>
      </c>
      <c r="LZ40" t="s">
        <v>211</v>
      </c>
      <c r="MA40" t="s">
        <v>211</v>
      </c>
      <c r="MB40" t="s">
        <v>211</v>
      </c>
      <c r="MC40" t="s">
        <v>211</v>
      </c>
      <c r="MD40" t="s">
        <v>211</v>
      </c>
      <c r="ME40" t="s">
        <v>211</v>
      </c>
      <c r="MF40" t="s">
        <v>211</v>
      </c>
      <c r="MG40" t="s">
        <v>211</v>
      </c>
      <c r="MH40" t="s">
        <v>211</v>
      </c>
      <c r="MI40" t="s">
        <v>211</v>
      </c>
      <c r="MJ40" t="s">
        <v>211</v>
      </c>
      <c r="MK40" t="s">
        <v>211</v>
      </c>
      <c r="ML40" t="s">
        <v>211</v>
      </c>
      <c r="MM40" t="s">
        <v>211</v>
      </c>
      <c r="MN40" t="s">
        <v>211</v>
      </c>
      <c r="MO40" t="s">
        <v>211</v>
      </c>
      <c r="MP40" t="s">
        <v>211</v>
      </c>
      <c r="MQ40" t="s">
        <v>211</v>
      </c>
      <c r="MR40" t="s">
        <v>211</v>
      </c>
      <c r="MS40" t="s">
        <v>211</v>
      </c>
      <c r="MT40" t="s">
        <v>211</v>
      </c>
      <c r="MU40" t="s">
        <v>211</v>
      </c>
      <c r="MV40" t="s">
        <v>211</v>
      </c>
      <c r="MW40" t="s">
        <v>211</v>
      </c>
      <c r="MX40" t="s">
        <v>211</v>
      </c>
      <c r="MY40" t="s">
        <v>211</v>
      </c>
      <c r="MZ40" t="s">
        <v>211</v>
      </c>
      <c r="NA40" t="s">
        <v>211</v>
      </c>
      <c r="NB40" t="s">
        <v>211</v>
      </c>
      <c r="NC40" t="s">
        <v>211</v>
      </c>
      <c r="ND40" t="s">
        <v>211</v>
      </c>
      <c r="NE40" t="s">
        <v>211</v>
      </c>
      <c r="NF40" t="s">
        <v>211</v>
      </c>
      <c r="NG40" t="s">
        <v>211</v>
      </c>
      <c r="NH40" t="s">
        <v>211</v>
      </c>
      <c r="NI40" t="s">
        <v>211</v>
      </c>
      <c r="NJ40" t="s">
        <v>211</v>
      </c>
      <c r="NK40" t="s">
        <v>211</v>
      </c>
      <c r="NL40" t="s">
        <v>211</v>
      </c>
      <c r="NM40" t="s">
        <v>211</v>
      </c>
      <c r="NN40" t="s">
        <v>211</v>
      </c>
      <c r="NO40" t="s">
        <v>211</v>
      </c>
      <c r="NP40" t="s">
        <v>211</v>
      </c>
      <c r="NQ40" t="s">
        <v>211</v>
      </c>
      <c r="NR40" t="s">
        <v>211</v>
      </c>
      <c r="NS40" t="s">
        <v>211</v>
      </c>
      <c r="NT40" t="s">
        <v>211</v>
      </c>
      <c r="NU40" t="s">
        <v>211</v>
      </c>
      <c r="NV40" t="s">
        <v>211</v>
      </c>
      <c r="NW40" t="s">
        <v>211</v>
      </c>
      <c r="NX40" t="s">
        <v>211</v>
      </c>
      <c r="NY40" t="s">
        <v>211</v>
      </c>
      <c r="NZ40" t="s">
        <v>211</v>
      </c>
      <c r="OA40" t="s">
        <v>211</v>
      </c>
      <c r="OB40" t="s">
        <v>211</v>
      </c>
      <c r="OC40" t="s">
        <v>211</v>
      </c>
      <c r="OD40" t="s">
        <v>211</v>
      </c>
      <c r="OE40" t="s">
        <v>211</v>
      </c>
      <c r="OF40" t="s">
        <v>211</v>
      </c>
      <c r="OG40" t="s">
        <v>211</v>
      </c>
      <c r="OH40" t="s">
        <v>211</v>
      </c>
      <c r="OI40" t="s">
        <v>211</v>
      </c>
      <c r="OJ40" t="s">
        <v>211</v>
      </c>
      <c r="OK40" t="s">
        <v>211</v>
      </c>
      <c r="OL40" t="s">
        <v>211</v>
      </c>
      <c r="OM40" t="s">
        <v>211</v>
      </c>
      <c r="ON40" t="s">
        <v>211</v>
      </c>
      <c r="OO40" t="s">
        <v>211</v>
      </c>
      <c r="OP40" t="s">
        <v>211</v>
      </c>
      <c r="OQ40" t="s">
        <v>211</v>
      </c>
      <c r="OR40" t="s">
        <v>211</v>
      </c>
      <c r="OS40" t="s">
        <v>211</v>
      </c>
      <c r="OT40" t="s">
        <v>211</v>
      </c>
      <c r="OU40" t="s">
        <v>211</v>
      </c>
      <c r="OV40" t="s">
        <v>211</v>
      </c>
      <c r="OW40" t="s">
        <v>211</v>
      </c>
      <c r="OX40" t="s">
        <v>211</v>
      </c>
      <c r="OY40" t="s">
        <v>211</v>
      </c>
      <c r="OZ40" t="s">
        <v>211</v>
      </c>
      <c r="PA40" t="s">
        <v>211</v>
      </c>
      <c r="PB40" t="s">
        <v>211</v>
      </c>
      <c r="PC40" t="s">
        <v>211</v>
      </c>
      <c r="PD40" t="s">
        <v>211</v>
      </c>
      <c r="PE40" t="s">
        <v>211</v>
      </c>
      <c r="PF40" t="s">
        <v>211</v>
      </c>
      <c r="PG40" t="s">
        <v>211</v>
      </c>
      <c r="PH40" t="s">
        <v>211</v>
      </c>
      <c r="PI40" t="s">
        <v>211</v>
      </c>
      <c r="PJ40" t="s">
        <v>211</v>
      </c>
      <c r="PK40" t="s">
        <v>211</v>
      </c>
      <c r="PL40" t="s">
        <v>211</v>
      </c>
      <c r="PM40" t="s">
        <v>211</v>
      </c>
      <c r="PN40" t="s">
        <v>211</v>
      </c>
      <c r="PO40" t="s">
        <v>211</v>
      </c>
      <c r="PP40" t="s">
        <v>211</v>
      </c>
      <c r="PQ40" t="s">
        <v>211</v>
      </c>
      <c r="PR40" t="s">
        <v>211</v>
      </c>
      <c r="PS40" t="s">
        <v>211</v>
      </c>
      <c r="PT40" t="s">
        <v>211</v>
      </c>
      <c r="PU40" t="s">
        <v>211</v>
      </c>
      <c r="PV40" t="s">
        <v>211</v>
      </c>
      <c r="PW40" t="s">
        <v>211</v>
      </c>
      <c r="PX40" t="s">
        <v>211</v>
      </c>
      <c r="PY40" t="s">
        <v>211</v>
      </c>
      <c r="PZ40" t="s">
        <v>211</v>
      </c>
      <c r="QA40" t="s">
        <v>211</v>
      </c>
      <c r="QB40" t="s">
        <v>211</v>
      </c>
      <c r="QC40" t="s">
        <v>211</v>
      </c>
      <c r="QD40" t="s">
        <v>211</v>
      </c>
      <c r="QE40" t="s">
        <v>211</v>
      </c>
      <c r="QF40" t="s">
        <v>211</v>
      </c>
      <c r="QG40" t="s">
        <v>211</v>
      </c>
      <c r="QH40" t="s">
        <v>211</v>
      </c>
      <c r="QI40" t="s">
        <v>211</v>
      </c>
      <c r="QJ40" t="s">
        <v>211</v>
      </c>
      <c r="QK40" t="s">
        <v>211</v>
      </c>
      <c r="QL40" t="s">
        <v>211</v>
      </c>
      <c r="QM40" t="s">
        <v>211</v>
      </c>
      <c r="QN40" t="s">
        <v>211</v>
      </c>
      <c r="QO40" t="s">
        <v>211</v>
      </c>
      <c r="QP40" t="s">
        <v>211</v>
      </c>
      <c r="QQ40" t="s">
        <v>211</v>
      </c>
      <c r="QR40" t="s">
        <v>211</v>
      </c>
      <c r="QS40" t="s">
        <v>211</v>
      </c>
      <c r="QT40" t="s">
        <v>211</v>
      </c>
      <c r="QU40" t="s">
        <v>211</v>
      </c>
      <c r="QV40" t="s">
        <v>211</v>
      </c>
      <c r="QW40" t="s">
        <v>211</v>
      </c>
      <c r="QX40" t="s">
        <v>211</v>
      </c>
      <c r="QY40" t="s">
        <v>211</v>
      </c>
      <c r="QZ40" t="s">
        <v>211</v>
      </c>
      <c r="RA40" t="s">
        <v>211</v>
      </c>
      <c r="RB40" t="s">
        <v>211</v>
      </c>
      <c r="RC40" t="s">
        <v>211</v>
      </c>
      <c r="RD40" t="s">
        <v>211</v>
      </c>
      <c r="RE40" t="s">
        <v>211</v>
      </c>
      <c r="RF40" t="s">
        <v>211</v>
      </c>
      <c r="RG40" t="s">
        <v>211</v>
      </c>
      <c r="RH40" t="s">
        <v>211</v>
      </c>
      <c r="RI40" t="s">
        <v>211</v>
      </c>
      <c r="RJ40" t="s">
        <v>211</v>
      </c>
      <c r="RK40" t="s">
        <v>211</v>
      </c>
      <c r="RL40" t="s">
        <v>211</v>
      </c>
      <c r="RM40" t="s">
        <v>211</v>
      </c>
      <c r="RN40" t="s">
        <v>211</v>
      </c>
      <c r="RO40" t="s">
        <v>211</v>
      </c>
      <c r="RP40" t="s">
        <v>211</v>
      </c>
      <c r="RQ40" t="s">
        <v>211</v>
      </c>
      <c r="RR40" t="s">
        <v>211</v>
      </c>
      <c r="RS40" t="s">
        <v>211</v>
      </c>
      <c r="RT40" t="s">
        <v>211</v>
      </c>
      <c r="RU40" t="s">
        <v>211</v>
      </c>
      <c r="RV40" t="s">
        <v>211</v>
      </c>
      <c r="RW40" t="s">
        <v>211</v>
      </c>
      <c r="RX40" t="s">
        <v>211</v>
      </c>
      <c r="RY40" t="s">
        <v>211</v>
      </c>
      <c r="RZ40" t="s">
        <v>211</v>
      </c>
      <c r="SA40" t="s">
        <v>211</v>
      </c>
      <c r="SB40" t="s">
        <v>211</v>
      </c>
      <c r="SC40" t="s">
        <v>211</v>
      </c>
      <c r="SD40" t="s">
        <v>211</v>
      </c>
      <c r="SE40" t="s">
        <v>211</v>
      </c>
      <c r="SF40" t="s">
        <v>211</v>
      </c>
      <c r="SG40" t="s">
        <v>211</v>
      </c>
      <c r="SH40" t="s">
        <v>211</v>
      </c>
      <c r="SI40" t="s">
        <v>211</v>
      </c>
      <c r="SJ40" t="s">
        <v>211</v>
      </c>
      <c r="SK40" t="s">
        <v>211</v>
      </c>
      <c r="SL40" t="s">
        <v>211</v>
      </c>
      <c r="SM40" t="s">
        <v>211</v>
      </c>
      <c r="SN40" t="s">
        <v>211</v>
      </c>
      <c r="SO40" t="s">
        <v>211</v>
      </c>
      <c r="SP40" t="s">
        <v>211</v>
      </c>
      <c r="SQ40" t="s">
        <v>211</v>
      </c>
      <c r="SR40" t="s">
        <v>211</v>
      </c>
      <c r="SS40" t="s">
        <v>211</v>
      </c>
      <c r="ST40" t="s">
        <v>211</v>
      </c>
      <c r="SU40" t="s">
        <v>211</v>
      </c>
      <c r="SV40" t="s">
        <v>211</v>
      </c>
      <c r="SW40" t="s">
        <v>211</v>
      </c>
      <c r="SX40" t="s">
        <v>211</v>
      </c>
      <c r="SY40" t="s">
        <v>211</v>
      </c>
      <c r="SZ40" t="s">
        <v>211</v>
      </c>
      <c r="TA40" t="s">
        <v>211</v>
      </c>
      <c r="TB40" t="s">
        <v>211</v>
      </c>
      <c r="TC40" t="s">
        <v>211</v>
      </c>
      <c r="TD40" t="s">
        <v>211</v>
      </c>
      <c r="TE40" t="s">
        <v>211</v>
      </c>
      <c r="TF40" t="s">
        <v>211</v>
      </c>
      <c r="TG40" t="s">
        <v>211</v>
      </c>
      <c r="TH40" t="s">
        <v>211</v>
      </c>
      <c r="TI40" t="s">
        <v>211</v>
      </c>
      <c r="TJ40" t="s">
        <v>211</v>
      </c>
      <c r="TK40" t="s">
        <v>211</v>
      </c>
      <c r="TL40" t="s">
        <v>211</v>
      </c>
      <c r="TM40" t="s">
        <v>211</v>
      </c>
      <c r="TN40" t="s">
        <v>211</v>
      </c>
      <c r="TO40" t="s">
        <v>211</v>
      </c>
      <c r="TP40" t="s">
        <v>211</v>
      </c>
      <c r="TQ40" t="s">
        <v>211</v>
      </c>
      <c r="TR40" t="s">
        <v>211</v>
      </c>
      <c r="TS40" t="s">
        <v>211</v>
      </c>
      <c r="TT40" t="s">
        <v>211</v>
      </c>
      <c r="TU40" t="s">
        <v>211</v>
      </c>
      <c r="TV40" t="s">
        <v>211</v>
      </c>
      <c r="TW40" t="s">
        <v>211</v>
      </c>
      <c r="TX40" t="s">
        <v>211</v>
      </c>
      <c r="TY40" t="s">
        <v>211</v>
      </c>
      <c r="TZ40" t="s">
        <v>211</v>
      </c>
      <c r="UA40" t="s">
        <v>211</v>
      </c>
      <c r="UB40" t="s">
        <v>211</v>
      </c>
      <c r="UC40" t="s">
        <v>211</v>
      </c>
      <c r="UD40" t="s">
        <v>211</v>
      </c>
      <c r="UE40" t="s">
        <v>211</v>
      </c>
      <c r="UF40" t="s">
        <v>211</v>
      </c>
      <c r="UG40" t="s">
        <v>211</v>
      </c>
      <c r="UH40" t="s">
        <v>211</v>
      </c>
      <c r="UI40" t="s">
        <v>211</v>
      </c>
      <c r="UJ40" t="s">
        <v>211</v>
      </c>
      <c r="UK40" t="s">
        <v>211</v>
      </c>
      <c r="UL40" t="s">
        <v>211</v>
      </c>
      <c r="UM40" t="s">
        <v>211</v>
      </c>
      <c r="UN40" t="s">
        <v>211</v>
      </c>
      <c r="UO40" t="s">
        <v>211</v>
      </c>
      <c r="UP40" t="s">
        <v>211</v>
      </c>
      <c r="UQ40" t="s">
        <v>211</v>
      </c>
      <c r="UR40" t="s">
        <v>211</v>
      </c>
      <c r="US40" t="s">
        <v>211</v>
      </c>
      <c r="UT40" t="s">
        <v>211</v>
      </c>
      <c r="UU40" t="s">
        <v>211</v>
      </c>
      <c r="UV40" t="s">
        <v>211</v>
      </c>
      <c r="UW40" t="s">
        <v>211</v>
      </c>
      <c r="UX40" t="s">
        <v>211</v>
      </c>
      <c r="UY40" t="s">
        <v>211</v>
      </c>
      <c r="UZ40" t="s">
        <v>211</v>
      </c>
      <c r="VA40" t="s">
        <v>211</v>
      </c>
      <c r="VB40" t="s">
        <v>211</v>
      </c>
      <c r="VC40" t="s">
        <v>211</v>
      </c>
      <c r="VD40" t="s">
        <v>211</v>
      </c>
      <c r="VE40" t="s">
        <v>211</v>
      </c>
      <c r="VF40" t="s">
        <v>211</v>
      </c>
      <c r="VG40" t="s">
        <v>211</v>
      </c>
      <c r="VH40" t="s">
        <v>211</v>
      </c>
      <c r="VI40" t="s">
        <v>211</v>
      </c>
      <c r="VJ40" t="s">
        <v>211</v>
      </c>
      <c r="VK40" t="s">
        <v>211</v>
      </c>
      <c r="VL40" t="s">
        <v>211</v>
      </c>
      <c r="VM40" t="s">
        <v>211</v>
      </c>
      <c r="VN40" t="s">
        <v>211</v>
      </c>
      <c r="VO40" t="s">
        <v>211</v>
      </c>
      <c r="VP40" t="s">
        <v>211</v>
      </c>
      <c r="VQ40" t="s">
        <v>211</v>
      </c>
      <c r="VR40" t="s">
        <v>211</v>
      </c>
      <c r="VS40" t="s">
        <v>211</v>
      </c>
      <c r="VT40" t="s">
        <v>211</v>
      </c>
      <c r="VU40" t="s">
        <v>211</v>
      </c>
      <c r="VV40" t="s">
        <v>211</v>
      </c>
      <c r="VW40" t="s">
        <v>211</v>
      </c>
      <c r="VX40" t="s">
        <v>211</v>
      </c>
      <c r="VY40" t="s">
        <v>211</v>
      </c>
      <c r="VZ40" t="s">
        <v>211</v>
      </c>
      <c r="WA40" t="s">
        <v>211</v>
      </c>
      <c r="WB40" t="s">
        <v>211</v>
      </c>
      <c r="WC40" t="s">
        <v>211</v>
      </c>
      <c r="WD40" t="s">
        <v>211</v>
      </c>
      <c r="WE40" t="s">
        <v>211</v>
      </c>
      <c r="WF40" t="s">
        <v>211</v>
      </c>
      <c r="WG40" t="s">
        <v>211</v>
      </c>
      <c r="WH40" t="s">
        <v>211</v>
      </c>
      <c r="WI40" t="s">
        <v>211</v>
      </c>
      <c r="WJ40" t="s">
        <v>211</v>
      </c>
      <c r="WK40" t="s">
        <v>211</v>
      </c>
      <c r="WL40" t="s">
        <v>211</v>
      </c>
      <c r="WM40" t="s">
        <v>211</v>
      </c>
      <c r="WN40" t="s">
        <v>211</v>
      </c>
      <c r="WO40" t="s">
        <v>211</v>
      </c>
      <c r="WP40" t="s">
        <v>211</v>
      </c>
      <c r="WQ40" t="s">
        <v>211</v>
      </c>
      <c r="WR40" t="s">
        <v>211</v>
      </c>
      <c r="WS40" t="s">
        <v>211</v>
      </c>
      <c r="WT40" t="s">
        <v>211</v>
      </c>
      <c r="WU40" t="s">
        <v>211</v>
      </c>
      <c r="WV40" t="s">
        <v>211</v>
      </c>
      <c r="WW40" t="s">
        <v>211</v>
      </c>
      <c r="WX40" t="s">
        <v>211</v>
      </c>
      <c r="WY40" t="s">
        <v>211</v>
      </c>
      <c r="WZ40" t="s">
        <v>211</v>
      </c>
      <c r="XA40" t="s">
        <v>211</v>
      </c>
      <c r="XB40" t="s">
        <v>211</v>
      </c>
      <c r="XC40" t="s">
        <v>211</v>
      </c>
      <c r="XD40" t="s">
        <v>211</v>
      </c>
      <c r="XE40" t="s">
        <v>211</v>
      </c>
      <c r="XF40" t="s">
        <v>211</v>
      </c>
      <c r="XG40" t="s">
        <v>211</v>
      </c>
      <c r="XH40" t="s">
        <v>211</v>
      </c>
      <c r="XI40" t="s">
        <v>211</v>
      </c>
      <c r="XJ40" t="s">
        <v>211</v>
      </c>
      <c r="XK40" t="s">
        <v>211</v>
      </c>
      <c r="XL40" t="s">
        <v>211</v>
      </c>
      <c r="XM40" t="s">
        <v>211</v>
      </c>
      <c r="XN40" t="s">
        <v>211</v>
      </c>
      <c r="XO40" t="s">
        <v>211</v>
      </c>
      <c r="XP40" t="s">
        <v>211</v>
      </c>
      <c r="XQ40" t="s">
        <v>211</v>
      </c>
      <c r="XR40" t="s">
        <v>211</v>
      </c>
      <c r="XS40" t="s">
        <v>211</v>
      </c>
      <c r="XT40" t="s">
        <v>211</v>
      </c>
      <c r="XU40" t="s">
        <v>211</v>
      </c>
      <c r="XV40" t="s">
        <v>211</v>
      </c>
      <c r="XW40" t="s">
        <v>211</v>
      </c>
      <c r="XX40" t="s">
        <v>211</v>
      </c>
      <c r="XY40" t="s">
        <v>211</v>
      </c>
      <c r="XZ40" t="s">
        <v>211</v>
      </c>
      <c r="YA40" t="s">
        <v>211</v>
      </c>
      <c r="YB40" t="s">
        <v>211</v>
      </c>
      <c r="YC40" t="s">
        <v>211</v>
      </c>
      <c r="YD40" t="s">
        <v>211</v>
      </c>
      <c r="YE40" t="s">
        <v>211</v>
      </c>
      <c r="YF40" t="s">
        <v>211</v>
      </c>
      <c r="YG40" t="s">
        <v>211</v>
      </c>
      <c r="YH40" t="s">
        <v>211</v>
      </c>
      <c r="YI40" t="s">
        <v>211</v>
      </c>
      <c r="YJ40" t="s">
        <v>211</v>
      </c>
      <c r="YK40" t="s">
        <v>211</v>
      </c>
      <c r="YL40" t="s">
        <v>211</v>
      </c>
      <c r="YM40" t="s">
        <v>211</v>
      </c>
      <c r="YN40" t="s">
        <v>211</v>
      </c>
      <c r="YO40" t="s">
        <v>211</v>
      </c>
      <c r="YP40" t="s">
        <v>211</v>
      </c>
      <c r="YQ40" t="s">
        <v>211</v>
      </c>
      <c r="YR40" t="s">
        <v>211</v>
      </c>
      <c r="YS40" t="s">
        <v>211</v>
      </c>
      <c r="YT40" t="s">
        <v>211</v>
      </c>
      <c r="YU40" t="s">
        <v>211</v>
      </c>
      <c r="YV40" t="s">
        <v>211</v>
      </c>
      <c r="YW40" t="s">
        <v>211</v>
      </c>
      <c r="YX40" t="s">
        <v>211</v>
      </c>
      <c r="YY40" t="s">
        <v>211</v>
      </c>
      <c r="YZ40" t="s">
        <v>211</v>
      </c>
      <c r="ZA40" t="s">
        <v>211</v>
      </c>
      <c r="ZB40" t="s">
        <v>211</v>
      </c>
      <c r="ZC40" t="s">
        <v>211</v>
      </c>
      <c r="ZD40" t="s">
        <v>211</v>
      </c>
      <c r="ZE40" t="s">
        <v>211</v>
      </c>
      <c r="ZF40" t="s">
        <v>211</v>
      </c>
      <c r="ZG40" t="s">
        <v>211</v>
      </c>
      <c r="ZH40" t="s">
        <v>211</v>
      </c>
      <c r="ZI40" t="s">
        <v>211</v>
      </c>
      <c r="ZJ40" t="s">
        <v>211</v>
      </c>
      <c r="ZK40" t="s">
        <v>211</v>
      </c>
      <c r="ZL40" t="s">
        <v>211</v>
      </c>
      <c r="ZM40" t="s">
        <v>211</v>
      </c>
      <c r="ZN40" t="s">
        <v>211</v>
      </c>
      <c r="ZO40" t="s">
        <v>211</v>
      </c>
      <c r="ZP40" t="s">
        <v>211</v>
      </c>
      <c r="ZQ40" t="s">
        <v>211</v>
      </c>
      <c r="ZR40" t="s">
        <v>211</v>
      </c>
      <c r="ZS40" t="s">
        <v>211</v>
      </c>
      <c r="ZT40" t="s">
        <v>211</v>
      </c>
      <c r="ZU40" t="s">
        <v>211</v>
      </c>
      <c r="ZV40" t="s">
        <v>211</v>
      </c>
      <c r="ZW40" t="s">
        <v>211</v>
      </c>
      <c r="ZX40" t="s">
        <v>211</v>
      </c>
      <c r="ZY40" t="s">
        <v>211</v>
      </c>
      <c r="ZZ40" t="s">
        <v>211</v>
      </c>
      <c r="AAA40" t="s">
        <v>211</v>
      </c>
      <c r="AAB40" t="s">
        <v>211</v>
      </c>
      <c r="AAC40" t="s">
        <v>211</v>
      </c>
      <c r="AAD40" t="s">
        <v>211</v>
      </c>
      <c r="AAE40" t="s">
        <v>211</v>
      </c>
      <c r="AAF40" t="s">
        <v>211</v>
      </c>
      <c r="AAG40" t="s">
        <v>211</v>
      </c>
      <c r="AAH40" t="s">
        <v>211</v>
      </c>
      <c r="AAI40" t="s">
        <v>211</v>
      </c>
      <c r="AAJ40" t="s">
        <v>211</v>
      </c>
      <c r="AAK40" t="s">
        <v>211</v>
      </c>
      <c r="AAL40" t="s">
        <v>211</v>
      </c>
      <c r="AAM40" t="s">
        <v>211</v>
      </c>
      <c r="AAN40" t="s">
        <v>211</v>
      </c>
      <c r="AAO40" t="s">
        <v>211</v>
      </c>
      <c r="AAP40" t="s">
        <v>211</v>
      </c>
      <c r="AAQ40" t="s">
        <v>211</v>
      </c>
      <c r="AAR40" t="s">
        <v>211</v>
      </c>
      <c r="AAS40" t="s">
        <v>211</v>
      </c>
      <c r="AAT40" t="s">
        <v>211</v>
      </c>
      <c r="AAU40" t="s">
        <v>211</v>
      </c>
      <c r="AAV40" t="s">
        <v>211</v>
      </c>
      <c r="AAW40" t="s">
        <v>211</v>
      </c>
      <c r="AAX40" t="s">
        <v>211</v>
      </c>
      <c r="AAY40" t="s">
        <v>211</v>
      </c>
      <c r="AAZ40" t="s">
        <v>211</v>
      </c>
      <c r="ABA40" t="s">
        <v>211</v>
      </c>
      <c r="ABB40" t="s">
        <v>211</v>
      </c>
      <c r="ABC40" t="s">
        <v>211</v>
      </c>
      <c r="ABD40" t="s">
        <v>211</v>
      </c>
      <c r="ABE40" t="s">
        <v>211</v>
      </c>
      <c r="ABF40" t="s">
        <v>211</v>
      </c>
      <c r="ABG40" t="s">
        <v>211</v>
      </c>
      <c r="ABH40" t="s">
        <v>211</v>
      </c>
      <c r="ABI40" t="s">
        <v>211</v>
      </c>
      <c r="ABJ40" t="s">
        <v>211</v>
      </c>
      <c r="ABK40" t="s">
        <v>211</v>
      </c>
      <c r="ABL40" t="s">
        <v>211</v>
      </c>
      <c r="ABM40" t="s">
        <v>211</v>
      </c>
      <c r="ABN40" t="s">
        <v>211</v>
      </c>
      <c r="ABO40" t="s">
        <v>211</v>
      </c>
      <c r="ABP40" t="s">
        <v>211</v>
      </c>
      <c r="ABQ40" t="s">
        <v>211</v>
      </c>
      <c r="ABR40" t="s">
        <v>211</v>
      </c>
      <c r="ABS40" t="s">
        <v>211</v>
      </c>
      <c r="ABT40" t="s">
        <v>211</v>
      </c>
      <c r="ABU40" t="s">
        <v>211</v>
      </c>
      <c r="ABV40" t="s">
        <v>211</v>
      </c>
      <c r="ABW40" t="s">
        <v>211</v>
      </c>
      <c r="ABX40" t="s">
        <v>211</v>
      </c>
      <c r="ABY40" t="s">
        <v>211</v>
      </c>
      <c r="ABZ40" t="s">
        <v>211</v>
      </c>
      <c r="ACA40" t="s">
        <v>211</v>
      </c>
      <c r="ACB40" t="s">
        <v>211</v>
      </c>
      <c r="ACC40" t="s">
        <v>211</v>
      </c>
      <c r="ACD40" t="s">
        <v>211</v>
      </c>
      <c r="ACE40" t="s">
        <v>211</v>
      </c>
      <c r="ACF40" t="s">
        <v>211</v>
      </c>
      <c r="ACG40" t="s">
        <v>211</v>
      </c>
      <c r="ACH40" t="s">
        <v>211</v>
      </c>
      <c r="ACI40" t="s">
        <v>211</v>
      </c>
      <c r="ACJ40" t="s">
        <v>211</v>
      </c>
      <c r="ACK40" t="s">
        <v>211</v>
      </c>
      <c r="ACL40" t="s">
        <v>211</v>
      </c>
      <c r="ACM40" t="s">
        <v>211</v>
      </c>
      <c r="ACN40" t="s">
        <v>211</v>
      </c>
      <c r="ACO40" t="s">
        <v>211</v>
      </c>
      <c r="ACP40" t="s">
        <v>211</v>
      </c>
      <c r="ACQ40" t="s">
        <v>211</v>
      </c>
      <c r="ACR40" t="s">
        <v>211</v>
      </c>
      <c r="ACS40" t="s">
        <v>211</v>
      </c>
      <c r="ACT40" t="s">
        <v>211</v>
      </c>
      <c r="ACU40" t="s">
        <v>211</v>
      </c>
      <c r="ACV40" t="s">
        <v>211</v>
      </c>
      <c r="ACW40" t="s">
        <v>211</v>
      </c>
      <c r="ACX40" t="s">
        <v>211</v>
      </c>
      <c r="ACY40" t="s">
        <v>211</v>
      </c>
      <c r="ACZ40" t="s">
        <v>211</v>
      </c>
      <c r="ADA40" t="s">
        <v>211</v>
      </c>
      <c r="ADB40" t="s">
        <v>211</v>
      </c>
      <c r="ADC40" t="s">
        <v>211</v>
      </c>
      <c r="ADD40" t="s">
        <v>211</v>
      </c>
      <c r="ADE40" t="s">
        <v>211</v>
      </c>
      <c r="ADF40" t="s">
        <v>211</v>
      </c>
      <c r="ADG40" t="s">
        <v>211</v>
      </c>
      <c r="ADH40" t="s">
        <v>211</v>
      </c>
      <c r="ADI40" t="s">
        <v>211</v>
      </c>
      <c r="ADJ40" t="s">
        <v>211</v>
      </c>
      <c r="ADK40" t="s">
        <v>211</v>
      </c>
      <c r="ADL40" t="s">
        <v>211</v>
      </c>
      <c r="ADM40" t="s">
        <v>211</v>
      </c>
      <c r="ADN40" t="s">
        <v>211</v>
      </c>
      <c r="ADO40" t="s">
        <v>211</v>
      </c>
      <c r="ADP40" t="s">
        <v>211</v>
      </c>
      <c r="ADQ40" t="s">
        <v>211</v>
      </c>
      <c r="ADR40" t="s">
        <v>211</v>
      </c>
      <c r="ADS40" t="s">
        <v>211</v>
      </c>
      <c r="ADT40" t="s">
        <v>211</v>
      </c>
      <c r="ADU40" t="s">
        <v>211</v>
      </c>
      <c r="ADV40" t="s">
        <v>211</v>
      </c>
      <c r="ADW40" t="s">
        <v>211</v>
      </c>
      <c r="ADX40" t="s">
        <v>211</v>
      </c>
      <c r="ADY40" t="s">
        <v>211</v>
      </c>
      <c r="ADZ40" t="s">
        <v>211</v>
      </c>
      <c r="AEA40" t="s">
        <v>211</v>
      </c>
      <c r="AEB40" t="s">
        <v>211</v>
      </c>
      <c r="AEC40" t="s">
        <v>211</v>
      </c>
      <c r="AED40" t="s">
        <v>211</v>
      </c>
      <c r="AEE40" t="s">
        <v>211</v>
      </c>
      <c r="AEF40" t="s">
        <v>211</v>
      </c>
      <c r="AEG40" t="s">
        <v>211</v>
      </c>
      <c r="AEH40" t="s">
        <v>211</v>
      </c>
      <c r="AEI40" t="s">
        <v>211</v>
      </c>
      <c r="AEJ40" t="s">
        <v>211</v>
      </c>
      <c r="AEK40" t="s">
        <v>211</v>
      </c>
      <c r="AEL40" t="s">
        <v>211</v>
      </c>
      <c r="AEM40" t="s">
        <v>211</v>
      </c>
      <c r="AEN40" t="s">
        <v>211</v>
      </c>
      <c r="AEO40" t="s">
        <v>211</v>
      </c>
      <c r="AEP40" t="s">
        <v>211</v>
      </c>
      <c r="AEQ40" t="s">
        <v>211</v>
      </c>
      <c r="AER40" t="s">
        <v>211</v>
      </c>
      <c r="AES40" t="s">
        <v>211</v>
      </c>
      <c r="AET40" t="s">
        <v>211</v>
      </c>
      <c r="AEU40" t="s">
        <v>211</v>
      </c>
      <c r="AEV40" t="s">
        <v>211</v>
      </c>
      <c r="AEW40" t="s">
        <v>211</v>
      </c>
      <c r="AEX40" t="s">
        <v>211</v>
      </c>
      <c r="AEY40" t="s">
        <v>211</v>
      </c>
      <c r="AEZ40" t="s">
        <v>211</v>
      </c>
      <c r="AFA40" t="s">
        <v>211</v>
      </c>
      <c r="AFB40" t="s">
        <v>211</v>
      </c>
      <c r="AFC40" t="s">
        <v>211</v>
      </c>
      <c r="AFD40" t="s">
        <v>211</v>
      </c>
      <c r="AFE40" t="s">
        <v>211</v>
      </c>
      <c r="AFF40" t="s">
        <v>211</v>
      </c>
      <c r="AFG40" t="s">
        <v>211</v>
      </c>
      <c r="AFH40" t="s">
        <v>211</v>
      </c>
      <c r="AFI40" t="s">
        <v>211</v>
      </c>
      <c r="AFJ40" t="s">
        <v>211</v>
      </c>
      <c r="AFK40" t="s">
        <v>211</v>
      </c>
      <c r="AFL40" t="s">
        <v>211</v>
      </c>
      <c r="AFM40" t="s">
        <v>211</v>
      </c>
      <c r="AFN40" t="s">
        <v>211</v>
      </c>
      <c r="AFO40" t="s">
        <v>211</v>
      </c>
      <c r="AFP40" t="s">
        <v>211</v>
      </c>
      <c r="AFQ40" t="s">
        <v>211</v>
      </c>
      <c r="AFR40" t="s">
        <v>211</v>
      </c>
      <c r="AFS40" t="s">
        <v>211</v>
      </c>
      <c r="AFT40" t="s">
        <v>211</v>
      </c>
      <c r="AFU40" t="s">
        <v>211</v>
      </c>
      <c r="AFV40" t="s">
        <v>211</v>
      </c>
      <c r="AFW40" t="s">
        <v>211</v>
      </c>
      <c r="AFX40" t="s">
        <v>211</v>
      </c>
      <c r="AFY40" t="s">
        <v>211</v>
      </c>
      <c r="AFZ40" t="s">
        <v>211</v>
      </c>
      <c r="AGA40" t="s">
        <v>211</v>
      </c>
      <c r="AGB40" t="s">
        <v>211</v>
      </c>
      <c r="AGC40" t="s">
        <v>211</v>
      </c>
      <c r="AGD40" t="s">
        <v>211</v>
      </c>
      <c r="AGE40" t="s">
        <v>211</v>
      </c>
      <c r="AGF40" t="s">
        <v>211</v>
      </c>
      <c r="AGG40" t="s">
        <v>211</v>
      </c>
      <c r="AGH40" t="s">
        <v>211</v>
      </c>
      <c r="AGI40" t="s">
        <v>211</v>
      </c>
      <c r="AGJ40" t="s">
        <v>211</v>
      </c>
      <c r="AGK40" t="s">
        <v>211</v>
      </c>
      <c r="AGL40" t="s">
        <v>211</v>
      </c>
      <c r="AGM40" t="s">
        <v>211</v>
      </c>
      <c r="AGN40" t="s">
        <v>211</v>
      </c>
      <c r="AGO40" t="s">
        <v>211</v>
      </c>
      <c r="AGP40" t="s">
        <v>211</v>
      </c>
      <c r="AGQ40" t="s">
        <v>211</v>
      </c>
      <c r="AGR40" t="s">
        <v>211</v>
      </c>
      <c r="AGS40" t="s">
        <v>211</v>
      </c>
      <c r="AGT40" t="s">
        <v>211</v>
      </c>
      <c r="AGU40" t="s">
        <v>211</v>
      </c>
      <c r="AGV40" t="s">
        <v>211</v>
      </c>
      <c r="AGW40" t="s">
        <v>211</v>
      </c>
      <c r="AGX40" t="s">
        <v>211</v>
      </c>
      <c r="AGY40" t="s">
        <v>211</v>
      </c>
      <c r="AGZ40" t="s">
        <v>211</v>
      </c>
      <c r="AHA40" t="s">
        <v>211</v>
      </c>
      <c r="AHB40" t="s">
        <v>211</v>
      </c>
      <c r="AHC40" t="s">
        <v>211</v>
      </c>
      <c r="AHD40" t="s">
        <v>211</v>
      </c>
      <c r="AHE40" t="s">
        <v>211</v>
      </c>
      <c r="AHF40" t="s">
        <v>211</v>
      </c>
      <c r="AHG40" t="s">
        <v>211</v>
      </c>
      <c r="AHH40" t="s">
        <v>211</v>
      </c>
      <c r="AHI40" t="s">
        <v>211</v>
      </c>
      <c r="AHJ40" t="s">
        <v>211</v>
      </c>
      <c r="AHK40" t="s">
        <v>211</v>
      </c>
      <c r="AHL40" t="s">
        <v>211</v>
      </c>
      <c r="AHM40" t="s">
        <v>211</v>
      </c>
      <c r="AHN40" t="s">
        <v>211</v>
      </c>
      <c r="AHO40" t="s">
        <v>211</v>
      </c>
      <c r="AHP40" t="s">
        <v>211</v>
      </c>
      <c r="AHQ40" t="s">
        <v>211</v>
      </c>
      <c r="AHR40" t="s">
        <v>211</v>
      </c>
      <c r="AHS40" t="s">
        <v>211</v>
      </c>
      <c r="AHT40" t="s">
        <v>211</v>
      </c>
      <c r="AHU40" t="s">
        <v>211</v>
      </c>
      <c r="AHV40" t="s">
        <v>211</v>
      </c>
      <c r="AHW40" t="s">
        <v>211</v>
      </c>
      <c r="AHX40" t="s">
        <v>211</v>
      </c>
      <c r="AHY40" t="s">
        <v>211</v>
      </c>
      <c r="AHZ40" t="s">
        <v>211</v>
      </c>
      <c r="AIA40" t="s">
        <v>211</v>
      </c>
      <c r="AIB40" t="s">
        <v>211</v>
      </c>
      <c r="AIC40" t="s">
        <v>211</v>
      </c>
      <c r="AID40" t="s">
        <v>211</v>
      </c>
      <c r="AIE40" t="s">
        <v>211</v>
      </c>
      <c r="AIF40" t="s">
        <v>211</v>
      </c>
      <c r="AIG40" t="s">
        <v>211</v>
      </c>
      <c r="AIH40" t="s">
        <v>211</v>
      </c>
      <c r="AII40" t="s">
        <v>211</v>
      </c>
      <c r="AIJ40" t="s">
        <v>211</v>
      </c>
      <c r="AIK40" t="s">
        <v>211</v>
      </c>
      <c r="AIL40" t="s">
        <v>211</v>
      </c>
      <c r="AIM40" t="s">
        <v>211</v>
      </c>
      <c r="AIN40" t="s">
        <v>211</v>
      </c>
      <c r="AIO40" t="s">
        <v>211</v>
      </c>
      <c r="AIP40" t="s">
        <v>211</v>
      </c>
      <c r="AIQ40" t="s">
        <v>211</v>
      </c>
      <c r="AIR40" t="s">
        <v>211</v>
      </c>
      <c r="AIS40" t="s">
        <v>211</v>
      </c>
      <c r="AIT40" t="s">
        <v>211</v>
      </c>
      <c r="AIU40" t="s">
        <v>211</v>
      </c>
      <c r="AIV40" t="s">
        <v>211</v>
      </c>
      <c r="AIW40" t="s">
        <v>211</v>
      </c>
      <c r="AIX40" t="s">
        <v>211</v>
      </c>
      <c r="AIY40" t="s">
        <v>211</v>
      </c>
      <c r="AIZ40" t="s">
        <v>211</v>
      </c>
      <c r="AJA40" t="s">
        <v>211</v>
      </c>
      <c r="AJB40" t="s">
        <v>211</v>
      </c>
      <c r="AJC40" t="s">
        <v>211</v>
      </c>
      <c r="AJD40" t="s">
        <v>211</v>
      </c>
      <c r="AJE40" t="s">
        <v>211</v>
      </c>
      <c r="AJF40" t="s">
        <v>211</v>
      </c>
      <c r="AJG40" t="s">
        <v>211</v>
      </c>
      <c r="AJH40" t="s">
        <v>211</v>
      </c>
      <c r="AJI40" t="s">
        <v>211</v>
      </c>
      <c r="AJJ40" t="s">
        <v>211</v>
      </c>
      <c r="AJK40" t="s">
        <v>211</v>
      </c>
      <c r="AJL40" t="s">
        <v>211</v>
      </c>
      <c r="AJM40" t="s">
        <v>211</v>
      </c>
      <c r="AJN40" t="s">
        <v>211</v>
      </c>
      <c r="AJO40" t="s">
        <v>211</v>
      </c>
      <c r="AJP40" t="s">
        <v>211</v>
      </c>
      <c r="AJQ40" t="s">
        <v>211</v>
      </c>
      <c r="AJR40" t="s">
        <v>211</v>
      </c>
      <c r="AJS40" t="s">
        <v>211</v>
      </c>
      <c r="AJT40" t="s">
        <v>211</v>
      </c>
      <c r="AJU40" t="s">
        <v>211</v>
      </c>
      <c r="AJV40" t="s">
        <v>211</v>
      </c>
      <c r="AJW40" t="s">
        <v>211</v>
      </c>
      <c r="AJX40" t="s">
        <v>211</v>
      </c>
      <c r="AJY40" t="s">
        <v>211</v>
      </c>
      <c r="AJZ40" t="s">
        <v>211</v>
      </c>
      <c r="AKA40" t="s">
        <v>211</v>
      </c>
      <c r="AKB40" t="s">
        <v>211</v>
      </c>
      <c r="AKC40" t="s">
        <v>211</v>
      </c>
      <c r="AKD40" t="s">
        <v>211</v>
      </c>
      <c r="AKE40" t="s">
        <v>211</v>
      </c>
      <c r="AKF40" t="s">
        <v>211</v>
      </c>
      <c r="AKG40" t="s">
        <v>211</v>
      </c>
      <c r="AKH40" t="s">
        <v>211</v>
      </c>
      <c r="AKI40" t="s">
        <v>211</v>
      </c>
      <c r="AKJ40" t="s">
        <v>211</v>
      </c>
      <c r="AKK40" t="s">
        <v>211</v>
      </c>
      <c r="AKL40" t="s">
        <v>211</v>
      </c>
      <c r="AKM40" t="s">
        <v>211</v>
      </c>
      <c r="AKN40" t="s">
        <v>211</v>
      </c>
      <c r="AKO40" t="s">
        <v>211</v>
      </c>
      <c r="AKP40" t="s">
        <v>211</v>
      </c>
      <c r="AKQ40" t="s">
        <v>211</v>
      </c>
      <c r="AKR40" t="s">
        <v>211</v>
      </c>
      <c r="AKS40" t="s">
        <v>211</v>
      </c>
      <c r="AKT40" t="s">
        <v>211</v>
      </c>
      <c r="AKU40" t="s">
        <v>211</v>
      </c>
      <c r="AKV40" t="s">
        <v>211</v>
      </c>
      <c r="AKW40" t="s">
        <v>211</v>
      </c>
      <c r="AKX40" t="s">
        <v>211</v>
      </c>
      <c r="AKY40" t="s">
        <v>211</v>
      </c>
      <c r="AKZ40" t="s">
        <v>211</v>
      </c>
      <c r="ALA40" t="s">
        <v>211</v>
      </c>
      <c r="ALB40" t="s">
        <v>211</v>
      </c>
      <c r="ALC40" t="s">
        <v>211</v>
      </c>
      <c r="ALD40" t="s">
        <v>211</v>
      </c>
      <c r="ALE40" t="s">
        <v>211</v>
      </c>
      <c r="ALF40" t="s">
        <v>211</v>
      </c>
      <c r="ALG40" t="s">
        <v>211</v>
      </c>
      <c r="ALH40" t="s">
        <v>211</v>
      </c>
      <c r="ALI40" t="s">
        <v>211</v>
      </c>
      <c r="ALJ40" t="s">
        <v>211</v>
      </c>
      <c r="ALK40" t="s">
        <v>211</v>
      </c>
      <c r="ALL40" t="s">
        <v>211</v>
      </c>
      <c r="ALM40" t="s">
        <v>211</v>
      </c>
      <c r="ALN40" t="s">
        <v>211</v>
      </c>
      <c r="ALO40" t="s">
        <v>211</v>
      </c>
      <c r="ALP40" t="s">
        <v>211</v>
      </c>
      <c r="ALQ40" t="s">
        <v>211</v>
      </c>
      <c r="ALR40" t="s">
        <v>211</v>
      </c>
      <c r="ALS40" t="s">
        <v>211</v>
      </c>
      <c r="ALT40" t="s">
        <v>211</v>
      </c>
      <c r="ALU40" t="s">
        <v>211</v>
      </c>
      <c r="ALV40" t="s">
        <v>211</v>
      </c>
      <c r="ALW40" t="s">
        <v>211</v>
      </c>
      <c r="ALX40" t="s">
        <v>211</v>
      </c>
      <c r="ALY40" t="s">
        <v>211</v>
      </c>
      <c r="ALZ40" t="s">
        <v>211</v>
      </c>
      <c r="AMA40" t="s">
        <v>211</v>
      </c>
      <c r="AMB40" t="s">
        <v>211</v>
      </c>
      <c r="AMC40" t="s">
        <v>211</v>
      </c>
      <c r="AMD40" t="s">
        <v>211</v>
      </c>
      <c r="AME40" t="s">
        <v>211</v>
      </c>
      <c r="AMF40" t="s">
        <v>211</v>
      </c>
      <c r="AMG40" t="s">
        <v>211</v>
      </c>
      <c r="AMH40" t="s">
        <v>211</v>
      </c>
      <c r="AMI40" t="s">
        <v>211</v>
      </c>
      <c r="AMJ40" t="s">
        <v>211</v>
      </c>
      <c r="AMK40" t="s">
        <v>211</v>
      </c>
      <c r="AML40" t="s">
        <v>211</v>
      </c>
      <c r="AMM40" t="s">
        <v>211</v>
      </c>
      <c r="AMN40" t="s">
        <v>211</v>
      </c>
      <c r="AMO40" t="s">
        <v>211</v>
      </c>
      <c r="AMP40" t="s">
        <v>211</v>
      </c>
      <c r="AMQ40" t="s">
        <v>211</v>
      </c>
      <c r="AMR40" t="s">
        <v>211</v>
      </c>
      <c r="AMS40" t="s">
        <v>211</v>
      </c>
      <c r="AMT40" t="s">
        <v>211</v>
      </c>
      <c r="AMU40" t="s">
        <v>211</v>
      </c>
      <c r="AMV40" t="s">
        <v>211</v>
      </c>
      <c r="AMW40" t="s">
        <v>211</v>
      </c>
      <c r="AMX40" t="s">
        <v>211</v>
      </c>
      <c r="AMY40" t="s">
        <v>211</v>
      </c>
      <c r="AMZ40" t="s">
        <v>211</v>
      </c>
      <c r="ANA40" t="s">
        <v>211</v>
      </c>
      <c r="ANB40" t="s">
        <v>211</v>
      </c>
      <c r="ANC40" t="s">
        <v>211</v>
      </c>
      <c r="AND40" t="s">
        <v>211</v>
      </c>
      <c r="ANE40" t="s">
        <v>211</v>
      </c>
      <c r="ANF40" t="s">
        <v>211</v>
      </c>
      <c r="ANG40" t="s">
        <v>211</v>
      </c>
      <c r="ANH40" t="s">
        <v>211</v>
      </c>
      <c r="ANI40" t="s">
        <v>211</v>
      </c>
      <c r="ANJ40" t="s">
        <v>211</v>
      </c>
      <c r="ANK40" t="s">
        <v>211</v>
      </c>
      <c r="ANL40" t="s">
        <v>211</v>
      </c>
      <c r="ANM40" t="s">
        <v>211</v>
      </c>
      <c r="ANN40" t="s">
        <v>211</v>
      </c>
      <c r="ANO40" t="s">
        <v>211</v>
      </c>
      <c r="ANP40" t="s">
        <v>211</v>
      </c>
      <c r="ANQ40" t="s">
        <v>211</v>
      </c>
      <c r="ANR40" t="s">
        <v>211</v>
      </c>
      <c r="ANS40" t="s">
        <v>211</v>
      </c>
      <c r="ANT40" t="s">
        <v>211</v>
      </c>
      <c r="ANU40" t="s">
        <v>211</v>
      </c>
      <c r="ANV40" t="s">
        <v>211</v>
      </c>
      <c r="ANW40" t="s">
        <v>211</v>
      </c>
      <c r="ANX40" t="s">
        <v>211</v>
      </c>
      <c r="ANY40" t="s">
        <v>211</v>
      </c>
      <c r="ANZ40" t="s">
        <v>211</v>
      </c>
      <c r="AOA40" t="s">
        <v>211</v>
      </c>
      <c r="AOB40" t="s">
        <v>211</v>
      </c>
      <c r="AOC40" t="s">
        <v>211</v>
      </c>
      <c r="AOD40" t="s">
        <v>211</v>
      </c>
      <c r="AOE40" t="s">
        <v>211</v>
      </c>
      <c r="AOF40" t="s">
        <v>211</v>
      </c>
      <c r="AOG40" t="s">
        <v>211</v>
      </c>
      <c r="AOH40" t="s">
        <v>211</v>
      </c>
      <c r="AOI40" t="s">
        <v>211</v>
      </c>
      <c r="AOJ40" t="s">
        <v>211</v>
      </c>
      <c r="AOK40" t="s">
        <v>211</v>
      </c>
      <c r="AOL40" t="s">
        <v>211</v>
      </c>
      <c r="AOM40" t="s">
        <v>211</v>
      </c>
      <c r="AON40" t="s">
        <v>211</v>
      </c>
      <c r="AOO40" t="s">
        <v>211</v>
      </c>
      <c r="AOP40" t="s">
        <v>211</v>
      </c>
      <c r="AOQ40" t="s">
        <v>211</v>
      </c>
      <c r="AOR40" t="s">
        <v>211</v>
      </c>
      <c r="AOS40" t="s">
        <v>211</v>
      </c>
      <c r="AOT40" t="s">
        <v>211</v>
      </c>
      <c r="AOU40" t="s">
        <v>211</v>
      </c>
      <c r="AOV40" t="s">
        <v>211</v>
      </c>
      <c r="AOW40" t="s">
        <v>211</v>
      </c>
      <c r="AOX40" t="s">
        <v>211</v>
      </c>
      <c r="AOY40" t="s">
        <v>211</v>
      </c>
      <c r="AOZ40" t="s">
        <v>211</v>
      </c>
      <c r="APA40" t="s">
        <v>211</v>
      </c>
      <c r="APB40" t="s">
        <v>211</v>
      </c>
      <c r="APC40" t="s">
        <v>211</v>
      </c>
      <c r="APD40" t="s">
        <v>211</v>
      </c>
      <c r="APE40" t="s">
        <v>211</v>
      </c>
      <c r="APF40" t="s">
        <v>211</v>
      </c>
      <c r="APG40" t="s">
        <v>211</v>
      </c>
      <c r="APH40" t="s">
        <v>211</v>
      </c>
      <c r="API40" t="s">
        <v>211</v>
      </c>
      <c r="APJ40" t="s">
        <v>211</v>
      </c>
      <c r="APK40" t="s">
        <v>211</v>
      </c>
      <c r="APL40" t="s">
        <v>211</v>
      </c>
      <c r="APM40" t="s">
        <v>211</v>
      </c>
      <c r="APN40" t="s">
        <v>211</v>
      </c>
      <c r="APO40" t="s">
        <v>211</v>
      </c>
      <c r="APP40" t="s">
        <v>211</v>
      </c>
      <c r="APQ40" t="s">
        <v>211</v>
      </c>
      <c r="APR40" t="s">
        <v>211</v>
      </c>
      <c r="APS40" t="s">
        <v>211</v>
      </c>
      <c r="APT40" t="s">
        <v>211</v>
      </c>
      <c r="APU40" t="s">
        <v>211</v>
      </c>
      <c r="APV40" t="s">
        <v>211</v>
      </c>
      <c r="APW40" t="s">
        <v>211</v>
      </c>
      <c r="APX40" t="s">
        <v>211</v>
      </c>
      <c r="APY40" t="s">
        <v>211</v>
      </c>
      <c r="APZ40" t="s">
        <v>211</v>
      </c>
      <c r="AQA40" t="s">
        <v>211</v>
      </c>
      <c r="AQB40" t="s">
        <v>211</v>
      </c>
      <c r="AQC40" t="s">
        <v>211</v>
      </c>
      <c r="AQD40" t="s">
        <v>211</v>
      </c>
      <c r="AQE40" t="s">
        <v>211</v>
      </c>
      <c r="AQF40" t="s">
        <v>211</v>
      </c>
      <c r="AQG40" t="s">
        <v>211</v>
      </c>
      <c r="AQH40" t="s">
        <v>211</v>
      </c>
      <c r="AQI40" t="s">
        <v>211</v>
      </c>
      <c r="AQJ40" t="s">
        <v>211</v>
      </c>
      <c r="AQK40" t="s">
        <v>211</v>
      </c>
      <c r="AQL40" t="s">
        <v>211</v>
      </c>
      <c r="AQM40" t="s">
        <v>211</v>
      </c>
      <c r="AQN40" t="s">
        <v>211</v>
      </c>
      <c r="AQO40" t="s">
        <v>211</v>
      </c>
      <c r="AQP40" t="s">
        <v>211</v>
      </c>
      <c r="AQQ40" t="s">
        <v>211</v>
      </c>
      <c r="AQR40" t="s">
        <v>211</v>
      </c>
      <c r="AQS40" t="s">
        <v>211</v>
      </c>
      <c r="AQT40" t="s">
        <v>211</v>
      </c>
      <c r="AQU40" t="s">
        <v>211</v>
      </c>
      <c r="AQV40" t="s">
        <v>211</v>
      </c>
      <c r="AQW40" t="s">
        <v>211</v>
      </c>
      <c r="AQX40" t="s">
        <v>211</v>
      </c>
      <c r="AQY40" t="s">
        <v>211</v>
      </c>
      <c r="AQZ40" t="s">
        <v>211</v>
      </c>
      <c r="ARA40" t="s">
        <v>211</v>
      </c>
      <c r="ARB40" t="s">
        <v>211</v>
      </c>
      <c r="ARC40" t="s">
        <v>211</v>
      </c>
      <c r="ARD40" t="s">
        <v>211</v>
      </c>
      <c r="ARE40" t="s">
        <v>211</v>
      </c>
      <c r="ARF40" t="s">
        <v>211</v>
      </c>
      <c r="ARG40" t="s">
        <v>211</v>
      </c>
      <c r="ARH40" t="s">
        <v>211</v>
      </c>
      <c r="ARI40" t="s">
        <v>211</v>
      </c>
      <c r="ARJ40" t="s">
        <v>211</v>
      </c>
      <c r="ARK40" t="s">
        <v>211</v>
      </c>
      <c r="ARL40" t="s">
        <v>211</v>
      </c>
      <c r="ARM40" t="s">
        <v>211</v>
      </c>
      <c r="ARN40" t="s">
        <v>211</v>
      </c>
      <c r="ARO40" t="s">
        <v>211</v>
      </c>
      <c r="ARP40" t="s">
        <v>211</v>
      </c>
      <c r="ARQ40" t="s">
        <v>211</v>
      </c>
      <c r="ARR40" t="s">
        <v>211</v>
      </c>
      <c r="ARS40" t="s">
        <v>211</v>
      </c>
      <c r="ART40" t="s">
        <v>211</v>
      </c>
      <c r="ARU40" t="s">
        <v>211</v>
      </c>
      <c r="ARV40" t="s">
        <v>211</v>
      </c>
      <c r="ARW40" t="s">
        <v>211</v>
      </c>
      <c r="ARX40" t="s">
        <v>211</v>
      </c>
      <c r="ARY40" t="s">
        <v>211</v>
      </c>
      <c r="ARZ40" t="s">
        <v>211</v>
      </c>
      <c r="ASA40" t="s">
        <v>211</v>
      </c>
      <c r="ASB40" t="s">
        <v>211</v>
      </c>
      <c r="ASC40" t="s">
        <v>211</v>
      </c>
      <c r="ASD40" t="s">
        <v>211</v>
      </c>
      <c r="ASE40" t="s">
        <v>211</v>
      </c>
      <c r="ASF40" t="s">
        <v>211</v>
      </c>
      <c r="ASG40" t="s">
        <v>211</v>
      </c>
      <c r="ASH40" t="s">
        <v>211</v>
      </c>
      <c r="ASI40" t="s">
        <v>211</v>
      </c>
      <c r="ASJ40" t="s">
        <v>211</v>
      </c>
      <c r="ASK40" t="s">
        <v>211</v>
      </c>
      <c r="ASL40" t="s">
        <v>211</v>
      </c>
      <c r="ASM40" t="s">
        <v>211</v>
      </c>
      <c r="ASN40" t="s">
        <v>211</v>
      </c>
      <c r="ASO40" t="s">
        <v>211</v>
      </c>
      <c r="ASP40" t="s">
        <v>211</v>
      </c>
      <c r="ASQ40" t="s">
        <v>211</v>
      </c>
      <c r="ASR40" t="s">
        <v>211</v>
      </c>
      <c r="ASS40" t="s">
        <v>211</v>
      </c>
      <c r="AST40" t="s">
        <v>211</v>
      </c>
      <c r="ASU40" t="s">
        <v>211</v>
      </c>
      <c r="ASV40" t="s">
        <v>211</v>
      </c>
      <c r="ASW40" t="s">
        <v>211</v>
      </c>
      <c r="ASX40" t="s">
        <v>211</v>
      </c>
      <c r="ASY40" t="s">
        <v>211</v>
      </c>
      <c r="ASZ40" t="s">
        <v>211</v>
      </c>
      <c r="ATA40" t="s">
        <v>211</v>
      </c>
      <c r="ATB40" t="s">
        <v>211</v>
      </c>
      <c r="ATC40" t="s">
        <v>211</v>
      </c>
      <c r="ATD40" t="s">
        <v>211</v>
      </c>
      <c r="ATE40" t="s">
        <v>211</v>
      </c>
      <c r="ATF40" t="s">
        <v>211</v>
      </c>
      <c r="ATG40" t="s">
        <v>211</v>
      </c>
      <c r="ATH40" t="s">
        <v>211</v>
      </c>
      <c r="ATI40" t="s">
        <v>211</v>
      </c>
      <c r="ATJ40" t="s">
        <v>211</v>
      </c>
      <c r="ATK40" t="s">
        <v>211</v>
      </c>
      <c r="ATL40" t="s">
        <v>211</v>
      </c>
      <c r="ATM40" t="s">
        <v>211</v>
      </c>
      <c r="ATN40" t="s">
        <v>211</v>
      </c>
      <c r="ATO40" t="s">
        <v>211</v>
      </c>
      <c r="ATP40" t="s">
        <v>211</v>
      </c>
      <c r="ATQ40" t="s">
        <v>211</v>
      </c>
      <c r="ATR40" t="s">
        <v>211</v>
      </c>
      <c r="ATS40" t="s">
        <v>211</v>
      </c>
      <c r="ATT40" t="s">
        <v>211</v>
      </c>
      <c r="ATU40" t="s">
        <v>211</v>
      </c>
      <c r="ATV40" t="s">
        <v>211</v>
      </c>
      <c r="ATW40" t="s">
        <v>211</v>
      </c>
      <c r="ATX40" t="s">
        <v>211</v>
      </c>
      <c r="ATY40" t="s">
        <v>211</v>
      </c>
      <c r="ATZ40" t="s">
        <v>211</v>
      </c>
      <c r="AUA40" t="s">
        <v>211</v>
      </c>
      <c r="AUB40" t="s">
        <v>211</v>
      </c>
      <c r="AUC40" t="s">
        <v>211</v>
      </c>
      <c r="AUD40" t="s">
        <v>211</v>
      </c>
      <c r="AUE40" t="s">
        <v>211</v>
      </c>
      <c r="AUF40" t="s">
        <v>211</v>
      </c>
      <c r="AUG40" t="s">
        <v>211</v>
      </c>
      <c r="AUH40" t="s">
        <v>211</v>
      </c>
      <c r="AUI40" t="s">
        <v>211</v>
      </c>
      <c r="AUJ40" t="s">
        <v>211</v>
      </c>
      <c r="AUK40" t="s">
        <v>211</v>
      </c>
      <c r="AUL40" t="s">
        <v>211</v>
      </c>
      <c r="AUM40" t="s">
        <v>211</v>
      </c>
      <c r="AUN40" t="s">
        <v>211</v>
      </c>
      <c r="AUO40" t="s">
        <v>211</v>
      </c>
      <c r="AUP40" t="s">
        <v>211</v>
      </c>
      <c r="AUQ40" t="s">
        <v>211</v>
      </c>
      <c r="AUR40" t="s">
        <v>211</v>
      </c>
      <c r="AUS40" t="s">
        <v>211</v>
      </c>
      <c r="AUT40" t="s">
        <v>211</v>
      </c>
      <c r="AUU40" t="s">
        <v>211</v>
      </c>
      <c r="AUV40" t="s">
        <v>211</v>
      </c>
      <c r="AUW40" t="s">
        <v>211</v>
      </c>
      <c r="AUX40" t="s">
        <v>211</v>
      </c>
      <c r="AUY40" t="s">
        <v>211</v>
      </c>
      <c r="AUZ40" t="s">
        <v>211</v>
      </c>
      <c r="AVA40" t="s">
        <v>211</v>
      </c>
      <c r="AVB40" t="s">
        <v>211</v>
      </c>
      <c r="AVC40" t="s">
        <v>211</v>
      </c>
      <c r="AVD40" t="s">
        <v>211</v>
      </c>
      <c r="AVE40" t="s">
        <v>211</v>
      </c>
      <c r="AVF40" t="s">
        <v>211</v>
      </c>
      <c r="AVG40" t="s">
        <v>211</v>
      </c>
      <c r="AVH40" t="s">
        <v>211</v>
      </c>
      <c r="AVI40" t="s">
        <v>211</v>
      </c>
      <c r="AVJ40" t="s">
        <v>211</v>
      </c>
      <c r="AVK40" t="s">
        <v>211</v>
      </c>
      <c r="AVL40" t="s">
        <v>211</v>
      </c>
      <c r="AVM40" t="s">
        <v>211</v>
      </c>
      <c r="AVN40" t="s">
        <v>211</v>
      </c>
      <c r="AVO40" t="s">
        <v>211</v>
      </c>
      <c r="AVP40" t="s">
        <v>211</v>
      </c>
      <c r="AVQ40" t="s">
        <v>211</v>
      </c>
      <c r="AVR40" t="s">
        <v>211</v>
      </c>
      <c r="AVS40" t="s">
        <v>211</v>
      </c>
      <c r="AVT40" t="s">
        <v>211</v>
      </c>
      <c r="AVU40" t="s">
        <v>211</v>
      </c>
      <c r="AVV40" t="s">
        <v>211</v>
      </c>
      <c r="AVW40" t="s">
        <v>211</v>
      </c>
      <c r="AVX40" t="s">
        <v>211</v>
      </c>
      <c r="AVY40" t="s">
        <v>211</v>
      </c>
      <c r="AVZ40" t="s">
        <v>211</v>
      </c>
      <c r="AWA40" t="s">
        <v>211</v>
      </c>
      <c r="AWB40" t="s">
        <v>211</v>
      </c>
      <c r="AWC40" t="s">
        <v>211</v>
      </c>
      <c r="AWD40" t="s">
        <v>211</v>
      </c>
      <c r="AWE40" t="s">
        <v>211</v>
      </c>
      <c r="AWF40" t="s">
        <v>211</v>
      </c>
      <c r="AWG40" t="s">
        <v>211</v>
      </c>
      <c r="AWH40" t="s">
        <v>211</v>
      </c>
      <c r="AWI40" t="s">
        <v>211</v>
      </c>
      <c r="AWJ40" t="s">
        <v>211</v>
      </c>
      <c r="AWK40" t="s">
        <v>211</v>
      </c>
      <c r="AWL40" t="s">
        <v>211</v>
      </c>
      <c r="AWM40" t="s">
        <v>211</v>
      </c>
      <c r="AWN40" t="s">
        <v>211</v>
      </c>
      <c r="AWO40" t="s">
        <v>211</v>
      </c>
      <c r="AWP40" t="s">
        <v>211</v>
      </c>
      <c r="AWQ40" t="s">
        <v>211</v>
      </c>
      <c r="AWR40" t="s">
        <v>211</v>
      </c>
      <c r="AWS40" t="s">
        <v>211</v>
      </c>
      <c r="AWT40" t="s">
        <v>211</v>
      </c>
      <c r="AWU40" t="s">
        <v>211</v>
      </c>
      <c r="AWV40" t="s">
        <v>211</v>
      </c>
      <c r="AWW40" t="s">
        <v>211</v>
      </c>
      <c r="AWX40" t="s">
        <v>211</v>
      </c>
      <c r="AWY40" t="s">
        <v>211</v>
      </c>
      <c r="AWZ40" t="s">
        <v>211</v>
      </c>
      <c r="AXA40" t="s">
        <v>211</v>
      </c>
      <c r="AXB40" t="s">
        <v>211</v>
      </c>
      <c r="AXC40" t="s">
        <v>211</v>
      </c>
      <c r="AXD40" t="s">
        <v>211</v>
      </c>
      <c r="AXE40" t="s">
        <v>211</v>
      </c>
      <c r="AXF40" t="s">
        <v>211</v>
      </c>
      <c r="AXG40" t="s">
        <v>211</v>
      </c>
      <c r="AXH40" t="s">
        <v>211</v>
      </c>
      <c r="AXI40" t="s">
        <v>211</v>
      </c>
      <c r="AXJ40" t="s">
        <v>211</v>
      </c>
      <c r="AXK40" t="s">
        <v>211</v>
      </c>
      <c r="AXL40" t="s">
        <v>211</v>
      </c>
      <c r="AXM40" t="s">
        <v>211</v>
      </c>
      <c r="AXN40" t="s">
        <v>211</v>
      </c>
      <c r="AXO40" t="s">
        <v>211</v>
      </c>
      <c r="AXP40" t="s">
        <v>211</v>
      </c>
      <c r="AXQ40" t="s">
        <v>211</v>
      </c>
      <c r="AXR40" t="s">
        <v>211</v>
      </c>
      <c r="AXS40" t="s">
        <v>211</v>
      </c>
      <c r="AXT40" t="s">
        <v>211</v>
      </c>
      <c r="AXU40" t="s">
        <v>211</v>
      </c>
      <c r="AXV40" t="s">
        <v>211</v>
      </c>
      <c r="AXW40" t="s">
        <v>211</v>
      </c>
      <c r="AXX40" t="s">
        <v>211</v>
      </c>
      <c r="AXY40" t="s">
        <v>211</v>
      </c>
      <c r="AXZ40" t="s">
        <v>211</v>
      </c>
      <c r="AYA40" t="s">
        <v>211</v>
      </c>
      <c r="AYB40" t="s">
        <v>211</v>
      </c>
      <c r="AYC40" t="s">
        <v>211</v>
      </c>
      <c r="AYD40" t="s">
        <v>211</v>
      </c>
      <c r="AYE40" t="s">
        <v>211</v>
      </c>
      <c r="AYF40" t="s">
        <v>211</v>
      </c>
      <c r="AYG40" t="s">
        <v>211</v>
      </c>
      <c r="AYH40" t="s">
        <v>211</v>
      </c>
      <c r="AYI40" t="s">
        <v>211</v>
      </c>
      <c r="AYJ40" t="s">
        <v>211</v>
      </c>
      <c r="AYK40" t="s">
        <v>211</v>
      </c>
      <c r="AYL40" t="s">
        <v>211</v>
      </c>
      <c r="AYM40" t="s">
        <v>211</v>
      </c>
      <c r="AYN40" t="s">
        <v>211</v>
      </c>
      <c r="AYO40" t="s">
        <v>211</v>
      </c>
      <c r="AYP40" t="s">
        <v>211</v>
      </c>
      <c r="AYQ40" t="s">
        <v>211</v>
      </c>
      <c r="AYR40" t="s">
        <v>211</v>
      </c>
      <c r="AYS40" t="s">
        <v>211</v>
      </c>
      <c r="AYT40" t="s">
        <v>211</v>
      </c>
      <c r="AYU40" t="s">
        <v>211</v>
      </c>
      <c r="AYV40" t="s">
        <v>211</v>
      </c>
      <c r="AYW40" t="s">
        <v>211</v>
      </c>
      <c r="AYX40" t="s">
        <v>211</v>
      </c>
      <c r="AYY40" t="s">
        <v>211</v>
      </c>
      <c r="AYZ40" t="s">
        <v>211</v>
      </c>
      <c r="AZA40" t="s">
        <v>211</v>
      </c>
      <c r="AZB40" t="s">
        <v>211</v>
      </c>
      <c r="AZC40" t="s">
        <v>211</v>
      </c>
      <c r="AZD40" t="s">
        <v>211</v>
      </c>
      <c r="AZE40" t="s">
        <v>211</v>
      </c>
      <c r="AZF40" t="s">
        <v>211</v>
      </c>
      <c r="AZG40" t="s">
        <v>211</v>
      </c>
      <c r="AZH40" t="s">
        <v>211</v>
      </c>
      <c r="AZI40" t="s">
        <v>211</v>
      </c>
      <c r="AZJ40" t="s">
        <v>211</v>
      </c>
      <c r="AZK40" t="s">
        <v>211</v>
      </c>
      <c r="AZL40" t="s">
        <v>211</v>
      </c>
      <c r="AZM40" t="s">
        <v>211</v>
      </c>
      <c r="AZN40" t="s">
        <v>211</v>
      </c>
      <c r="AZO40" t="s">
        <v>211</v>
      </c>
      <c r="AZP40" t="s">
        <v>211</v>
      </c>
      <c r="AZQ40" t="s">
        <v>211</v>
      </c>
      <c r="AZR40" t="s">
        <v>211</v>
      </c>
      <c r="AZS40" t="s">
        <v>211</v>
      </c>
      <c r="AZT40" t="s">
        <v>211</v>
      </c>
      <c r="AZU40" t="s">
        <v>211</v>
      </c>
      <c r="AZV40" t="s">
        <v>211</v>
      </c>
      <c r="AZW40" t="s">
        <v>211</v>
      </c>
      <c r="AZX40" t="s">
        <v>211</v>
      </c>
      <c r="AZY40" t="s">
        <v>211</v>
      </c>
      <c r="AZZ40" t="s">
        <v>211</v>
      </c>
      <c r="BAA40" t="s">
        <v>211</v>
      </c>
      <c r="BAB40" t="s">
        <v>211</v>
      </c>
      <c r="BAC40" t="s">
        <v>211</v>
      </c>
      <c r="BAD40" t="s">
        <v>211</v>
      </c>
      <c r="BAE40" t="s">
        <v>211</v>
      </c>
      <c r="BAF40" t="s">
        <v>211</v>
      </c>
      <c r="BAG40" t="s">
        <v>211</v>
      </c>
      <c r="BAH40" t="s">
        <v>211</v>
      </c>
      <c r="BAI40" t="s">
        <v>211</v>
      </c>
      <c r="BAJ40" t="s">
        <v>211</v>
      </c>
      <c r="BAK40" t="s">
        <v>211</v>
      </c>
      <c r="BAL40" t="s">
        <v>211</v>
      </c>
      <c r="BAM40" t="s">
        <v>211</v>
      </c>
      <c r="BAN40" t="s">
        <v>211</v>
      </c>
      <c r="BAO40" t="s">
        <v>211</v>
      </c>
      <c r="BAP40" t="s">
        <v>211</v>
      </c>
      <c r="BAQ40" t="s">
        <v>211</v>
      </c>
      <c r="BAR40" t="s">
        <v>211</v>
      </c>
      <c r="BAS40" t="s">
        <v>211</v>
      </c>
      <c r="BAT40" t="s">
        <v>211</v>
      </c>
      <c r="BAU40" t="s">
        <v>211</v>
      </c>
      <c r="BAV40" t="s">
        <v>211</v>
      </c>
      <c r="BAW40" t="s">
        <v>211</v>
      </c>
      <c r="BAX40" t="s">
        <v>211</v>
      </c>
      <c r="BAY40" t="s">
        <v>211</v>
      </c>
      <c r="BAZ40" t="s">
        <v>211</v>
      </c>
      <c r="BBA40" t="s">
        <v>211</v>
      </c>
      <c r="BBB40" t="s">
        <v>211</v>
      </c>
      <c r="BBC40" t="s">
        <v>211</v>
      </c>
      <c r="BBD40" t="s">
        <v>211</v>
      </c>
      <c r="BBE40" t="s">
        <v>211</v>
      </c>
      <c r="BBF40" t="s">
        <v>211</v>
      </c>
      <c r="BBG40" t="s">
        <v>211</v>
      </c>
      <c r="BBH40" t="s">
        <v>211</v>
      </c>
      <c r="BBI40" t="s">
        <v>211</v>
      </c>
      <c r="BBJ40" t="s">
        <v>211</v>
      </c>
      <c r="BBK40" t="s">
        <v>211</v>
      </c>
      <c r="BBL40" t="s">
        <v>211</v>
      </c>
      <c r="BBM40" t="s">
        <v>211</v>
      </c>
      <c r="BBN40" t="s">
        <v>211</v>
      </c>
      <c r="BBO40" t="s">
        <v>211</v>
      </c>
      <c r="BBP40" t="s">
        <v>211</v>
      </c>
      <c r="BBQ40" t="s">
        <v>211</v>
      </c>
      <c r="BBR40" t="s">
        <v>211</v>
      </c>
      <c r="BBS40" t="s">
        <v>211</v>
      </c>
      <c r="BBT40" t="s">
        <v>211</v>
      </c>
      <c r="BBU40" t="s">
        <v>211</v>
      </c>
      <c r="BBV40" t="s">
        <v>211</v>
      </c>
      <c r="BBW40" t="s">
        <v>211</v>
      </c>
      <c r="BBX40" t="s">
        <v>211</v>
      </c>
      <c r="BBY40" t="s">
        <v>211</v>
      </c>
      <c r="BBZ40" t="s">
        <v>211</v>
      </c>
      <c r="BCA40" t="s">
        <v>211</v>
      </c>
      <c r="BCB40" t="s">
        <v>211</v>
      </c>
      <c r="BCC40" t="s">
        <v>211</v>
      </c>
      <c r="BCD40" t="s">
        <v>211</v>
      </c>
      <c r="BCE40" t="s">
        <v>211</v>
      </c>
      <c r="BCF40" t="s">
        <v>211</v>
      </c>
      <c r="BCG40" t="s">
        <v>211</v>
      </c>
      <c r="BCH40" t="s">
        <v>211</v>
      </c>
      <c r="BCI40" t="s">
        <v>211</v>
      </c>
      <c r="BCJ40" t="s">
        <v>211</v>
      </c>
      <c r="BCK40" t="s">
        <v>211</v>
      </c>
      <c r="BCL40" t="s">
        <v>211</v>
      </c>
      <c r="BCM40" t="s">
        <v>211</v>
      </c>
      <c r="BCN40" t="s">
        <v>211</v>
      </c>
      <c r="BCO40" t="s">
        <v>211</v>
      </c>
      <c r="BCP40" t="s">
        <v>211</v>
      </c>
      <c r="BCQ40" t="s">
        <v>211</v>
      </c>
      <c r="BCR40" t="s">
        <v>211</v>
      </c>
      <c r="BCS40" t="s">
        <v>211</v>
      </c>
      <c r="BCT40" t="s">
        <v>211</v>
      </c>
      <c r="BCU40" t="s">
        <v>211</v>
      </c>
      <c r="BCV40" t="s">
        <v>211</v>
      </c>
      <c r="BCW40" t="s">
        <v>211</v>
      </c>
      <c r="BCX40" t="s">
        <v>211</v>
      </c>
      <c r="BCY40" t="s">
        <v>211</v>
      </c>
      <c r="BCZ40" t="s">
        <v>211</v>
      </c>
      <c r="BDA40" t="s">
        <v>211</v>
      </c>
      <c r="BDB40" t="s">
        <v>211</v>
      </c>
      <c r="BDC40" t="s">
        <v>211</v>
      </c>
      <c r="BDD40" t="s">
        <v>211</v>
      </c>
      <c r="BDE40" t="s">
        <v>211</v>
      </c>
      <c r="BDF40" t="s">
        <v>211</v>
      </c>
      <c r="BDG40" t="s">
        <v>211</v>
      </c>
      <c r="BDH40" t="s">
        <v>211</v>
      </c>
      <c r="BDI40" t="s">
        <v>211</v>
      </c>
      <c r="BDJ40" t="s">
        <v>211</v>
      </c>
      <c r="BDK40" t="s">
        <v>211</v>
      </c>
      <c r="BDL40" t="s">
        <v>211</v>
      </c>
      <c r="BDM40" t="s">
        <v>211</v>
      </c>
      <c r="BDN40" t="s">
        <v>211</v>
      </c>
      <c r="BDO40" t="s">
        <v>211</v>
      </c>
      <c r="BDP40" t="s">
        <v>211</v>
      </c>
      <c r="BDQ40" t="s">
        <v>211</v>
      </c>
      <c r="BDR40" t="s">
        <v>211</v>
      </c>
      <c r="BDS40" t="s">
        <v>211</v>
      </c>
      <c r="BDT40" t="s">
        <v>211</v>
      </c>
      <c r="BDU40" t="s">
        <v>211</v>
      </c>
      <c r="BDV40" t="s">
        <v>211</v>
      </c>
      <c r="BDW40" t="s">
        <v>211</v>
      </c>
      <c r="BDX40" t="s">
        <v>211</v>
      </c>
      <c r="BDY40" t="s">
        <v>211</v>
      </c>
      <c r="BDZ40" t="s">
        <v>211</v>
      </c>
      <c r="BEA40" t="s">
        <v>211</v>
      </c>
      <c r="BEB40" t="s">
        <v>211</v>
      </c>
      <c r="BEC40" t="s">
        <v>211</v>
      </c>
      <c r="BED40" t="s">
        <v>211</v>
      </c>
      <c r="BEE40" t="s">
        <v>211</v>
      </c>
      <c r="BEF40" t="s">
        <v>211</v>
      </c>
      <c r="BEG40" t="s">
        <v>211</v>
      </c>
      <c r="BEH40" t="s">
        <v>211</v>
      </c>
      <c r="BEI40" t="s">
        <v>211</v>
      </c>
      <c r="BEJ40" t="s">
        <v>211</v>
      </c>
      <c r="BEK40" t="s">
        <v>211</v>
      </c>
      <c r="BEL40" t="s">
        <v>211</v>
      </c>
      <c r="BEM40" t="s">
        <v>211</v>
      </c>
      <c r="BEN40" t="s">
        <v>211</v>
      </c>
      <c r="BEO40" t="s">
        <v>211</v>
      </c>
      <c r="BEP40" t="s">
        <v>211</v>
      </c>
      <c r="BEQ40" t="s">
        <v>211</v>
      </c>
      <c r="BER40" t="s">
        <v>211</v>
      </c>
      <c r="BES40" t="s">
        <v>211</v>
      </c>
      <c r="BET40" t="s">
        <v>211</v>
      </c>
      <c r="BEU40" t="s">
        <v>211</v>
      </c>
      <c r="BEV40" t="s">
        <v>211</v>
      </c>
      <c r="BEW40" t="s">
        <v>211</v>
      </c>
      <c r="BEX40" t="s">
        <v>211</v>
      </c>
      <c r="BEY40" t="s">
        <v>211</v>
      </c>
      <c r="BEZ40" t="s">
        <v>211</v>
      </c>
      <c r="BFA40" t="s">
        <v>211</v>
      </c>
      <c r="BFB40" t="s">
        <v>211</v>
      </c>
      <c r="BFC40" t="s">
        <v>211</v>
      </c>
      <c r="BFD40" t="s">
        <v>211</v>
      </c>
      <c r="BFE40" t="s">
        <v>211</v>
      </c>
      <c r="BFF40" t="s">
        <v>211</v>
      </c>
      <c r="BFG40" t="s">
        <v>211</v>
      </c>
      <c r="BFH40" t="s">
        <v>211</v>
      </c>
      <c r="BFI40" t="s">
        <v>211</v>
      </c>
      <c r="BFJ40" t="s">
        <v>211</v>
      </c>
      <c r="BFK40" t="s">
        <v>211</v>
      </c>
      <c r="BFL40" t="s">
        <v>211</v>
      </c>
      <c r="BFM40" t="s">
        <v>211</v>
      </c>
      <c r="BFN40" t="s">
        <v>211</v>
      </c>
      <c r="BFO40" t="s">
        <v>211</v>
      </c>
      <c r="BFP40" t="s">
        <v>211</v>
      </c>
      <c r="BFQ40" t="s">
        <v>211</v>
      </c>
      <c r="BFR40" t="s">
        <v>211</v>
      </c>
      <c r="BFS40" t="s">
        <v>211</v>
      </c>
      <c r="BFT40" t="s">
        <v>211</v>
      </c>
      <c r="BFU40" t="s">
        <v>211</v>
      </c>
      <c r="BFV40" t="s">
        <v>211</v>
      </c>
      <c r="BFW40" t="s">
        <v>211</v>
      </c>
      <c r="BFX40" t="s">
        <v>211</v>
      </c>
      <c r="BFY40" t="s">
        <v>211</v>
      </c>
      <c r="BFZ40" t="s">
        <v>211</v>
      </c>
      <c r="BGA40" t="s">
        <v>211</v>
      </c>
      <c r="BGB40" t="s">
        <v>211</v>
      </c>
      <c r="BGC40" t="s">
        <v>211</v>
      </c>
      <c r="BGD40" t="s">
        <v>211</v>
      </c>
      <c r="BGE40" t="s">
        <v>211</v>
      </c>
      <c r="BGF40" t="s">
        <v>211</v>
      </c>
      <c r="BGG40" t="s">
        <v>211</v>
      </c>
      <c r="BGH40" t="s">
        <v>211</v>
      </c>
      <c r="BGI40" t="s">
        <v>211</v>
      </c>
      <c r="BGJ40" t="s">
        <v>211</v>
      </c>
      <c r="BGK40" t="s">
        <v>211</v>
      </c>
      <c r="BGL40" t="s">
        <v>211</v>
      </c>
      <c r="BGM40" t="s">
        <v>211</v>
      </c>
      <c r="BGN40" t="s">
        <v>211</v>
      </c>
      <c r="BGO40" t="s">
        <v>211</v>
      </c>
      <c r="BGP40" t="s">
        <v>211</v>
      </c>
      <c r="BGQ40" t="s">
        <v>211</v>
      </c>
      <c r="BGR40" t="s">
        <v>211</v>
      </c>
      <c r="BGS40" t="s">
        <v>211</v>
      </c>
      <c r="BGT40" t="s">
        <v>211</v>
      </c>
      <c r="BGU40" t="s">
        <v>211</v>
      </c>
      <c r="BGV40" t="s">
        <v>211</v>
      </c>
      <c r="BGW40" t="s">
        <v>211</v>
      </c>
      <c r="BGX40" t="s">
        <v>211</v>
      </c>
      <c r="BGY40" t="s">
        <v>211</v>
      </c>
      <c r="BGZ40" t="s">
        <v>211</v>
      </c>
      <c r="BHA40" t="s">
        <v>211</v>
      </c>
      <c r="BHB40" t="s">
        <v>211</v>
      </c>
      <c r="BHC40" t="s">
        <v>211</v>
      </c>
      <c r="BHD40" t="s">
        <v>211</v>
      </c>
      <c r="BHE40" t="s">
        <v>211</v>
      </c>
      <c r="BHF40" t="s">
        <v>211</v>
      </c>
      <c r="BHG40" t="s">
        <v>211</v>
      </c>
      <c r="BHH40" t="s">
        <v>211</v>
      </c>
      <c r="BHI40" t="s">
        <v>211</v>
      </c>
      <c r="BHJ40" t="s">
        <v>211</v>
      </c>
      <c r="BHK40" t="s">
        <v>211</v>
      </c>
      <c r="BHL40" t="s">
        <v>211</v>
      </c>
      <c r="BHM40" t="s">
        <v>211</v>
      </c>
      <c r="BHN40" t="s">
        <v>211</v>
      </c>
      <c r="BHO40" t="s">
        <v>211</v>
      </c>
      <c r="BHP40" t="s">
        <v>211</v>
      </c>
      <c r="BHQ40" t="s">
        <v>211</v>
      </c>
      <c r="BHR40" t="s">
        <v>211</v>
      </c>
      <c r="BHS40" t="s">
        <v>211</v>
      </c>
      <c r="BHT40" t="s">
        <v>211</v>
      </c>
      <c r="BHU40" t="s">
        <v>211</v>
      </c>
      <c r="BHV40" t="s">
        <v>211</v>
      </c>
      <c r="BHW40" t="s">
        <v>211</v>
      </c>
      <c r="BHX40" t="s">
        <v>211</v>
      </c>
      <c r="BHY40" t="s">
        <v>211</v>
      </c>
      <c r="BHZ40" t="s">
        <v>211</v>
      </c>
      <c r="BIA40" t="s">
        <v>211</v>
      </c>
      <c r="BIB40" t="s">
        <v>211</v>
      </c>
      <c r="BIC40" t="s">
        <v>211</v>
      </c>
      <c r="BID40" t="s">
        <v>211</v>
      </c>
      <c r="BIE40" t="s">
        <v>211</v>
      </c>
      <c r="BIF40" t="s">
        <v>211</v>
      </c>
      <c r="BIG40" t="s">
        <v>211</v>
      </c>
      <c r="BIH40" t="s">
        <v>211</v>
      </c>
      <c r="BII40" t="s">
        <v>211</v>
      </c>
      <c r="BIJ40" t="s">
        <v>211</v>
      </c>
      <c r="BIK40" t="s">
        <v>211</v>
      </c>
      <c r="BIL40" t="s">
        <v>211</v>
      </c>
      <c r="BIM40" t="s">
        <v>211</v>
      </c>
      <c r="BIN40" t="s">
        <v>211</v>
      </c>
      <c r="BIO40" t="s">
        <v>211</v>
      </c>
      <c r="BIP40" t="s">
        <v>211</v>
      </c>
      <c r="BIQ40" t="s">
        <v>211</v>
      </c>
      <c r="BIR40" t="s">
        <v>211</v>
      </c>
      <c r="BIS40" t="s">
        <v>211</v>
      </c>
      <c r="BIT40" t="s">
        <v>211</v>
      </c>
      <c r="BIU40" t="s">
        <v>211</v>
      </c>
      <c r="BIV40" t="s">
        <v>211</v>
      </c>
      <c r="BIW40" t="s">
        <v>211</v>
      </c>
      <c r="BIX40" t="s">
        <v>211</v>
      </c>
      <c r="BIY40" t="s">
        <v>211</v>
      </c>
      <c r="BIZ40" t="s">
        <v>211</v>
      </c>
      <c r="BJA40" t="s">
        <v>211</v>
      </c>
      <c r="BJB40" t="s">
        <v>211</v>
      </c>
      <c r="BJC40" t="s">
        <v>211</v>
      </c>
      <c r="BJD40" t="s">
        <v>211</v>
      </c>
      <c r="BJE40" t="s">
        <v>211</v>
      </c>
      <c r="BJF40" t="s">
        <v>211</v>
      </c>
      <c r="BJG40" t="s">
        <v>211</v>
      </c>
      <c r="BJH40" t="s">
        <v>211</v>
      </c>
      <c r="BJI40" t="s">
        <v>211</v>
      </c>
      <c r="BJJ40" t="s">
        <v>211</v>
      </c>
      <c r="BJK40" t="s">
        <v>211</v>
      </c>
      <c r="BJL40" t="s">
        <v>211</v>
      </c>
      <c r="BJM40" t="s">
        <v>211</v>
      </c>
      <c r="BJN40" t="s">
        <v>211</v>
      </c>
      <c r="BJO40" t="s">
        <v>211</v>
      </c>
      <c r="BJP40" t="s">
        <v>211</v>
      </c>
      <c r="BJQ40" t="s">
        <v>211</v>
      </c>
      <c r="BJR40" t="s">
        <v>211</v>
      </c>
      <c r="BJS40" t="s">
        <v>211</v>
      </c>
      <c r="BJT40" t="s">
        <v>211</v>
      </c>
      <c r="BJU40" t="s">
        <v>211</v>
      </c>
      <c r="BJV40" t="s">
        <v>211</v>
      </c>
      <c r="BJW40" t="s">
        <v>211</v>
      </c>
      <c r="BJX40" t="s">
        <v>211</v>
      </c>
      <c r="BJY40" t="s">
        <v>211</v>
      </c>
      <c r="BJZ40" t="s">
        <v>211</v>
      </c>
      <c r="BKA40" t="s">
        <v>211</v>
      </c>
      <c r="BKB40" t="s">
        <v>211</v>
      </c>
      <c r="BKC40" t="s">
        <v>211</v>
      </c>
      <c r="BKD40" t="s">
        <v>211</v>
      </c>
      <c r="BKE40" t="s">
        <v>211</v>
      </c>
      <c r="BKF40" t="s">
        <v>211</v>
      </c>
      <c r="BKG40" t="s">
        <v>211</v>
      </c>
      <c r="BKH40" t="s">
        <v>211</v>
      </c>
      <c r="BKI40" t="s">
        <v>211</v>
      </c>
      <c r="BKJ40" t="s">
        <v>211</v>
      </c>
      <c r="BKK40" t="s">
        <v>211</v>
      </c>
      <c r="BKL40" t="s">
        <v>211</v>
      </c>
      <c r="BKM40" t="s">
        <v>211</v>
      </c>
      <c r="BKN40" t="s">
        <v>211</v>
      </c>
      <c r="BKO40" t="s">
        <v>211</v>
      </c>
      <c r="BKP40" t="s">
        <v>211</v>
      </c>
      <c r="BKQ40" t="s">
        <v>211</v>
      </c>
      <c r="BKR40" t="s">
        <v>211</v>
      </c>
      <c r="BKS40" t="s">
        <v>211</v>
      </c>
      <c r="BKT40" t="s">
        <v>211</v>
      </c>
      <c r="BKU40" t="s">
        <v>211</v>
      </c>
      <c r="BKV40" t="s">
        <v>211</v>
      </c>
      <c r="BKW40" t="s">
        <v>211</v>
      </c>
      <c r="BKX40" t="s">
        <v>211</v>
      </c>
      <c r="BKY40" t="s">
        <v>211</v>
      </c>
      <c r="BKZ40" t="s">
        <v>211</v>
      </c>
      <c r="BLA40" t="s">
        <v>211</v>
      </c>
      <c r="BLB40" t="s">
        <v>211</v>
      </c>
      <c r="BLC40" t="s">
        <v>211</v>
      </c>
      <c r="BLD40" t="s">
        <v>211</v>
      </c>
      <c r="BLE40" t="s">
        <v>211</v>
      </c>
      <c r="BLF40" t="s">
        <v>211</v>
      </c>
      <c r="BLG40" t="s">
        <v>211</v>
      </c>
      <c r="BLH40" t="s">
        <v>211</v>
      </c>
      <c r="BLI40" t="s">
        <v>211</v>
      </c>
      <c r="BLJ40" t="s">
        <v>211</v>
      </c>
      <c r="BLK40" t="s">
        <v>211</v>
      </c>
      <c r="BLL40" t="s">
        <v>211</v>
      </c>
      <c r="BLM40" t="s">
        <v>211</v>
      </c>
      <c r="BLN40" t="s">
        <v>211</v>
      </c>
      <c r="BLO40" t="s">
        <v>211</v>
      </c>
      <c r="BLP40" t="s">
        <v>211</v>
      </c>
      <c r="BLQ40" t="s">
        <v>211</v>
      </c>
      <c r="BLR40" t="s">
        <v>211</v>
      </c>
      <c r="BLS40" t="s">
        <v>211</v>
      </c>
      <c r="BLT40" t="s">
        <v>211</v>
      </c>
      <c r="BLU40" t="s">
        <v>211</v>
      </c>
      <c r="BLV40" t="s">
        <v>211</v>
      </c>
      <c r="BLW40" t="s">
        <v>211</v>
      </c>
      <c r="BLX40" t="s">
        <v>211</v>
      </c>
      <c r="BLY40" t="s">
        <v>211</v>
      </c>
      <c r="BLZ40" t="s">
        <v>211</v>
      </c>
      <c r="BMA40" t="s">
        <v>211</v>
      </c>
      <c r="BMB40" t="s">
        <v>211</v>
      </c>
      <c r="BMC40" t="s">
        <v>211</v>
      </c>
      <c r="BMD40" t="s">
        <v>211</v>
      </c>
      <c r="BME40" t="s">
        <v>211</v>
      </c>
      <c r="BMF40" t="s">
        <v>211</v>
      </c>
      <c r="BMG40" t="s">
        <v>211</v>
      </c>
      <c r="BMH40" t="s">
        <v>211</v>
      </c>
      <c r="BMI40" t="s">
        <v>211</v>
      </c>
      <c r="BMJ40" t="s">
        <v>211</v>
      </c>
      <c r="BMK40" t="s">
        <v>211</v>
      </c>
      <c r="BML40" t="s">
        <v>211</v>
      </c>
      <c r="BMM40" t="s">
        <v>211</v>
      </c>
      <c r="BMN40" t="s">
        <v>211</v>
      </c>
      <c r="BMO40" t="s">
        <v>211</v>
      </c>
      <c r="BMP40" t="s">
        <v>211</v>
      </c>
      <c r="BMQ40" t="s">
        <v>211</v>
      </c>
      <c r="BMR40" t="s">
        <v>211</v>
      </c>
      <c r="BMS40" t="s">
        <v>211</v>
      </c>
      <c r="BMT40" t="s">
        <v>211</v>
      </c>
      <c r="BMU40" t="s">
        <v>211</v>
      </c>
      <c r="BMV40" t="s">
        <v>211</v>
      </c>
      <c r="BMW40" t="s">
        <v>211</v>
      </c>
      <c r="BMX40" t="s">
        <v>211</v>
      </c>
      <c r="BMY40" t="s">
        <v>211</v>
      </c>
      <c r="BMZ40" t="s">
        <v>211</v>
      </c>
      <c r="BNA40" t="s">
        <v>211</v>
      </c>
      <c r="BNB40" t="s">
        <v>211</v>
      </c>
      <c r="BNC40" t="s">
        <v>211</v>
      </c>
      <c r="BND40" t="s">
        <v>211</v>
      </c>
      <c r="BNE40" t="s">
        <v>211</v>
      </c>
      <c r="BNF40" t="s">
        <v>211</v>
      </c>
      <c r="BNG40" t="s">
        <v>211</v>
      </c>
      <c r="BNH40" t="s">
        <v>211</v>
      </c>
      <c r="BNI40" t="s">
        <v>211</v>
      </c>
      <c r="BNJ40" t="s">
        <v>211</v>
      </c>
      <c r="BNK40" t="s">
        <v>211</v>
      </c>
      <c r="BNL40" t="s">
        <v>211</v>
      </c>
      <c r="BNM40" t="s">
        <v>211</v>
      </c>
      <c r="BNN40" t="s">
        <v>211</v>
      </c>
      <c r="BNO40" t="s">
        <v>211</v>
      </c>
      <c r="BNP40" t="s">
        <v>211</v>
      </c>
      <c r="BNQ40" t="s">
        <v>211</v>
      </c>
      <c r="BNR40" t="s">
        <v>211</v>
      </c>
      <c r="BNS40" t="s">
        <v>211</v>
      </c>
      <c r="BNT40" t="s">
        <v>211</v>
      </c>
      <c r="BNU40" t="s">
        <v>211</v>
      </c>
      <c r="BNV40" t="s">
        <v>211</v>
      </c>
      <c r="BNW40" t="s">
        <v>211</v>
      </c>
      <c r="BNX40" t="s">
        <v>211</v>
      </c>
      <c r="BNY40" t="s">
        <v>211</v>
      </c>
      <c r="BNZ40" t="s">
        <v>211</v>
      </c>
      <c r="BOA40" t="s">
        <v>211</v>
      </c>
      <c r="BOB40" t="s">
        <v>211</v>
      </c>
      <c r="BOC40" t="s">
        <v>211</v>
      </c>
      <c r="BOD40" t="s">
        <v>211</v>
      </c>
      <c r="BOE40" t="s">
        <v>211</v>
      </c>
      <c r="BOF40" t="s">
        <v>211</v>
      </c>
      <c r="BOG40" t="s">
        <v>211</v>
      </c>
      <c r="BOH40" t="s">
        <v>211</v>
      </c>
      <c r="BOI40" t="s">
        <v>211</v>
      </c>
      <c r="BOJ40" t="s">
        <v>211</v>
      </c>
      <c r="BOK40" t="s">
        <v>211</v>
      </c>
      <c r="BOL40" t="s">
        <v>211</v>
      </c>
      <c r="BOM40" t="s">
        <v>211</v>
      </c>
      <c r="BON40" t="s">
        <v>211</v>
      </c>
      <c r="BOO40" t="s">
        <v>211</v>
      </c>
      <c r="BOP40" t="s">
        <v>211</v>
      </c>
      <c r="BOQ40" t="s">
        <v>211</v>
      </c>
      <c r="BOR40" t="s">
        <v>211</v>
      </c>
      <c r="BOS40" t="s">
        <v>211</v>
      </c>
      <c r="BOT40" t="s">
        <v>211</v>
      </c>
      <c r="BOU40" t="s">
        <v>211</v>
      </c>
      <c r="BOV40" t="s">
        <v>211</v>
      </c>
      <c r="BOW40" t="s">
        <v>211</v>
      </c>
      <c r="BOX40" t="s">
        <v>211</v>
      </c>
      <c r="BOY40" t="s">
        <v>211</v>
      </c>
      <c r="BOZ40" t="s">
        <v>211</v>
      </c>
      <c r="BPA40" t="s">
        <v>211</v>
      </c>
      <c r="BPB40" t="s">
        <v>211</v>
      </c>
      <c r="BPC40" t="s">
        <v>211</v>
      </c>
      <c r="BPD40" t="s">
        <v>211</v>
      </c>
      <c r="BPE40" t="s">
        <v>211</v>
      </c>
      <c r="BPF40" t="s">
        <v>211</v>
      </c>
      <c r="BPG40" t="s">
        <v>211</v>
      </c>
      <c r="BPH40" t="s">
        <v>211</v>
      </c>
      <c r="BPI40" t="s">
        <v>211</v>
      </c>
      <c r="BPJ40" t="s">
        <v>211</v>
      </c>
      <c r="BPK40" t="s">
        <v>211</v>
      </c>
      <c r="BPL40" t="s">
        <v>211</v>
      </c>
      <c r="BPM40" t="s">
        <v>211</v>
      </c>
      <c r="BPN40" t="s">
        <v>211</v>
      </c>
      <c r="BPO40" t="s">
        <v>211</v>
      </c>
      <c r="BPP40" t="s">
        <v>211</v>
      </c>
      <c r="BPQ40" t="s">
        <v>211</v>
      </c>
      <c r="BPR40" t="s">
        <v>211</v>
      </c>
      <c r="BPS40" t="s">
        <v>211</v>
      </c>
      <c r="BPT40" t="s">
        <v>211</v>
      </c>
      <c r="BPU40" t="s">
        <v>211</v>
      </c>
      <c r="BPV40" t="s">
        <v>211</v>
      </c>
      <c r="BPW40" t="s">
        <v>211</v>
      </c>
      <c r="BPX40" t="s">
        <v>211</v>
      </c>
      <c r="BPY40" t="s">
        <v>211</v>
      </c>
      <c r="BPZ40" t="s">
        <v>211</v>
      </c>
      <c r="BQA40" t="s">
        <v>211</v>
      </c>
      <c r="BQB40" t="s">
        <v>211</v>
      </c>
      <c r="BQC40" t="s">
        <v>211</v>
      </c>
      <c r="BQD40" t="s">
        <v>211</v>
      </c>
      <c r="BQE40" t="s">
        <v>211</v>
      </c>
      <c r="BQF40" t="s">
        <v>211</v>
      </c>
      <c r="BQG40" t="s">
        <v>211</v>
      </c>
      <c r="BQH40" t="s">
        <v>211</v>
      </c>
      <c r="BQI40" t="s">
        <v>211</v>
      </c>
      <c r="BQJ40" t="s">
        <v>211</v>
      </c>
      <c r="BQK40" t="s">
        <v>211</v>
      </c>
      <c r="BQL40" t="s">
        <v>211</v>
      </c>
      <c r="BQM40" t="s">
        <v>211</v>
      </c>
      <c r="BQN40" t="s">
        <v>211</v>
      </c>
      <c r="BQO40" t="s">
        <v>211</v>
      </c>
      <c r="BQP40" t="s">
        <v>211</v>
      </c>
      <c r="BQQ40" t="s">
        <v>211</v>
      </c>
      <c r="BQR40" t="s">
        <v>211</v>
      </c>
      <c r="BQS40" t="s">
        <v>211</v>
      </c>
      <c r="BQT40" t="s">
        <v>211</v>
      </c>
      <c r="BQU40" t="s">
        <v>211</v>
      </c>
      <c r="BQV40" t="s">
        <v>211</v>
      </c>
      <c r="BQW40" t="s">
        <v>211</v>
      </c>
      <c r="BQX40" t="s">
        <v>211</v>
      </c>
      <c r="BQY40" t="s">
        <v>211</v>
      </c>
      <c r="BQZ40" t="s">
        <v>211</v>
      </c>
      <c r="BRA40" t="s">
        <v>211</v>
      </c>
      <c r="BRB40" t="s">
        <v>211</v>
      </c>
      <c r="BRC40" t="s">
        <v>211</v>
      </c>
      <c r="BRD40" t="s">
        <v>211</v>
      </c>
      <c r="BRE40" t="s">
        <v>211</v>
      </c>
      <c r="BRF40" t="s">
        <v>211</v>
      </c>
      <c r="BRG40" t="s">
        <v>211</v>
      </c>
      <c r="BRH40" t="s">
        <v>211</v>
      </c>
      <c r="BRI40" t="s">
        <v>211</v>
      </c>
      <c r="BRJ40" t="s">
        <v>211</v>
      </c>
      <c r="BRK40" t="s">
        <v>211</v>
      </c>
      <c r="BRL40" t="s">
        <v>211</v>
      </c>
      <c r="BRM40" t="s">
        <v>211</v>
      </c>
      <c r="BRN40" t="s">
        <v>211</v>
      </c>
      <c r="BRO40" t="s">
        <v>211</v>
      </c>
      <c r="BRP40" t="s">
        <v>211</v>
      </c>
      <c r="BRQ40" t="s">
        <v>211</v>
      </c>
      <c r="BRR40" t="s">
        <v>211</v>
      </c>
      <c r="BRS40" t="s">
        <v>211</v>
      </c>
      <c r="BRT40" t="s">
        <v>211</v>
      </c>
      <c r="BRU40" t="s">
        <v>211</v>
      </c>
      <c r="BRV40" t="s">
        <v>211</v>
      </c>
      <c r="BRW40" t="s">
        <v>211</v>
      </c>
      <c r="BRX40" t="s">
        <v>211</v>
      </c>
      <c r="BRY40" t="s">
        <v>211</v>
      </c>
      <c r="BRZ40" t="s">
        <v>211</v>
      </c>
      <c r="BSA40" t="s">
        <v>211</v>
      </c>
      <c r="BSB40" t="s">
        <v>211</v>
      </c>
      <c r="BSC40" t="s">
        <v>211</v>
      </c>
      <c r="BSD40" t="s">
        <v>211</v>
      </c>
      <c r="BSE40" t="s">
        <v>211</v>
      </c>
      <c r="BSF40" t="s">
        <v>211</v>
      </c>
      <c r="BSG40" t="s">
        <v>211</v>
      </c>
      <c r="BSH40" t="s">
        <v>211</v>
      </c>
      <c r="BSI40" t="s">
        <v>211</v>
      </c>
      <c r="BSJ40" t="s">
        <v>211</v>
      </c>
      <c r="BSK40" t="s">
        <v>211</v>
      </c>
      <c r="BSL40" t="s">
        <v>211</v>
      </c>
      <c r="BSM40" t="s">
        <v>211</v>
      </c>
      <c r="BSN40" t="s">
        <v>211</v>
      </c>
      <c r="BSO40" t="s">
        <v>211</v>
      </c>
      <c r="BSP40" t="s">
        <v>211</v>
      </c>
      <c r="BSQ40" t="s">
        <v>211</v>
      </c>
      <c r="BSR40" t="s">
        <v>211</v>
      </c>
      <c r="BSS40" t="s">
        <v>211</v>
      </c>
      <c r="BST40" t="s">
        <v>211</v>
      </c>
      <c r="BSU40" t="s">
        <v>211</v>
      </c>
      <c r="BSV40" t="s">
        <v>211</v>
      </c>
      <c r="BSW40" t="s">
        <v>211</v>
      </c>
      <c r="BSX40" t="s">
        <v>211</v>
      </c>
      <c r="BSY40" t="s">
        <v>211</v>
      </c>
      <c r="BSZ40" t="s">
        <v>211</v>
      </c>
      <c r="BTA40" t="s">
        <v>211</v>
      </c>
      <c r="BTB40" t="s">
        <v>211</v>
      </c>
      <c r="BTC40" t="s">
        <v>211</v>
      </c>
      <c r="BTD40" t="s">
        <v>211</v>
      </c>
      <c r="BTE40" t="s">
        <v>211</v>
      </c>
      <c r="BTF40" t="s">
        <v>211</v>
      </c>
      <c r="BTG40" t="s">
        <v>211</v>
      </c>
      <c r="BTH40" t="s">
        <v>211</v>
      </c>
      <c r="BTI40" t="s">
        <v>211</v>
      </c>
      <c r="BTJ40" t="s">
        <v>211</v>
      </c>
      <c r="BTK40" t="s">
        <v>211</v>
      </c>
      <c r="BTL40" t="s">
        <v>211</v>
      </c>
      <c r="BTM40" t="s">
        <v>211</v>
      </c>
      <c r="BTN40" t="s">
        <v>211</v>
      </c>
      <c r="BTO40" t="s">
        <v>211</v>
      </c>
      <c r="BTP40" t="s">
        <v>211</v>
      </c>
      <c r="BTQ40" t="s">
        <v>211</v>
      </c>
      <c r="BTR40" t="s">
        <v>211</v>
      </c>
      <c r="BTS40" t="s">
        <v>211</v>
      </c>
      <c r="BTT40" t="s">
        <v>211</v>
      </c>
      <c r="BTU40" t="s">
        <v>211</v>
      </c>
      <c r="BTV40" t="s">
        <v>211</v>
      </c>
      <c r="BTW40" t="s">
        <v>211</v>
      </c>
      <c r="BTX40" t="s">
        <v>211</v>
      </c>
      <c r="BTY40" t="s">
        <v>211</v>
      </c>
      <c r="BTZ40" t="s">
        <v>211</v>
      </c>
      <c r="BUA40" t="s">
        <v>211</v>
      </c>
      <c r="BUB40" t="s">
        <v>211</v>
      </c>
      <c r="BUC40" t="s">
        <v>211</v>
      </c>
      <c r="BUD40" t="s">
        <v>211</v>
      </c>
      <c r="BUE40" t="s">
        <v>211</v>
      </c>
      <c r="BUF40" t="s">
        <v>211</v>
      </c>
      <c r="BUG40" t="s">
        <v>211</v>
      </c>
      <c r="BUH40" t="s">
        <v>211</v>
      </c>
      <c r="BUI40" t="s">
        <v>211</v>
      </c>
      <c r="BUJ40" t="s">
        <v>211</v>
      </c>
      <c r="BUK40" t="s">
        <v>211</v>
      </c>
      <c r="BUL40" t="s">
        <v>211</v>
      </c>
      <c r="BUM40" t="s">
        <v>211</v>
      </c>
      <c r="BUN40" t="s">
        <v>211</v>
      </c>
      <c r="BUO40" t="s">
        <v>211</v>
      </c>
      <c r="BUP40" t="s">
        <v>211</v>
      </c>
      <c r="BUQ40" t="s">
        <v>211</v>
      </c>
      <c r="BUR40" t="s">
        <v>211</v>
      </c>
      <c r="BUS40" t="s">
        <v>211</v>
      </c>
      <c r="BUT40" t="s">
        <v>211</v>
      </c>
      <c r="BUU40" t="s">
        <v>211</v>
      </c>
      <c r="BUV40" t="s">
        <v>211</v>
      </c>
      <c r="BUW40" t="s">
        <v>211</v>
      </c>
      <c r="BUX40" t="s">
        <v>211</v>
      </c>
      <c r="BUY40" t="s">
        <v>211</v>
      </c>
      <c r="BUZ40" t="s">
        <v>211</v>
      </c>
      <c r="BVA40" t="s">
        <v>211</v>
      </c>
      <c r="BVB40" t="s">
        <v>211</v>
      </c>
      <c r="BVC40" t="s">
        <v>211</v>
      </c>
      <c r="BVD40" t="s">
        <v>211</v>
      </c>
      <c r="BVE40" t="s">
        <v>211</v>
      </c>
      <c r="BVF40" t="s">
        <v>211</v>
      </c>
      <c r="BVG40" t="s">
        <v>211</v>
      </c>
      <c r="BVH40" t="s">
        <v>211</v>
      </c>
      <c r="BVI40" t="s">
        <v>211</v>
      </c>
      <c r="BVJ40" t="s">
        <v>211</v>
      </c>
      <c r="BVK40" t="s">
        <v>211</v>
      </c>
      <c r="BVL40" t="s">
        <v>211</v>
      </c>
      <c r="BVM40" t="s">
        <v>211</v>
      </c>
      <c r="BVN40" t="s">
        <v>211</v>
      </c>
      <c r="BVO40" t="s">
        <v>211</v>
      </c>
      <c r="BVP40" t="s">
        <v>211</v>
      </c>
      <c r="BVQ40" t="s">
        <v>211</v>
      </c>
      <c r="BVR40" t="s">
        <v>211</v>
      </c>
      <c r="BVS40" t="s">
        <v>211</v>
      </c>
      <c r="BVT40" t="s">
        <v>211</v>
      </c>
      <c r="BVU40" t="s">
        <v>211</v>
      </c>
      <c r="BVV40" t="s">
        <v>211</v>
      </c>
      <c r="BVW40" t="s">
        <v>211</v>
      </c>
      <c r="BVX40" t="s">
        <v>211</v>
      </c>
      <c r="BVY40" t="s">
        <v>211</v>
      </c>
      <c r="BVZ40" t="s">
        <v>211</v>
      </c>
      <c r="BWA40" t="s">
        <v>211</v>
      </c>
      <c r="BWB40" t="s">
        <v>211</v>
      </c>
      <c r="BWC40" t="s">
        <v>211</v>
      </c>
      <c r="BWD40" t="s">
        <v>211</v>
      </c>
      <c r="BWE40" t="s">
        <v>211</v>
      </c>
      <c r="BWF40" t="s">
        <v>211</v>
      </c>
      <c r="BWG40" t="s">
        <v>211</v>
      </c>
      <c r="BWH40" t="s">
        <v>211</v>
      </c>
      <c r="BWI40" t="s">
        <v>211</v>
      </c>
      <c r="BWJ40" t="s">
        <v>211</v>
      </c>
      <c r="BWK40" t="s">
        <v>211</v>
      </c>
      <c r="BWL40" t="s">
        <v>211</v>
      </c>
      <c r="BWM40" t="s">
        <v>211</v>
      </c>
      <c r="BWN40" t="s">
        <v>211</v>
      </c>
      <c r="BWO40" t="s">
        <v>211</v>
      </c>
      <c r="BWP40" t="s">
        <v>211</v>
      </c>
      <c r="BWQ40" t="s">
        <v>211</v>
      </c>
      <c r="BWR40" t="s">
        <v>211</v>
      </c>
      <c r="BWS40" t="s">
        <v>211</v>
      </c>
      <c r="BWT40" t="s">
        <v>211</v>
      </c>
      <c r="BWU40" t="s">
        <v>211</v>
      </c>
      <c r="BWV40" t="s">
        <v>211</v>
      </c>
      <c r="BWW40" t="s">
        <v>211</v>
      </c>
      <c r="BWX40" t="s">
        <v>211</v>
      </c>
      <c r="BWY40" t="s">
        <v>211</v>
      </c>
      <c r="BWZ40" t="s">
        <v>211</v>
      </c>
      <c r="BXA40" t="s">
        <v>211</v>
      </c>
      <c r="BXB40" t="s">
        <v>211</v>
      </c>
      <c r="BXC40" t="s">
        <v>211</v>
      </c>
      <c r="BXD40" t="s">
        <v>211</v>
      </c>
      <c r="BXE40" t="s">
        <v>211</v>
      </c>
      <c r="BXF40" t="s">
        <v>211</v>
      </c>
      <c r="BXG40" t="s">
        <v>211</v>
      </c>
      <c r="BXH40" t="s">
        <v>211</v>
      </c>
      <c r="BXI40" t="s">
        <v>211</v>
      </c>
      <c r="BXJ40" t="s">
        <v>211</v>
      </c>
      <c r="BXK40" t="s">
        <v>211</v>
      </c>
      <c r="BXL40" t="s">
        <v>211</v>
      </c>
      <c r="BXM40" t="s">
        <v>211</v>
      </c>
      <c r="BXN40" t="s">
        <v>211</v>
      </c>
      <c r="BXO40" t="s">
        <v>211</v>
      </c>
      <c r="BXP40" t="s">
        <v>211</v>
      </c>
      <c r="BXQ40" t="s">
        <v>211</v>
      </c>
      <c r="BXR40" t="s">
        <v>211</v>
      </c>
      <c r="BXS40" t="s">
        <v>211</v>
      </c>
      <c r="BXT40" t="s">
        <v>211</v>
      </c>
      <c r="BXU40" t="s">
        <v>211</v>
      </c>
      <c r="BXV40" t="s">
        <v>211</v>
      </c>
      <c r="BXW40" t="s">
        <v>211</v>
      </c>
      <c r="BXX40" t="s">
        <v>211</v>
      </c>
      <c r="BXY40" t="s">
        <v>211</v>
      </c>
      <c r="BXZ40" t="s">
        <v>211</v>
      </c>
      <c r="BYA40" t="s">
        <v>211</v>
      </c>
      <c r="BYB40" t="s">
        <v>211</v>
      </c>
      <c r="BYC40" t="s">
        <v>211</v>
      </c>
      <c r="BYD40" t="s">
        <v>211</v>
      </c>
      <c r="BYE40" t="s">
        <v>211</v>
      </c>
      <c r="BYF40" t="s">
        <v>211</v>
      </c>
      <c r="BYG40" t="s">
        <v>211</v>
      </c>
      <c r="BYH40" t="s">
        <v>211</v>
      </c>
      <c r="BYI40" t="s">
        <v>211</v>
      </c>
      <c r="BYJ40" t="s">
        <v>211</v>
      </c>
      <c r="BYK40" t="s">
        <v>211</v>
      </c>
      <c r="BYL40" t="s">
        <v>211</v>
      </c>
      <c r="BYM40" t="s">
        <v>211</v>
      </c>
      <c r="BYN40" t="s">
        <v>211</v>
      </c>
      <c r="BYO40" t="s">
        <v>211</v>
      </c>
      <c r="BYP40" t="s">
        <v>211</v>
      </c>
      <c r="BYQ40" t="s">
        <v>211</v>
      </c>
      <c r="BYR40" t="s">
        <v>211</v>
      </c>
      <c r="BYS40" t="s">
        <v>211</v>
      </c>
      <c r="BYT40" t="s">
        <v>211</v>
      </c>
      <c r="BYU40" t="s">
        <v>211</v>
      </c>
      <c r="BYV40" t="s">
        <v>211</v>
      </c>
      <c r="BYW40" t="s">
        <v>211</v>
      </c>
      <c r="BYX40" t="s">
        <v>211</v>
      </c>
      <c r="BYY40" t="s">
        <v>211</v>
      </c>
      <c r="BYZ40" t="s">
        <v>211</v>
      </c>
      <c r="BZA40" t="s">
        <v>211</v>
      </c>
      <c r="BZB40" t="s">
        <v>211</v>
      </c>
      <c r="BZC40" t="s">
        <v>211</v>
      </c>
      <c r="BZD40" t="s">
        <v>211</v>
      </c>
      <c r="BZE40" t="s">
        <v>211</v>
      </c>
      <c r="BZF40" t="s">
        <v>211</v>
      </c>
      <c r="BZG40" t="s">
        <v>211</v>
      </c>
      <c r="BZH40" t="s">
        <v>211</v>
      </c>
      <c r="BZI40" t="s">
        <v>211</v>
      </c>
      <c r="BZJ40" t="s">
        <v>211</v>
      </c>
      <c r="BZK40" t="s">
        <v>211</v>
      </c>
      <c r="BZL40" t="s">
        <v>211</v>
      </c>
      <c r="BZM40" t="s">
        <v>211</v>
      </c>
      <c r="BZN40" t="s">
        <v>211</v>
      </c>
      <c r="BZO40" t="s">
        <v>211</v>
      </c>
      <c r="BZP40" t="s">
        <v>211</v>
      </c>
      <c r="BZQ40" t="s">
        <v>211</v>
      </c>
      <c r="BZR40" t="s">
        <v>211</v>
      </c>
      <c r="BZS40" t="s">
        <v>211</v>
      </c>
      <c r="BZT40" t="s">
        <v>211</v>
      </c>
      <c r="BZU40" t="s">
        <v>211</v>
      </c>
      <c r="BZV40" t="s">
        <v>211</v>
      </c>
      <c r="BZW40" t="s">
        <v>211</v>
      </c>
      <c r="BZX40" t="s">
        <v>211</v>
      </c>
      <c r="BZY40" t="s">
        <v>211</v>
      </c>
      <c r="BZZ40" t="s">
        <v>211</v>
      </c>
      <c r="CAA40" t="s">
        <v>211</v>
      </c>
      <c r="CAB40" t="s">
        <v>211</v>
      </c>
      <c r="CAC40" t="s">
        <v>211</v>
      </c>
      <c r="CAD40" t="s">
        <v>211</v>
      </c>
      <c r="CAE40" t="s">
        <v>211</v>
      </c>
      <c r="CAF40" t="s">
        <v>211</v>
      </c>
      <c r="CAG40" t="s">
        <v>211</v>
      </c>
      <c r="CAH40" t="s">
        <v>211</v>
      </c>
      <c r="CAI40" t="s">
        <v>211</v>
      </c>
      <c r="CAJ40" t="s">
        <v>211</v>
      </c>
      <c r="CAK40" t="s">
        <v>211</v>
      </c>
      <c r="CAL40" t="s">
        <v>211</v>
      </c>
      <c r="CAM40" t="s">
        <v>211</v>
      </c>
      <c r="CAN40" t="s">
        <v>211</v>
      </c>
      <c r="CAO40" t="s">
        <v>211</v>
      </c>
      <c r="CAP40" t="s">
        <v>211</v>
      </c>
      <c r="CAQ40" t="s">
        <v>211</v>
      </c>
      <c r="CAR40" t="s">
        <v>211</v>
      </c>
      <c r="CAS40" t="s">
        <v>211</v>
      </c>
      <c r="CAT40" t="s">
        <v>211</v>
      </c>
      <c r="CAU40" t="s">
        <v>211</v>
      </c>
      <c r="CAV40" t="s">
        <v>211</v>
      </c>
      <c r="CAW40" t="s">
        <v>211</v>
      </c>
      <c r="CAX40" t="s">
        <v>211</v>
      </c>
      <c r="CAY40" t="s">
        <v>211</v>
      </c>
      <c r="CAZ40" t="s">
        <v>211</v>
      </c>
      <c r="CBA40" t="s">
        <v>211</v>
      </c>
      <c r="CBB40" t="s">
        <v>211</v>
      </c>
      <c r="CBC40" t="s">
        <v>211</v>
      </c>
      <c r="CBD40" t="s">
        <v>211</v>
      </c>
      <c r="CBE40" t="s">
        <v>211</v>
      </c>
      <c r="CBF40" t="s">
        <v>211</v>
      </c>
      <c r="CBG40" t="s">
        <v>211</v>
      </c>
      <c r="CBH40" t="s">
        <v>211</v>
      </c>
      <c r="CBI40" t="s">
        <v>211</v>
      </c>
      <c r="CBJ40" t="s">
        <v>211</v>
      </c>
      <c r="CBK40" t="s">
        <v>211</v>
      </c>
      <c r="CBL40" t="s">
        <v>211</v>
      </c>
      <c r="CBM40" t="s">
        <v>211</v>
      </c>
      <c r="CBN40" t="s">
        <v>211</v>
      </c>
      <c r="CBO40" t="s">
        <v>211</v>
      </c>
      <c r="CBP40" t="s">
        <v>211</v>
      </c>
      <c r="CBQ40" t="s">
        <v>211</v>
      </c>
      <c r="CBR40" t="s">
        <v>211</v>
      </c>
      <c r="CBS40" t="s">
        <v>211</v>
      </c>
      <c r="CBT40" t="s">
        <v>211</v>
      </c>
      <c r="CBU40" t="s">
        <v>211</v>
      </c>
      <c r="CBV40" t="s">
        <v>211</v>
      </c>
      <c r="CBW40" t="s">
        <v>211</v>
      </c>
      <c r="CBX40" t="s">
        <v>211</v>
      </c>
      <c r="CBY40" t="s">
        <v>211</v>
      </c>
      <c r="CBZ40" t="s">
        <v>211</v>
      </c>
      <c r="CCA40" t="s">
        <v>211</v>
      </c>
      <c r="CCB40" t="s">
        <v>211</v>
      </c>
      <c r="CCC40" t="s">
        <v>211</v>
      </c>
      <c r="CCD40" t="s">
        <v>211</v>
      </c>
      <c r="CCE40" t="s">
        <v>211</v>
      </c>
      <c r="CCF40" t="s">
        <v>211</v>
      </c>
      <c r="CCG40" t="s">
        <v>211</v>
      </c>
      <c r="CCH40" t="s">
        <v>211</v>
      </c>
      <c r="CCI40" t="s">
        <v>211</v>
      </c>
      <c r="CCJ40" t="s">
        <v>211</v>
      </c>
      <c r="CCK40" t="s">
        <v>211</v>
      </c>
      <c r="CCL40" t="s">
        <v>211</v>
      </c>
      <c r="CCM40" t="s">
        <v>211</v>
      </c>
      <c r="CCN40" t="s">
        <v>211</v>
      </c>
      <c r="CCO40" t="s">
        <v>211</v>
      </c>
      <c r="CCP40" t="s">
        <v>211</v>
      </c>
      <c r="CCQ40" t="s">
        <v>211</v>
      </c>
      <c r="CCR40" t="s">
        <v>211</v>
      </c>
      <c r="CCS40" t="s">
        <v>211</v>
      </c>
      <c r="CCT40" t="s">
        <v>211</v>
      </c>
      <c r="CCU40" t="s">
        <v>211</v>
      </c>
      <c r="CCV40" t="s">
        <v>211</v>
      </c>
      <c r="CCW40" t="s">
        <v>211</v>
      </c>
      <c r="CCX40" t="s">
        <v>211</v>
      </c>
      <c r="CCY40" t="s">
        <v>211</v>
      </c>
      <c r="CCZ40" t="s">
        <v>211</v>
      </c>
      <c r="CDA40" t="s">
        <v>211</v>
      </c>
      <c r="CDB40" t="s">
        <v>211</v>
      </c>
      <c r="CDC40" t="s">
        <v>211</v>
      </c>
      <c r="CDD40" t="s">
        <v>211</v>
      </c>
      <c r="CDE40" t="s">
        <v>211</v>
      </c>
      <c r="CDF40" t="s">
        <v>211</v>
      </c>
      <c r="CDG40" t="s">
        <v>211</v>
      </c>
      <c r="CDH40" t="s">
        <v>211</v>
      </c>
      <c r="CDI40" t="s">
        <v>211</v>
      </c>
      <c r="CDJ40" t="s">
        <v>211</v>
      </c>
      <c r="CDK40" t="s">
        <v>211</v>
      </c>
      <c r="CDL40" t="s">
        <v>211</v>
      </c>
      <c r="CDM40" t="s">
        <v>211</v>
      </c>
      <c r="CDN40" t="s">
        <v>211</v>
      </c>
      <c r="CDO40" t="s">
        <v>211</v>
      </c>
      <c r="CDP40" t="s">
        <v>211</v>
      </c>
      <c r="CDQ40" t="s">
        <v>211</v>
      </c>
      <c r="CDR40" t="s">
        <v>211</v>
      </c>
      <c r="CDS40" t="s">
        <v>211</v>
      </c>
      <c r="CDT40" t="s">
        <v>211</v>
      </c>
      <c r="CDU40" t="s">
        <v>211</v>
      </c>
      <c r="CDV40" t="s">
        <v>211</v>
      </c>
      <c r="CDW40" t="s">
        <v>211</v>
      </c>
      <c r="CDX40" t="s">
        <v>211</v>
      </c>
      <c r="CDY40" t="s">
        <v>211</v>
      </c>
      <c r="CDZ40" t="s">
        <v>211</v>
      </c>
      <c r="CEA40" t="s">
        <v>211</v>
      </c>
      <c r="CEB40" t="s">
        <v>211</v>
      </c>
      <c r="CEC40" t="s">
        <v>211</v>
      </c>
      <c r="CED40" t="s">
        <v>211</v>
      </c>
      <c r="CEE40" t="s">
        <v>211</v>
      </c>
      <c r="CEF40" t="s">
        <v>211</v>
      </c>
      <c r="CEG40" t="s">
        <v>211</v>
      </c>
      <c r="CEH40" t="s">
        <v>211</v>
      </c>
      <c r="CEI40" t="s">
        <v>211</v>
      </c>
      <c r="CEJ40" t="s">
        <v>211</v>
      </c>
      <c r="CEK40" t="s">
        <v>211</v>
      </c>
      <c r="CEL40" t="s">
        <v>211</v>
      </c>
      <c r="CEM40" t="s">
        <v>211</v>
      </c>
      <c r="CEN40" t="s">
        <v>211</v>
      </c>
      <c r="CEO40" t="s">
        <v>211</v>
      </c>
      <c r="CEP40" t="s">
        <v>211</v>
      </c>
      <c r="CEQ40" t="s">
        <v>211</v>
      </c>
      <c r="CER40" t="s">
        <v>211</v>
      </c>
      <c r="CES40" t="s">
        <v>211</v>
      </c>
      <c r="CET40" t="s">
        <v>211</v>
      </c>
      <c r="CEU40" t="s">
        <v>211</v>
      </c>
      <c r="CEV40" t="s">
        <v>211</v>
      </c>
      <c r="CEW40" t="s">
        <v>211</v>
      </c>
      <c r="CEX40" t="s">
        <v>211</v>
      </c>
      <c r="CEY40" t="s">
        <v>211</v>
      </c>
      <c r="CEZ40" t="s">
        <v>211</v>
      </c>
      <c r="CFA40" t="s">
        <v>211</v>
      </c>
      <c r="CFB40" t="s">
        <v>211</v>
      </c>
      <c r="CFC40" t="s">
        <v>211</v>
      </c>
      <c r="CFD40" t="s">
        <v>211</v>
      </c>
      <c r="CFE40" t="s">
        <v>211</v>
      </c>
      <c r="CFF40" t="s">
        <v>211</v>
      </c>
      <c r="CFG40" t="s">
        <v>211</v>
      </c>
      <c r="CFH40" t="s">
        <v>211</v>
      </c>
      <c r="CFI40" t="s">
        <v>211</v>
      </c>
      <c r="CFJ40" t="s">
        <v>211</v>
      </c>
      <c r="CFK40" t="s">
        <v>211</v>
      </c>
      <c r="CFL40" t="s">
        <v>211</v>
      </c>
      <c r="CFM40" t="s">
        <v>211</v>
      </c>
      <c r="CFN40" t="s">
        <v>211</v>
      </c>
      <c r="CFO40" t="s">
        <v>211</v>
      </c>
      <c r="CFP40" t="s">
        <v>211</v>
      </c>
      <c r="CFQ40" t="s">
        <v>211</v>
      </c>
      <c r="CFR40" t="s">
        <v>211</v>
      </c>
      <c r="CFS40" t="s">
        <v>211</v>
      </c>
      <c r="CFT40" t="s">
        <v>211</v>
      </c>
      <c r="CFU40" t="s">
        <v>211</v>
      </c>
      <c r="CFV40" t="s">
        <v>211</v>
      </c>
      <c r="CFW40" t="s">
        <v>211</v>
      </c>
      <c r="CFX40" t="s">
        <v>211</v>
      </c>
      <c r="CFY40" t="s">
        <v>211</v>
      </c>
      <c r="CFZ40" t="s">
        <v>211</v>
      </c>
      <c r="CGA40" t="s">
        <v>211</v>
      </c>
      <c r="CGB40" t="s">
        <v>211</v>
      </c>
      <c r="CGC40" t="s">
        <v>211</v>
      </c>
      <c r="CGD40" t="s">
        <v>211</v>
      </c>
      <c r="CGE40" t="s">
        <v>211</v>
      </c>
      <c r="CGF40" t="s">
        <v>211</v>
      </c>
      <c r="CGG40" t="s">
        <v>211</v>
      </c>
      <c r="CGH40" t="s">
        <v>211</v>
      </c>
      <c r="CGI40" t="s">
        <v>211</v>
      </c>
      <c r="CGJ40" t="s">
        <v>211</v>
      </c>
      <c r="CGK40" t="s">
        <v>211</v>
      </c>
      <c r="CGL40" t="s">
        <v>211</v>
      </c>
      <c r="CGM40" t="s">
        <v>211</v>
      </c>
      <c r="CGN40" t="s">
        <v>211</v>
      </c>
      <c r="CGO40" t="s">
        <v>211</v>
      </c>
      <c r="CGP40" t="s">
        <v>211</v>
      </c>
      <c r="CGQ40" t="s">
        <v>211</v>
      </c>
      <c r="CGR40" t="s">
        <v>211</v>
      </c>
      <c r="CGS40" t="s">
        <v>211</v>
      </c>
      <c r="CGT40" t="s">
        <v>211</v>
      </c>
      <c r="CGU40" t="s">
        <v>211</v>
      </c>
      <c r="CGV40" t="s">
        <v>211</v>
      </c>
      <c r="CGW40" t="s">
        <v>211</v>
      </c>
      <c r="CGX40" t="s">
        <v>211</v>
      </c>
      <c r="CGY40" t="s">
        <v>211</v>
      </c>
      <c r="CGZ40" t="s">
        <v>211</v>
      </c>
      <c r="CHA40" t="s">
        <v>211</v>
      </c>
      <c r="CHB40" t="s">
        <v>211</v>
      </c>
      <c r="CHC40" t="s">
        <v>211</v>
      </c>
      <c r="CHD40" t="s">
        <v>211</v>
      </c>
      <c r="CHE40" t="s">
        <v>211</v>
      </c>
      <c r="CHF40" t="s">
        <v>211</v>
      </c>
      <c r="CHG40" t="s">
        <v>211</v>
      </c>
      <c r="CHH40" t="s">
        <v>211</v>
      </c>
      <c r="CHI40" t="s">
        <v>211</v>
      </c>
      <c r="CHJ40" t="s">
        <v>211</v>
      </c>
      <c r="CHK40" t="s">
        <v>211</v>
      </c>
      <c r="CHL40" t="s">
        <v>211</v>
      </c>
      <c r="CHM40" t="s">
        <v>211</v>
      </c>
      <c r="CHN40" t="s">
        <v>211</v>
      </c>
      <c r="CHO40" t="s">
        <v>211</v>
      </c>
      <c r="CHP40" t="s">
        <v>211</v>
      </c>
      <c r="CHQ40" t="s">
        <v>211</v>
      </c>
      <c r="CHR40" t="s">
        <v>211</v>
      </c>
      <c r="CHS40" t="s">
        <v>211</v>
      </c>
      <c r="CHT40" t="s">
        <v>211</v>
      </c>
      <c r="CHU40" t="s">
        <v>211</v>
      </c>
      <c r="CHV40" t="s">
        <v>211</v>
      </c>
      <c r="CHW40" t="s">
        <v>211</v>
      </c>
      <c r="CHX40" t="s">
        <v>211</v>
      </c>
      <c r="CHY40" t="s">
        <v>211</v>
      </c>
      <c r="CHZ40" t="s">
        <v>211</v>
      </c>
      <c r="CIA40" t="s">
        <v>211</v>
      </c>
      <c r="CIB40" t="s">
        <v>211</v>
      </c>
      <c r="CIC40" t="s">
        <v>211</v>
      </c>
      <c r="CID40" t="s">
        <v>211</v>
      </c>
      <c r="CIE40" t="s">
        <v>211</v>
      </c>
      <c r="CIF40" t="s">
        <v>211</v>
      </c>
      <c r="CIG40" t="s">
        <v>211</v>
      </c>
      <c r="CIH40" t="s">
        <v>211</v>
      </c>
      <c r="CII40" t="s">
        <v>211</v>
      </c>
      <c r="CIJ40" t="s">
        <v>211</v>
      </c>
      <c r="CIK40" t="s">
        <v>211</v>
      </c>
      <c r="CIL40" t="s">
        <v>211</v>
      </c>
      <c r="CIM40" t="s">
        <v>211</v>
      </c>
      <c r="CIN40" t="s">
        <v>211</v>
      </c>
      <c r="CIO40" t="s">
        <v>211</v>
      </c>
      <c r="CIP40" t="s">
        <v>211</v>
      </c>
      <c r="CIQ40" t="s">
        <v>211</v>
      </c>
      <c r="CIR40" t="s">
        <v>211</v>
      </c>
      <c r="CIS40" t="s">
        <v>211</v>
      </c>
      <c r="CIT40" t="s">
        <v>211</v>
      </c>
      <c r="CIU40" t="s">
        <v>211</v>
      </c>
      <c r="CIV40" t="s">
        <v>211</v>
      </c>
      <c r="CIW40" t="s">
        <v>211</v>
      </c>
      <c r="CIX40" t="s">
        <v>211</v>
      </c>
      <c r="CIY40" t="s">
        <v>211</v>
      </c>
      <c r="CIZ40" t="s">
        <v>211</v>
      </c>
      <c r="CJA40" t="s">
        <v>211</v>
      </c>
      <c r="CJB40" t="s">
        <v>211</v>
      </c>
      <c r="CJC40" t="s">
        <v>211</v>
      </c>
      <c r="CJD40" t="s">
        <v>211</v>
      </c>
      <c r="CJE40" t="s">
        <v>211</v>
      </c>
      <c r="CJF40" t="s">
        <v>211</v>
      </c>
      <c r="CJG40" t="s">
        <v>211</v>
      </c>
      <c r="CJH40" t="s">
        <v>211</v>
      </c>
      <c r="CJI40" t="s">
        <v>211</v>
      </c>
      <c r="CJJ40" t="s">
        <v>211</v>
      </c>
      <c r="CJK40" t="s">
        <v>211</v>
      </c>
      <c r="CJL40" t="s">
        <v>211</v>
      </c>
      <c r="CJM40" t="s">
        <v>211</v>
      </c>
      <c r="CJN40" t="s">
        <v>211</v>
      </c>
      <c r="CJO40" t="s">
        <v>211</v>
      </c>
      <c r="CJP40" t="s">
        <v>211</v>
      </c>
      <c r="CJQ40" t="s">
        <v>211</v>
      </c>
      <c r="CJR40" t="s">
        <v>211</v>
      </c>
      <c r="CJS40" t="s">
        <v>211</v>
      </c>
      <c r="CJT40" t="s">
        <v>211</v>
      </c>
      <c r="CJU40" t="s">
        <v>211</v>
      </c>
      <c r="CJV40" t="s">
        <v>211</v>
      </c>
      <c r="CJW40" t="s">
        <v>211</v>
      </c>
      <c r="CJX40" t="s">
        <v>211</v>
      </c>
      <c r="CJY40" t="s">
        <v>211</v>
      </c>
      <c r="CJZ40" t="s">
        <v>211</v>
      </c>
      <c r="CKA40" t="s">
        <v>211</v>
      </c>
      <c r="CKB40" t="s">
        <v>211</v>
      </c>
      <c r="CKC40" t="s">
        <v>211</v>
      </c>
      <c r="CKD40" t="s">
        <v>211</v>
      </c>
      <c r="CKE40" t="s">
        <v>211</v>
      </c>
      <c r="CKF40" t="s">
        <v>211</v>
      </c>
      <c r="CKG40" t="s">
        <v>211</v>
      </c>
      <c r="CKH40" t="s">
        <v>211</v>
      </c>
      <c r="CKI40" t="s">
        <v>211</v>
      </c>
      <c r="CKJ40" t="s">
        <v>211</v>
      </c>
      <c r="CKK40" t="s">
        <v>211</v>
      </c>
      <c r="CKL40" t="s">
        <v>211</v>
      </c>
      <c r="CKM40" t="s">
        <v>211</v>
      </c>
      <c r="CKN40" t="s">
        <v>211</v>
      </c>
      <c r="CKO40" t="s">
        <v>211</v>
      </c>
      <c r="CKP40" t="s">
        <v>211</v>
      </c>
      <c r="CKQ40" t="s">
        <v>211</v>
      </c>
      <c r="CKR40" t="s">
        <v>211</v>
      </c>
      <c r="CKS40" t="s">
        <v>211</v>
      </c>
      <c r="CKT40" t="s">
        <v>211</v>
      </c>
      <c r="CKU40" t="s">
        <v>211</v>
      </c>
      <c r="CKV40" t="s">
        <v>211</v>
      </c>
      <c r="CKW40" t="s">
        <v>211</v>
      </c>
      <c r="CKX40" t="s">
        <v>211</v>
      </c>
      <c r="CKY40" t="s">
        <v>211</v>
      </c>
      <c r="CKZ40" t="s">
        <v>211</v>
      </c>
      <c r="CLA40" t="s">
        <v>211</v>
      </c>
      <c r="CLB40" t="s">
        <v>211</v>
      </c>
      <c r="CLC40" t="s">
        <v>211</v>
      </c>
      <c r="CLD40" t="s">
        <v>211</v>
      </c>
      <c r="CLE40" t="s">
        <v>211</v>
      </c>
      <c r="CLF40" t="s">
        <v>211</v>
      </c>
      <c r="CLG40" t="s">
        <v>211</v>
      </c>
      <c r="CLH40" t="s">
        <v>211</v>
      </c>
      <c r="CLI40" t="s">
        <v>211</v>
      </c>
      <c r="CLJ40" t="s">
        <v>211</v>
      </c>
      <c r="CLK40" t="s">
        <v>211</v>
      </c>
      <c r="CLL40" t="s">
        <v>211</v>
      </c>
      <c r="CLM40" t="s">
        <v>211</v>
      </c>
      <c r="CLN40" t="s">
        <v>211</v>
      </c>
      <c r="CLO40" t="s">
        <v>211</v>
      </c>
      <c r="CLP40" t="s">
        <v>211</v>
      </c>
      <c r="CLQ40" t="s">
        <v>211</v>
      </c>
      <c r="CLR40" t="s">
        <v>211</v>
      </c>
      <c r="CLS40" t="s">
        <v>211</v>
      </c>
      <c r="CLT40" t="s">
        <v>211</v>
      </c>
      <c r="CLU40" t="s">
        <v>211</v>
      </c>
      <c r="CLV40" t="s">
        <v>211</v>
      </c>
      <c r="CLW40" t="s">
        <v>211</v>
      </c>
      <c r="CLX40" t="s">
        <v>211</v>
      </c>
      <c r="CLY40" t="s">
        <v>211</v>
      </c>
      <c r="CLZ40" t="s">
        <v>211</v>
      </c>
      <c r="CMA40" t="s">
        <v>211</v>
      </c>
      <c r="CMB40" t="s">
        <v>211</v>
      </c>
      <c r="CMC40" t="s">
        <v>211</v>
      </c>
      <c r="CMD40" t="s">
        <v>211</v>
      </c>
      <c r="CME40" t="s">
        <v>211</v>
      </c>
      <c r="CMF40" t="s">
        <v>211</v>
      </c>
      <c r="CMG40" t="s">
        <v>211</v>
      </c>
      <c r="CMH40" t="s">
        <v>211</v>
      </c>
      <c r="CMI40" t="s">
        <v>211</v>
      </c>
      <c r="CMJ40" t="s">
        <v>211</v>
      </c>
      <c r="CMK40" t="s">
        <v>211</v>
      </c>
      <c r="CML40" t="s">
        <v>211</v>
      </c>
      <c r="CMM40" t="s">
        <v>211</v>
      </c>
      <c r="CMN40" t="s">
        <v>211</v>
      </c>
      <c r="CMO40" t="s">
        <v>211</v>
      </c>
      <c r="CMP40" t="s">
        <v>211</v>
      </c>
      <c r="CMQ40" t="s">
        <v>211</v>
      </c>
      <c r="CMR40" t="s">
        <v>211</v>
      </c>
      <c r="CMS40" t="s">
        <v>211</v>
      </c>
      <c r="CMT40" t="s">
        <v>211</v>
      </c>
      <c r="CMU40" t="s">
        <v>211</v>
      </c>
      <c r="CMV40" t="s">
        <v>211</v>
      </c>
      <c r="CMW40" t="s">
        <v>211</v>
      </c>
      <c r="CMX40" t="s">
        <v>211</v>
      </c>
      <c r="CMY40" t="s">
        <v>211</v>
      </c>
      <c r="CMZ40" t="s">
        <v>211</v>
      </c>
      <c r="CNA40" t="s">
        <v>211</v>
      </c>
      <c r="CNB40" t="s">
        <v>211</v>
      </c>
      <c r="CNC40" t="s">
        <v>211</v>
      </c>
      <c r="CND40" t="s">
        <v>211</v>
      </c>
      <c r="CNE40" t="s">
        <v>211</v>
      </c>
      <c r="CNF40" t="s">
        <v>211</v>
      </c>
      <c r="CNG40" t="s">
        <v>211</v>
      </c>
      <c r="CNH40" t="s">
        <v>211</v>
      </c>
      <c r="CNI40" t="s">
        <v>211</v>
      </c>
      <c r="CNJ40" t="s">
        <v>211</v>
      </c>
      <c r="CNK40" t="s">
        <v>211</v>
      </c>
      <c r="CNL40" t="s">
        <v>211</v>
      </c>
      <c r="CNM40" t="s">
        <v>211</v>
      </c>
      <c r="CNN40" t="s">
        <v>211</v>
      </c>
      <c r="CNO40" t="s">
        <v>211</v>
      </c>
      <c r="CNP40" t="s">
        <v>211</v>
      </c>
      <c r="CNQ40" t="s">
        <v>211</v>
      </c>
      <c r="CNR40" t="s">
        <v>211</v>
      </c>
      <c r="CNS40" t="s">
        <v>211</v>
      </c>
      <c r="CNT40" t="s">
        <v>211</v>
      </c>
      <c r="CNU40" t="s">
        <v>211</v>
      </c>
      <c r="CNV40" t="s">
        <v>211</v>
      </c>
      <c r="CNW40" t="s">
        <v>211</v>
      </c>
      <c r="CNX40" t="s">
        <v>211</v>
      </c>
      <c r="CNY40" t="s">
        <v>211</v>
      </c>
      <c r="CNZ40" t="s">
        <v>211</v>
      </c>
      <c r="COA40" t="s">
        <v>211</v>
      </c>
      <c r="COB40" t="s">
        <v>211</v>
      </c>
      <c r="COC40" t="s">
        <v>211</v>
      </c>
      <c r="COD40" t="s">
        <v>211</v>
      </c>
      <c r="COE40" t="s">
        <v>211</v>
      </c>
      <c r="COF40" t="s">
        <v>211</v>
      </c>
      <c r="COG40" t="s">
        <v>211</v>
      </c>
      <c r="COH40" t="s">
        <v>211</v>
      </c>
      <c r="COI40" t="s">
        <v>211</v>
      </c>
      <c r="COJ40" t="s">
        <v>211</v>
      </c>
      <c r="COK40" t="s">
        <v>211</v>
      </c>
      <c r="COL40" t="s">
        <v>211</v>
      </c>
      <c r="COM40" t="s">
        <v>211</v>
      </c>
      <c r="CON40" t="s">
        <v>211</v>
      </c>
      <c r="COO40" t="s">
        <v>211</v>
      </c>
      <c r="COP40" t="s">
        <v>211</v>
      </c>
      <c r="COQ40" t="s">
        <v>211</v>
      </c>
      <c r="COR40" t="s">
        <v>211</v>
      </c>
      <c r="COS40" t="s">
        <v>211</v>
      </c>
      <c r="COT40" t="s">
        <v>211</v>
      </c>
      <c r="COU40" t="s">
        <v>211</v>
      </c>
      <c r="COV40" t="s">
        <v>211</v>
      </c>
      <c r="COW40" t="s">
        <v>211</v>
      </c>
      <c r="COX40" t="s">
        <v>211</v>
      </c>
      <c r="COY40" t="s">
        <v>211</v>
      </c>
      <c r="COZ40" t="s">
        <v>211</v>
      </c>
      <c r="CPA40" t="s">
        <v>211</v>
      </c>
      <c r="CPB40" t="s">
        <v>211</v>
      </c>
      <c r="CPC40" t="s">
        <v>211</v>
      </c>
      <c r="CPD40" t="s">
        <v>211</v>
      </c>
      <c r="CPE40" t="s">
        <v>211</v>
      </c>
      <c r="CPF40" t="s">
        <v>211</v>
      </c>
      <c r="CPG40" t="s">
        <v>211</v>
      </c>
      <c r="CPH40" t="s">
        <v>211</v>
      </c>
      <c r="CPI40" t="s">
        <v>211</v>
      </c>
      <c r="CPJ40" t="s">
        <v>211</v>
      </c>
      <c r="CPK40" t="s">
        <v>211</v>
      </c>
      <c r="CPL40" t="s">
        <v>211</v>
      </c>
      <c r="CPM40" t="s">
        <v>211</v>
      </c>
      <c r="CPN40" t="s">
        <v>211</v>
      </c>
      <c r="CPO40" t="s">
        <v>211</v>
      </c>
      <c r="CPP40" t="s">
        <v>211</v>
      </c>
      <c r="CPQ40" t="s">
        <v>211</v>
      </c>
      <c r="CPR40" t="s">
        <v>211</v>
      </c>
      <c r="CPS40" t="s">
        <v>211</v>
      </c>
      <c r="CPT40" t="s">
        <v>211</v>
      </c>
      <c r="CPU40" t="s">
        <v>211</v>
      </c>
      <c r="CPV40" t="s">
        <v>211</v>
      </c>
      <c r="CPW40" t="s">
        <v>211</v>
      </c>
      <c r="CPX40" t="s">
        <v>211</v>
      </c>
      <c r="CPY40" t="s">
        <v>211</v>
      </c>
      <c r="CPZ40" t="s">
        <v>211</v>
      </c>
      <c r="CQA40" t="s">
        <v>211</v>
      </c>
      <c r="CQB40" t="s">
        <v>211</v>
      </c>
      <c r="CQC40" t="s">
        <v>211</v>
      </c>
      <c r="CQD40" t="s">
        <v>211</v>
      </c>
      <c r="CQE40" t="s">
        <v>211</v>
      </c>
      <c r="CQF40" t="s">
        <v>211</v>
      </c>
      <c r="CQG40" t="s">
        <v>211</v>
      </c>
      <c r="CQH40" t="s">
        <v>211</v>
      </c>
      <c r="CQI40" t="s">
        <v>211</v>
      </c>
      <c r="CQJ40" t="s">
        <v>211</v>
      </c>
      <c r="CQK40" t="s">
        <v>211</v>
      </c>
      <c r="CQL40" t="s">
        <v>211</v>
      </c>
      <c r="CQM40" t="s">
        <v>211</v>
      </c>
      <c r="CQN40" t="s">
        <v>211</v>
      </c>
      <c r="CQO40" t="s">
        <v>211</v>
      </c>
      <c r="CQP40" t="s">
        <v>211</v>
      </c>
      <c r="CQQ40" t="s">
        <v>211</v>
      </c>
      <c r="CQR40" t="s">
        <v>211</v>
      </c>
      <c r="CQS40" t="s">
        <v>211</v>
      </c>
      <c r="CQT40" t="s">
        <v>211</v>
      </c>
      <c r="CQU40" t="s">
        <v>211</v>
      </c>
      <c r="CQV40" t="s">
        <v>211</v>
      </c>
      <c r="CQW40" t="s">
        <v>211</v>
      </c>
      <c r="CQX40" t="s">
        <v>211</v>
      </c>
      <c r="CQY40" t="s">
        <v>211</v>
      </c>
      <c r="CQZ40" t="s">
        <v>211</v>
      </c>
      <c r="CRA40" t="s">
        <v>211</v>
      </c>
      <c r="CRB40" t="s">
        <v>211</v>
      </c>
      <c r="CRC40" t="s">
        <v>211</v>
      </c>
      <c r="CRD40" t="s">
        <v>211</v>
      </c>
      <c r="CRE40" t="s">
        <v>211</v>
      </c>
      <c r="CRF40" t="s">
        <v>211</v>
      </c>
      <c r="CRG40" t="s">
        <v>211</v>
      </c>
      <c r="CRH40" t="s">
        <v>211</v>
      </c>
      <c r="CRI40" t="s">
        <v>211</v>
      </c>
      <c r="CRJ40" t="s">
        <v>211</v>
      </c>
      <c r="CRK40" t="s">
        <v>211</v>
      </c>
      <c r="CRL40" t="s">
        <v>211</v>
      </c>
      <c r="CRM40" t="s">
        <v>211</v>
      </c>
      <c r="CRN40" t="s">
        <v>211</v>
      </c>
      <c r="CRO40" t="s">
        <v>211</v>
      </c>
      <c r="CRP40" t="s">
        <v>211</v>
      </c>
      <c r="CRQ40" t="s">
        <v>211</v>
      </c>
      <c r="CRR40" t="s">
        <v>211</v>
      </c>
      <c r="CRS40" t="s">
        <v>211</v>
      </c>
      <c r="CRT40" t="s">
        <v>211</v>
      </c>
      <c r="CRU40" t="s">
        <v>211</v>
      </c>
      <c r="CRV40" t="s">
        <v>211</v>
      </c>
      <c r="CRW40" t="s">
        <v>211</v>
      </c>
      <c r="CRX40" t="s">
        <v>211</v>
      </c>
      <c r="CRY40" t="s">
        <v>211</v>
      </c>
      <c r="CRZ40" t="s">
        <v>211</v>
      </c>
      <c r="CSA40" t="s">
        <v>211</v>
      </c>
      <c r="CSB40" t="s">
        <v>211</v>
      </c>
      <c r="CSC40" t="s">
        <v>211</v>
      </c>
      <c r="CSD40" t="s">
        <v>211</v>
      </c>
      <c r="CSE40" t="s">
        <v>211</v>
      </c>
      <c r="CSF40" t="s">
        <v>211</v>
      </c>
      <c r="CSG40" t="s">
        <v>211</v>
      </c>
      <c r="CSH40" t="s">
        <v>211</v>
      </c>
      <c r="CSI40" t="s">
        <v>211</v>
      </c>
      <c r="CSJ40" t="s">
        <v>211</v>
      </c>
      <c r="CSK40" t="s">
        <v>211</v>
      </c>
      <c r="CSL40" t="s">
        <v>211</v>
      </c>
      <c r="CSM40" t="s">
        <v>211</v>
      </c>
      <c r="CSN40" t="s">
        <v>211</v>
      </c>
      <c r="CSO40" t="s">
        <v>211</v>
      </c>
      <c r="CSP40" t="s">
        <v>211</v>
      </c>
      <c r="CSQ40" t="s">
        <v>211</v>
      </c>
      <c r="CSR40" t="s">
        <v>211</v>
      </c>
      <c r="CSS40" t="s">
        <v>211</v>
      </c>
      <c r="CST40" t="s">
        <v>211</v>
      </c>
      <c r="CSU40" t="s">
        <v>211</v>
      </c>
      <c r="CSV40" t="s">
        <v>211</v>
      </c>
      <c r="CSW40" t="s">
        <v>211</v>
      </c>
      <c r="CSX40" t="s">
        <v>211</v>
      </c>
      <c r="CSY40" t="s">
        <v>211</v>
      </c>
      <c r="CSZ40" t="s">
        <v>211</v>
      </c>
      <c r="CTA40" t="s">
        <v>211</v>
      </c>
      <c r="CTB40" t="s">
        <v>211</v>
      </c>
      <c r="CTC40" t="s">
        <v>211</v>
      </c>
      <c r="CTD40" t="s">
        <v>211</v>
      </c>
      <c r="CTE40" t="s">
        <v>211</v>
      </c>
      <c r="CTF40" t="s">
        <v>211</v>
      </c>
      <c r="CTG40" t="s">
        <v>211</v>
      </c>
      <c r="CTH40" t="s">
        <v>211</v>
      </c>
      <c r="CTI40" t="s">
        <v>211</v>
      </c>
      <c r="CTJ40" t="s">
        <v>211</v>
      </c>
      <c r="CTK40" t="s">
        <v>211</v>
      </c>
      <c r="CTL40" t="s">
        <v>211</v>
      </c>
      <c r="CTM40" t="s">
        <v>211</v>
      </c>
      <c r="CTN40" t="s">
        <v>211</v>
      </c>
      <c r="CTO40" t="s">
        <v>211</v>
      </c>
      <c r="CTP40" t="s">
        <v>211</v>
      </c>
      <c r="CTQ40" t="s">
        <v>211</v>
      </c>
      <c r="CTR40" t="s">
        <v>211</v>
      </c>
      <c r="CTS40" t="s">
        <v>211</v>
      </c>
      <c r="CTT40" t="s">
        <v>211</v>
      </c>
      <c r="CTU40" t="s">
        <v>211</v>
      </c>
      <c r="CTV40" t="s">
        <v>211</v>
      </c>
      <c r="CTW40" t="s">
        <v>211</v>
      </c>
      <c r="CTX40" t="s">
        <v>211</v>
      </c>
      <c r="CTY40" t="s">
        <v>211</v>
      </c>
      <c r="CTZ40" t="s">
        <v>211</v>
      </c>
      <c r="CUA40" t="s">
        <v>211</v>
      </c>
      <c r="CUB40" t="s">
        <v>211</v>
      </c>
      <c r="CUC40" t="s">
        <v>211</v>
      </c>
      <c r="CUD40" t="s">
        <v>211</v>
      </c>
      <c r="CUE40" t="s">
        <v>211</v>
      </c>
      <c r="CUF40" t="s">
        <v>211</v>
      </c>
      <c r="CUG40" t="s">
        <v>211</v>
      </c>
      <c r="CUH40" t="s">
        <v>211</v>
      </c>
      <c r="CUI40" t="s">
        <v>211</v>
      </c>
      <c r="CUJ40" t="s">
        <v>211</v>
      </c>
      <c r="CUK40" t="s">
        <v>211</v>
      </c>
      <c r="CUL40" t="s">
        <v>211</v>
      </c>
      <c r="CUM40" t="s">
        <v>211</v>
      </c>
      <c r="CUN40" t="s">
        <v>211</v>
      </c>
      <c r="CUO40" t="s">
        <v>211</v>
      </c>
      <c r="CUP40" t="s">
        <v>211</v>
      </c>
      <c r="CUQ40" t="s">
        <v>211</v>
      </c>
      <c r="CUR40" t="s">
        <v>211</v>
      </c>
      <c r="CUS40" t="s">
        <v>211</v>
      </c>
      <c r="CUT40" t="s">
        <v>211</v>
      </c>
      <c r="CUU40" t="s">
        <v>211</v>
      </c>
      <c r="CUV40" t="s">
        <v>211</v>
      </c>
      <c r="CUW40" t="s">
        <v>211</v>
      </c>
      <c r="CUX40" t="s">
        <v>211</v>
      </c>
      <c r="CUY40" t="s">
        <v>211</v>
      </c>
      <c r="CUZ40" t="s">
        <v>211</v>
      </c>
      <c r="CVA40" t="s">
        <v>211</v>
      </c>
      <c r="CVB40" t="s">
        <v>211</v>
      </c>
      <c r="CVC40" t="s">
        <v>211</v>
      </c>
      <c r="CVD40" t="s">
        <v>211</v>
      </c>
      <c r="CVE40" t="s">
        <v>211</v>
      </c>
      <c r="CVF40" t="s">
        <v>211</v>
      </c>
      <c r="CVG40" t="s">
        <v>211</v>
      </c>
      <c r="CVH40" t="s">
        <v>211</v>
      </c>
      <c r="CVI40" t="s">
        <v>211</v>
      </c>
      <c r="CVJ40" t="s">
        <v>211</v>
      </c>
      <c r="CVK40" t="s">
        <v>211</v>
      </c>
      <c r="CVL40" t="s">
        <v>211</v>
      </c>
      <c r="CVM40" t="s">
        <v>211</v>
      </c>
      <c r="CVN40" t="s">
        <v>211</v>
      </c>
      <c r="CVO40" t="s">
        <v>211</v>
      </c>
      <c r="CVP40" t="s">
        <v>211</v>
      </c>
      <c r="CVQ40" t="s">
        <v>211</v>
      </c>
      <c r="CVR40" t="s">
        <v>211</v>
      </c>
      <c r="CVS40" t="s">
        <v>211</v>
      </c>
      <c r="CVT40" t="s">
        <v>211</v>
      </c>
      <c r="CVU40" t="s">
        <v>211</v>
      </c>
      <c r="CVV40" t="s">
        <v>211</v>
      </c>
      <c r="CVW40" t="s">
        <v>211</v>
      </c>
      <c r="CVX40" t="s">
        <v>211</v>
      </c>
      <c r="CVY40" t="s">
        <v>211</v>
      </c>
      <c r="CVZ40" t="s">
        <v>211</v>
      </c>
      <c r="CWA40" t="s">
        <v>211</v>
      </c>
      <c r="CWB40" t="s">
        <v>211</v>
      </c>
      <c r="CWC40" t="s">
        <v>211</v>
      </c>
      <c r="CWD40" t="s">
        <v>211</v>
      </c>
      <c r="CWE40" t="s">
        <v>211</v>
      </c>
      <c r="CWF40" t="s">
        <v>211</v>
      </c>
      <c r="CWG40" t="s">
        <v>211</v>
      </c>
      <c r="CWH40" t="s">
        <v>211</v>
      </c>
      <c r="CWI40" t="s">
        <v>211</v>
      </c>
      <c r="CWJ40" t="s">
        <v>211</v>
      </c>
      <c r="CWK40" t="s">
        <v>211</v>
      </c>
      <c r="CWL40" t="s">
        <v>211</v>
      </c>
      <c r="CWM40" t="s">
        <v>211</v>
      </c>
      <c r="CWN40" t="s">
        <v>211</v>
      </c>
      <c r="CWO40" t="s">
        <v>211</v>
      </c>
      <c r="CWP40" t="s">
        <v>211</v>
      </c>
      <c r="CWQ40" t="s">
        <v>211</v>
      </c>
      <c r="CWR40" t="s">
        <v>211</v>
      </c>
      <c r="CWS40" t="s">
        <v>211</v>
      </c>
      <c r="CWT40" t="s">
        <v>211</v>
      </c>
      <c r="CWU40" t="s">
        <v>211</v>
      </c>
      <c r="CWV40" t="s">
        <v>211</v>
      </c>
      <c r="CWW40" t="s">
        <v>211</v>
      </c>
      <c r="CWX40" t="s">
        <v>211</v>
      </c>
      <c r="CWY40" t="s">
        <v>211</v>
      </c>
      <c r="CWZ40" t="s">
        <v>211</v>
      </c>
      <c r="CXA40" t="s">
        <v>211</v>
      </c>
      <c r="CXB40" t="s">
        <v>211</v>
      </c>
      <c r="CXC40" t="s">
        <v>211</v>
      </c>
      <c r="CXD40" t="s">
        <v>211</v>
      </c>
      <c r="CXE40" t="s">
        <v>211</v>
      </c>
      <c r="CXF40" t="s">
        <v>211</v>
      </c>
      <c r="CXG40" t="s">
        <v>211</v>
      </c>
      <c r="CXH40" t="s">
        <v>211</v>
      </c>
      <c r="CXI40" t="s">
        <v>211</v>
      </c>
      <c r="CXJ40" t="s">
        <v>211</v>
      </c>
      <c r="CXK40" t="s">
        <v>211</v>
      </c>
      <c r="CXL40" t="s">
        <v>211</v>
      </c>
      <c r="CXM40" t="s">
        <v>211</v>
      </c>
      <c r="CXN40" t="s">
        <v>211</v>
      </c>
      <c r="CXO40" t="s">
        <v>211</v>
      </c>
      <c r="CXP40" t="s">
        <v>211</v>
      </c>
      <c r="CXQ40" t="s">
        <v>211</v>
      </c>
      <c r="CXR40" t="s">
        <v>211</v>
      </c>
      <c r="CXS40" t="s">
        <v>211</v>
      </c>
      <c r="CXT40" t="s">
        <v>211</v>
      </c>
      <c r="CXU40" t="s">
        <v>211</v>
      </c>
      <c r="CXV40" t="s">
        <v>211</v>
      </c>
      <c r="CXW40" t="s">
        <v>211</v>
      </c>
      <c r="CXX40" t="s">
        <v>211</v>
      </c>
      <c r="CXY40" t="s">
        <v>211</v>
      </c>
      <c r="CXZ40" t="s">
        <v>211</v>
      </c>
      <c r="CYA40" t="s">
        <v>211</v>
      </c>
      <c r="CYB40" t="s">
        <v>211</v>
      </c>
      <c r="CYC40" t="s">
        <v>211</v>
      </c>
      <c r="CYD40" t="s">
        <v>211</v>
      </c>
      <c r="CYE40" t="s">
        <v>211</v>
      </c>
      <c r="CYF40" t="s">
        <v>211</v>
      </c>
      <c r="CYG40" t="s">
        <v>211</v>
      </c>
      <c r="CYH40" t="s">
        <v>211</v>
      </c>
      <c r="CYI40" t="s">
        <v>211</v>
      </c>
      <c r="CYJ40" t="s">
        <v>211</v>
      </c>
      <c r="CYK40" t="s">
        <v>211</v>
      </c>
      <c r="CYL40" t="s">
        <v>211</v>
      </c>
      <c r="CYM40" t="s">
        <v>211</v>
      </c>
      <c r="CYN40" t="s">
        <v>211</v>
      </c>
      <c r="CYO40" t="s">
        <v>211</v>
      </c>
      <c r="CYP40" t="s">
        <v>211</v>
      </c>
      <c r="CYQ40" t="s">
        <v>211</v>
      </c>
      <c r="CYR40" t="s">
        <v>211</v>
      </c>
      <c r="CYS40" t="s">
        <v>211</v>
      </c>
      <c r="CYT40" t="s">
        <v>211</v>
      </c>
      <c r="CYU40" t="s">
        <v>211</v>
      </c>
      <c r="CYV40" t="s">
        <v>211</v>
      </c>
      <c r="CYW40" t="s">
        <v>211</v>
      </c>
      <c r="CYX40" t="s">
        <v>211</v>
      </c>
      <c r="CYY40" t="s">
        <v>211</v>
      </c>
      <c r="CYZ40" t="s">
        <v>211</v>
      </c>
      <c r="CZA40" t="s">
        <v>211</v>
      </c>
      <c r="CZB40" t="s">
        <v>211</v>
      </c>
      <c r="CZC40" t="s">
        <v>211</v>
      </c>
      <c r="CZD40" t="s">
        <v>211</v>
      </c>
      <c r="CZE40" t="s">
        <v>211</v>
      </c>
      <c r="CZF40" t="s">
        <v>211</v>
      </c>
      <c r="CZG40" t="s">
        <v>211</v>
      </c>
      <c r="CZH40" t="s">
        <v>211</v>
      </c>
      <c r="CZI40" t="s">
        <v>211</v>
      </c>
      <c r="CZJ40" t="s">
        <v>211</v>
      </c>
      <c r="CZK40" t="s">
        <v>211</v>
      </c>
      <c r="CZL40" t="s">
        <v>211</v>
      </c>
      <c r="CZM40" t="s">
        <v>211</v>
      </c>
      <c r="CZN40" t="s">
        <v>211</v>
      </c>
      <c r="CZO40" t="s">
        <v>211</v>
      </c>
      <c r="CZP40" t="s">
        <v>211</v>
      </c>
      <c r="CZQ40" t="s">
        <v>211</v>
      </c>
      <c r="CZR40" t="s">
        <v>211</v>
      </c>
      <c r="CZS40" t="s">
        <v>211</v>
      </c>
      <c r="CZT40" t="s">
        <v>211</v>
      </c>
      <c r="CZU40" t="s">
        <v>211</v>
      </c>
      <c r="CZV40" t="s">
        <v>211</v>
      </c>
      <c r="CZW40" t="s">
        <v>211</v>
      </c>
      <c r="CZX40" t="s">
        <v>211</v>
      </c>
      <c r="CZY40" t="s">
        <v>211</v>
      </c>
      <c r="CZZ40" t="s">
        <v>211</v>
      </c>
      <c r="DAA40" t="s">
        <v>211</v>
      </c>
      <c r="DAB40" t="s">
        <v>211</v>
      </c>
      <c r="DAC40" t="s">
        <v>211</v>
      </c>
      <c r="DAD40" t="s">
        <v>211</v>
      </c>
      <c r="DAE40" t="s">
        <v>211</v>
      </c>
      <c r="DAF40" t="s">
        <v>211</v>
      </c>
      <c r="DAG40" t="s">
        <v>211</v>
      </c>
      <c r="DAH40" t="s">
        <v>211</v>
      </c>
      <c r="DAI40" t="s">
        <v>211</v>
      </c>
      <c r="DAJ40" t="s">
        <v>211</v>
      </c>
      <c r="DAK40" t="s">
        <v>211</v>
      </c>
      <c r="DAL40" t="s">
        <v>211</v>
      </c>
      <c r="DAM40" t="s">
        <v>211</v>
      </c>
      <c r="DAN40" t="s">
        <v>211</v>
      </c>
      <c r="DAO40" t="s">
        <v>211</v>
      </c>
      <c r="DAP40" t="s">
        <v>211</v>
      </c>
      <c r="DAQ40" t="s">
        <v>211</v>
      </c>
      <c r="DAR40" t="s">
        <v>211</v>
      </c>
      <c r="DAS40" t="s">
        <v>211</v>
      </c>
      <c r="DAT40" t="s">
        <v>211</v>
      </c>
      <c r="DAU40" t="s">
        <v>211</v>
      </c>
      <c r="DAV40" t="s">
        <v>211</v>
      </c>
      <c r="DAW40" t="s">
        <v>211</v>
      </c>
      <c r="DAX40" t="s">
        <v>211</v>
      </c>
      <c r="DAY40" t="s">
        <v>211</v>
      </c>
      <c r="DAZ40" t="s">
        <v>211</v>
      </c>
      <c r="DBA40" t="s">
        <v>211</v>
      </c>
      <c r="DBB40" t="s">
        <v>211</v>
      </c>
      <c r="DBC40" t="s">
        <v>211</v>
      </c>
      <c r="DBD40" t="s">
        <v>211</v>
      </c>
      <c r="DBE40" t="s">
        <v>211</v>
      </c>
      <c r="DBF40" t="s">
        <v>211</v>
      </c>
      <c r="DBG40" t="s">
        <v>211</v>
      </c>
      <c r="DBH40" t="s">
        <v>211</v>
      </c>
      <c r="DBI40" t="s">
        <v>211</v>
      </c>
      <c r="DBJ40" t="s">
        <v>211</v>
      </c>
      <c r="DBK40" t="s">
        <v>211</v>
      </c>
      <c r="DBL40" t="s">
        <v>211</v>
      </c>
      <c r="DBM40" t="s">
        <v>211</v>
      </c>
      <c r="DBN40" t="s">
        <v>211</v>
      </c>
      <c r="DBO40" t="s">
        <v>211</v>
      </c>
      <c r="DBP40" t="s">
        <v>211</v>
      </c>
      <c r="DBQ40" t="s">
        <v>211</v>
      </c>
      <c r="DBR40" t="s">
        <v>211</v>
      </c>
      <c r="DBS40" t="s">
        <v>211</v>
      </c>
      <c r="DBT40" t="s">
        <v>211</v>
      </c>
      <c r="DBU40" t="s">
        <v>211</v>
      </c>
      <c r="DBV40" t="s">
        <v>211</v>
      </c>
      <c r="DBW40" t="s">
        <v>211</v>
      </c>
      <c r="DBX40" t="s">
        <v>211</v>
      </c>
      <c r="DBY40" t="s">
        <v>211</v>
      </c>
      <c r="DBZ40" t="s">
        <v>211</v>
      </c>
      <c r="DCA40" t="s">
        <v>211</v>
      </c>
      <c r="DCB40" t="s">
        <v>211</v>
      </c>
      <c r="DCC40" t="s">
        <v>211</v>
      </c>
      <c r="DCD40" t="s">
        <v>211</v>
      </c>
      <c r="DCE40" t="s">
        <v>211</v>
      </c>
      <c r="DCF40" t="s">
        <v>211</v>
      </c>
      <c r="DCG40" t="s">
        <v>211</v>
      </c>
      <c r="DCH40" t="s">
        <v>211</v>
      </c>
      <c r="DCI40" t="s">
        <v>211</v>
      </c>
      <c r="DCJ40" t="s">
        <v>211</v>
      </c>
      <c r="DCK40" t="s">
        <v>211</v>
      </c>
      <c r="DCL40" t="s">
        <v>211</v>
      </c>
      <c r="DCM40" t="s">
        <v>211</v>
      </c>
      <c r="DCN40" t="s">
        <v>211</v>
      </c>
      <c r="DCO40" t="s">
        <v>211</v>
      </c>
      <c r="DCP40" t="s">
        <v>211</v>
      </c>
      <c r="DCQ40" t="s">
        <v>211</v>
      </c>
      <c r="DCR40" t="s">
        <v>211</v>
      </c>
      <c r="DCS40" t="s">
        <v>211</v>
      </c>
      <c r="DCT40" t="s">
        <v>211</v>
      </c>
      <c r="DCU40" t="s">
        <v>211</v>
      </c>
      <c r="DCV40" t="s">
        <v>211</v>
      </c>
      <c r="DCW40" t="s">
        <v>211</v>
      </c>
      <c r="DCX40" t="s">
        <v>211</v>
      </c>
      <c r="DCY40" t="s">
        <v>211</v>
      </c>
      <c r="DCZ40" t="s">
        <v>211</v>
      </c>
      <c r="DDA40" t="s">
        <v>211</v>
      </c>
      <c r="DDB40" t="s">
        <v>211</v>
      </c>
      <c r="DDC40" t="s">
        <v>211</v>
      </c>
      <c r="DDD40" t="s">
        <v>211</v>
      </c>
      <c r="DDE40" t="s">
        <v>211</v>
      </c>
      <c r="DDF40" t="s">
        <v>211</v>
      </c>
      <c r="DDG40" t="s">
        <v>211</v>
      </c>
      <c r="DDH40" t="s">
        <v>211</v>
      </c>
      <c r="DDI40" t="s">
        <v>211</v>
      </c>
      <c r="DDJ40" t="s">
        <v>211</v>
      </c>
      <c r="DDK40" t="s">
        <v>211</v>
      </c>
      <c r="DDL40" t="s">
        <v>211</v>
      </c>
      <c r="DDM40" t="s">
        <v>211</v>
      </c>
      <c r="DDN40" t="s">
        <v>211</v>
      </c>
      <c r="DDO40" t="s">
        <v>211</v>
      </c>
      <c r="DDP40" t="s">
        <v>211</v>
      </c>
      <c r="DDQ40" t="s">
        <v>211</v>
      </c>
      <c r="DDR40" t="s">
        <v>211</v>
      </c>
      <c r="DDS40" t="s">
        <v>211</v>
      </c>
      <c r="DDT40" t="s">
        <v>211</v>
      </c>
      <c r="DDU40" t="s">
        <v>211</v>
      </c>
      <c r="DDV40" t="s">
        <v>211</v>
      </c>
      <c r="DDW40" t="s">
        <v>211</v>
      </c>
      <c r="DDX40" t="s">
        <v>211</v>
      </c>
      <c r="DDY40" t="s">
        <v>211</v>
      </c>
      <c r="DDZ40" t="s">
        <v>211</v>
      </c>
      <c r="DEA40" t="s">
        <v>211</v>
      </c>
      <c r="DEB40" t="s">
        <v>211</v>
      </c>
      <c r="DEC40" t="s">
        <v>211</v>
      </c>
      <c r="DED40" t="s">
        <v>211</v>
      </c>
      <c r="DEE40" t="s">
        <v>211</v>
      </c>
      <c r="DEF40" t="s">
        <v>211</v>
      </c>
      <c r="DEG40" t="s">
        <v>211</v>
      </c>
      <c r="DEH40" t="s">
        <v>211</v>
      </c>
      <c r="DEI40" t="s">
        <v>211</v>
      </c>
      <c r="DEJ40" t="s">
        <v>211</v>
      </c>
      <c r="DEK40" t="s">
        <v>211</v>
      </c>
      <c r="DEL40" t="s">
        <v>211</v>
      </c>
      <c r="DEM40" t="s">
        <v>211</v>
      </c>
      <c r="DEN40" t="s">
        <v>211</v>
      </c>
      <c r="DEO40" t="s">
        <v>211</v>
      </c>
      <c r="DEP40" t="s">
        <v>211</v>
      </c>
      <c r="DEQ40" t="s">
        <v>211</v>
      </c>
      <c r="DER40" t="s">
        <v>211</v>
      </c>
      <c r="DES40" t="s">
        <v>211</v>
      </c>
      <c r="DET40" t="s">
        <v>211</v>
      </c>
      <c r="DEU40" t="s">
        <v>211</v>
      </c>
      <c r="DEV40" t="s">
        <v>211</v>
      </c>
      <c r="DEW40" t="s">
        <v>211</v>
      </c>
      <c r="DEX40" t="s">
        <v>211</v>
      </c>
      <c r="DEY40" t="s">
        <v>211</v>
      </c>
      <c r="DEZ40" t="s">
        <v>211</v>
      </c>
      <c r="DFA40" t="s">
        <v>211</v>
      </c>
      <c r="DFB40" t="s">
        <v>211</v>
      </c>
      <c r="DFC40" t="s">
        <v>211</v>
      </c>
      <c r="DFD40" t="s">
        <v>211</v>
      </c>
      <c r="DFE40" t="s">
        <v>211</v>
      </c>
      <c r="DFF40" t="s">
        <v>211</v>
      </c>
      <c r="DFG40" t="s">
        <v>211</v>
      </c>
      <c r="DFH40" t="s">
        <v>211</v>
      </c>
      <c r="DFI40" t="s">
        <v>211</v>
      </c>
      <c r="DFJ40" t="s">
        <v>211</v>
      </c>
      <c r="DFK40" t="s">
        <v>211</v>
      </c>
      <c r="DFL40" t="s">
        <v>211</v>
      </c>
      <c r="DFM40" t="s">
        <v>211</v>
      </c>
      <c r="DFN40" t="s">
        <v>211</v>
      </c>
      <c r="DFO40" t="s">
        <v>211</v>
      </c>
      <c r="DFP40" t="s">
        <v>211</v>
      </c>
      <c r="DFQ40" t="s">
        <v>211</v>
      </c>
      <c r="DFR40" t="s">
        <v>211</v>
      </c>
      <c r="DFS40" t="s">
        <v>211</v>
      </c>
      <c r="DFT40" t="s">
        <v>211</v>
      </c>
      <c r="DFU40" t="s">
        <v>211</v>
      </c>
      <c r="DFV40" t="s">
        <v>211</v>
      </c>
      <c r="DFW40" t="s">
        <v>211</v>
      </c>
      <c r="DFX40" t="s">
        <v>211</v>
      </c>
      <c r="DFY40" t="s">
        <v>211</v>
      </c>
      <c r="DFZ40" t="s">
        <v>211</v>
      </c>
      <c r="DGA40" t="s">
        <v>211</v>
      </c>
      <c r="DGB40" t="s">
        <v>211</v>
      </c>
      <c r="DGC40" t="s">
        <v>211</v>
      </c>
      <c r="DGD40" t="s">
        <v>211</v>
      </c>
      <c r="DGE40" t="s">
        <v>211</v>
      </c>
      <c r="DGF40" t="s">
        <v>211</v>
      </c>
      <c r="DGG40" t="s">
        <v>211</v>
      </c>
      <c r="DGH40" t="s">
        <v>211</v>
      </c>
      <c r="DGI40" t="s">
        <v>211</v>
      </c>
      <c r="DGJ40" t="s">
        <v>211</v>
      </c>
      <c r="DGK40" t="s">
        <v>211</v>
      </c>
      <c r="DGL40" t="s">
        <v>211</v>
      </c>
      <c r="DGM40" t="s">
        <v>211</v>
      </c>
      <c r="DGN40" t="s">
        <v>211</v>
      </c>
      <c r="DGO40" t="s">
        <v>211</v>
      </c>
      <c r="DGP40" t="s">
        <v>211</v>
      </c>
      <c r="DGQ40" t="s">
        <v>211</v>
      </c>
      <c r="DGR40" t="s">
        <v>211</v>
      </c>
      <c r="DGS40" t="s">
        <v>211</v>
      </c>
      <c r="DGT40" t="s">
        <v>211</v>
      </c>
      <c r="DGU40" t="s">
        <v>211</v>
      </c>
      <c r="DGV40" t="s">
        <v>211</v>
      </c>
      <c r="DGW40" t="s">
        <v>211</v>
      </c>
      <c r="DGX40" t="s">
        <v>211</v>
      </c>
      <c r="DGY40" t="s">
        <v>211</v>
      </c>
      <c r="DGZ40" t="s">
        <v>211</v>
      </c>
      <c r="DHA40" t="s">
        <v>211</v>
      </c>
      <c r="DHB40" t="s">
        <v>211</v>
      </c>
      <c r="DHC40" t="s">
        <v>211</v>
      </c>
      <c r="DHD40" t="s">
        <v>211</v>
      </c>
      <c r="DHE40" t="s">
        <v>211</v>
      </c>
      <c r="DHF40" t="s">
        <v>211</v>
      </c>
      <c r="DHG40" t="s">
        <v>211</v>
      </c>
      <c r="DHH40" t="s">
        <v>211</v>
      </c>
      <c r="DHI40" t="s">
        <v>211</v>
      </c>
      <c r="DHJ40" t="s">
        <v>211</v>
      </c>
      <c r="DHK40" t="s">
        <v>211</v>
      </c>
      <c r="DHL40" t="s">
        <v>211</v>
      </c>
      <c r="DHM40" t="s">
        <v>211</v>
      </c>
      <c r="DHN40" t="s">
        <v>211</v>
      </c>
      <c r="DHO40" t="s">
        <v>211</v>
      </c>
      <c r="DHP40" t="s">
        <v>211</v>
      </c>
      <c r="DHQ40" t="s">
        <v>211</v>
      </c>
      <c r="DHR40" t="s">
        <v>211</v>
      </c>
      <c r="DHS40" t="s">
        <v>211</v>
      </c>
      <c r="DHT40" t="s">
        <v>211</v>
      </c>
      <c r="DHU40" t="s">
        <v>211</v>
      </c>
      <c r="DHV40" t="s">
        <v>211</v>
      </c>
      <c r="DHW40" t="s">
        <v>211</v>
      </c>
      <c r="DHX40" t="s">
        <v>211</v>
      </c>
      <c r="DHY40" t="s">
        <v>211</v>
      </c>
      <c r="DHZ40" t="s">
        <v>211</v>
      </c>
      <c r="DIA40" t="s">
        <v>211</v>
      </c>
      <c r="DIB40" t="s">
        <v>211</v>
      </c>
      <c r="DIC40" t="s">
        <v>211</v>
      </c>
      <c r="DID40" t="s">
        <v>211</v>
      </c>
      <c r="DIE40" t="s">
        <v>211</v>
      </c>
      <c r="DIF40" t="s">
        <v>211</v>
      </c>
      <c r="DIG40" t="s">
        <v>211</v>
      </c>
      <c r="DIH40" t="s">
        <v>211</v>
      </c>
      <c r="DII40" t="s">
        <v>211</v>
      </c>
      <c r="DIJ40" t="s">
        <v>211</v>
      </c>
      <c r="DIK40" t="s">
        <v>211</v>
      </c>
      <c r="DIL40" t="s">
        <v>211</v>
      </c>
      <c r="DIM40" t="s">
        <v>211</v>
      </c>
      <c r="DIN40" t="s">
        <v>211</v>
      </c>
      <c r="DIO40" t="s">
        <v>211</v>
      </c>
      <c r="DIP40" t="s">
        <v>211</v>
      </c>
      <c r="DIQ40" t="s">
        <v>211</v>
      </c>
      <c r="DIR40" t="s">
        <v>211</v>
      </c>
      <c r="DIS40" t="s">
        <v>211</v>
      </c>
      <c r="DIT40" t="s">
        <v>211</v>
      </c>
      <c r="DIU40" t="s">
        <v>211</v>
      </c>
      <c r="DIV40" t="s">
        <v>211</v>
      </c>
      <c r="DIW40" t="s">
        <v>211</v>
      </c>
      <c r="DIX40" t="s">
        <v>211</v>
      </c>
      <c r="DIY40" t="s">
        <v>211</v>
      </c>
      <c r="DIZ40" t="s">
        <v>211</v>
      </c>
      <c r="DJA40" t="s">
        <v>211</v>
      </c>
      <c r="DJB40" t="s">
        <v>211</v>
      </c>
      <c r="DJC40" t="s">
        <v>211</v>
      </c>
      <c r="DJD40" t="s">
        <v>211</v>
      </c>
      <c r="DJE40" t="s">
        <v>211</v>
      </c>
      <c r="DJF40" t="s">
        <v>211</v>
      </c>
      <c r="DJG40" t="s">
        <v>211</v>
      </c>
      <c r="DJH40" t="s">
        <v>211</v>
      </c>
      <c r="DJI40" t="s">
        <v>211</v>
      </c>
      <c r="DJJ40" t="s">
        <v>211</v>
      </c>
      <c r="DJK40" t="s">
        <v>211</v>
      </c>
      <c r="DJL40" t="s">
        <v>211</v>
      </c>
      <c r="DJM40" t="s">
        <v>211</v>
      </c>
      <c r="DJN40" t="s">
        <v>211</v>
      </c>
      <c r="DJO40" t="s">
        <v>211</v>
      </c>
      <c r="DJP40" t="s">
        <v>211</v>
      </c>
      <c r="DJQ40" t="s">
        <v>211</v>
      </c>
      <c r="DJR40" t="s">
        <v>211</v>
      </c>
      <c r="DJS40" t="s">
        <v>211</v>
      </c>
      <c r="DJT40" t="s">
        <v>211</v>
      </c>
      <c r="DJU40" t="s">
        <v>211</v>
      </c>
      <c r="DJV40" t="s">
        <v>211</v>
      </c>
      <c r="DJW40" t="s">
        <v>211</v>
      </c>
      <c r="DJX40" t="s">
        <v>211</v>
      </c>
      <c r="DJY40" t="s">
        <v>211</v>
      </c>
      <c r="DJZ40" t="s">
        <v>211</v>
      </c>
      <c r="DKA40" t="s">
        <v>211</v>
      </c>
      <c r="DKB40" t="s">
        <v>211</v>
      </c>
      <c r="DKC40" t="s">
        <v>211</v>
      </c>
      <c r="DKD40" t="s">
        <v>211</v>
      </c>
      <c r="DKE40" t="s">
        <v>211</v>
      </c>
      <c r="DKF40" t="s">
        <v>211</v>
      </c>
      <c r="DKG40" t="s">
        <v>211</v>
      </c>
      <c r="DKH40" t="s">
        <v>211</v>
      </c>
      <c r="DKI40" t="s">
        <v>211</v>
      </c>
      <c r="DKJ40" t="s">
        <v>211</v>
      </c>
      <c r="DKK40" t="s">
        <v>211</v>
      </c>
      <c r="DKL40" t="s">
        <v>211</v>
      </c>
      <c r="DKM40" t="s">
        <v>211</v>
      </c>
      <c r="DKN40" t="s">
        <v>211</v>
      </c>
      <c r="DKO40" t="s">
        <v>211</v>
      </c>
      <c r="DKP40" t="s">
        <v>211</v>
      </c>
      <c r="DKQ40" t="s">
        <v>211</v>
      </c>
      <c r="DKR40" t="s">
        <v>211</v>
      </c>
      <c r="DKS40" t="s">
        <v>211</v>
      </c>
      <c r="DKT40" t="s">
        <v>211</v>
      </c>
      <c r="DKU40" t="s">
        <v>211</v>
      </c>
      <c r="DKV40" t="s">
        <v>211</v>
      </c>
      <c r="DKW40" t="s">
        <v>211</v>
      </c>
      <c r="DKX40" t="s">
        <v>211</v>
      </c>
      <c r="DKY40" t="s">
        <v>211</v>
      </c>
      <c r="DKZ40" t="s">
        <v>211</v>
      </c>
      <c r="DLA40" t="s">
        <v>211</v>
      </c>
      <c r="DLB40" t="s">
        <v>211</v>
      </c>
      <c r="DLC40" t="s">
        <v>211</v>
      </c>
      <c r="DLD40" t="s">
        <v>211</v>
      </c>
      <c r="DLE40" t="s">
        <v>211</v>
      </c>
      <c r="DLF40" t="s">
        <v>211</v>
      </c>
      <c r="DLG40" t="s">
        <v>211</v>
      </c>
      <c r="DLH40" t="s">
        <v>211</v>
      </c>
      <c r="DLI40" t="s">
        <v>211</v>
      </c>
      <c r="DLJ40" t="s">
        <v>211</v>
      </c>
      <c r="DLK40" t="s">
        <v>211</v>
      </c>
      <c r="DLL40" t="s">
        <v>211</v>
      </c>
      <c r="DLM40" t="s">
        <v>211</v>
      </c>
      <c r="DLN40" t="s">
        <v>211</v>
      </c>
      <c r="DLO40" t="s">
        <v>211</v>
      </c>
      <c r="DLP40" t="s">
        <v>211</v>
      </c>
      <c r="DLQ40" t="s">
        <v>211</v>
      </c>
      <c r="DLR40" t="s">
        <v>211</v>
      </c>
      <c r="DLS40" t="s">
        <v>211</v>
      </c>
      <c r="DLT40" t="s">
        <v>211</v>
      </c>
      <c r="DLU40" t="s">
        <v>211</v>
      </c>
      <c r="DLV40" t="s">
        <v>211</v>
      </c>
      <c r="DLW40" t="s">
        <v>211</v>
      </c>
      <c r="DLX40" t="s">
        <v>211</v>
      </c>
      <c r="DLY40" t="s">
        <v>211</v>
      </c>
      <c r="DLZ40" t="s">
        <v>211</v>
      </c>
      <c r="DMA40" t="s">
        <v>211</v>
      </c>
      <c r="DMB40" t="s">
        <v>211</v>
      </c>
      <c r="DMC40" t="s">
        <v>211</v>
      </c>
      <c r="DMD40" t="s">
        <v>211</v>
      </c>
      <c r="DME40" t="s">
        <v>211</v>
      </c>
      <c r="DMF40" t="s">
        <v>211</v>
      </c>
      <c r="DMG40" t="s">
        <v>211</v>
      </c>
      <c r="DMH40" t="s">
        <v>211</v>
      </c>
      <c r="DMI40" t="s">
        <v>211</v>
      </c>
      <c r="DMJ40" t="s">
        <v>211</v>
      </c>
      <c r="DMK40" t="s">
        <v>211</v>
      </c>
      <c r="DML40" t="s">
        <v>211</v>
      </c>
      <c r="DMM40" t="s">
        <v>211</v>
      </c>
      <c r="DMN40" t="s">
        <v>211</v>
      </c>
      <c r="DMO40" t="s">
        <v>211</v>
      </c>
      <c r="DMP40" t="s">
        <v>211</v>
      </c>
      <c r="DMQ40" t="s">
        <v>211</v>
      </c>
      <c r="DMR40" t="s">
        <v>211</v>
      </c>
      <c r="DMS40" t="s">
        <v>211</v>
      </c>
      <c r="DMT40" t="s">
        <v>211</v>
      </c>
      <c r="DMU40" t="s">
        <v>211</v>
      </c>
      <c r="DMV40" t="s">
        <v>211</v>
      </c>
      <c r="DMW40" t="s">
        <v>211</v>
      </c>
      <c r="DMX40" t="s">
        <v>211</v>
      </c>
      <c r="DMY40" t="s">
        <v>211</v>
      </c>
      <c r="DMZ40" t="s">
        <v>211</v>
      </c>
      <c r="DNA40" t="s">
        <v>211</v>
      </c>
      <c r="DNB40" t="s">
        <v>211</v>
      </c>
      <c r="DNC40" t="s">
        <v>211</v>
      </c>
      <c r="DND40" t="s">
        <v>211</v>
      </c>
      <c r="DNE40" t="s">
        <v>211</v>
      </c>
      <c r="DNF40" t="s">
        <v>211</v>
      </c>
      <c r="DNG40" t="s">
        <v>211</v>
      </c>
      <c r="DNH40" t="s">
        <v>211</v>
      </c>
      <c r="DNI40" t="s">
        <v>211</v>
      </c>
      <c r="DNJ40" t="s">
        <v>211</v>
      </c>
      <c r="DNK40" t="s">
        <v>211</v>
      </c>
      <c r="DNL40" t="s">
        <v>211</v>
      </c>
      <c r="DNM40" t="s">
        <v>211</v>
      </c>
      <c r="DNN40" t="s">
        <v>211</v>
      </c>
      <c r="DNO40" t="s">
        <v>211</v>
      </c>
      <c r="DNP40" t="s">
        <v>211</v>
      </c>
      <c r="DNQ40" t="s">
        <v>211</v>
      </c>
      <c r="DNR40" t="s">
        <v>211</v>
      </c>
      <c r="DNS40" t="s">
        <v>211</v>
      </c>
      <c r="DNT40" t="s">
        <v>211</v>
      </c>
      <c r="DNU40" t="s">
        <v>211</v>
      </c>
      <c r="DNV40" t="s">
        <v>211</v>
      </c>
      <c r="DNW40" t="s">
        <v>211</v>
      </c>
      <c r="DNX40" t="s">
        <v>211</v>
      </c>
      <c r="DNY40" t="s">
        <v>211</v>
      </c>
      <c r="DNZ40" t="s">
        <v>211</v>
      </c>
      <c r="DOA40" t="s">
        <v>211</v>
      </c>
      <c r="DOB40" t="s">
        <v>211</v>
      </c>
      <c r="DOC40" t="s">
        <v>211</v>
      </c>
      <c r="DOD40" t="s">
        <v>211</v>
      </c>
      <c r="DOE40" t="s">
        <v>211</v>
      </c>
      <c r="DOF40" t="s">
        <v>211</v>
      </c>
      <c r="DOG40" t="s">
        <v>211</v>
      </c>
      <c r="DOH40" t="s">
        <v>211</v>
      </c>
      <c r="DOI40" t="s">
        <v>211</v>
      </c>
      <c r="DOJ40" t="s">
        <v>211</v>
      </c>
      <c r="DOK40" t="s">
        <v>211</v>
      </c>
      <c r="DOL40" t="s">
        <v>211</v>
      </c>
      <c r="DOM40" t="s">
        <v>211</v>
      </c>
      <c r="DON40" t="s">
        <v>211</v>
      </c>
      <c r="DOO40" t="s">
        <v>211</v>
      </c>
      <c r="DOP40" t="s">
        <v>211</v>
      </c>
      <c r="DOQ40" t="s">
        <v>211</v>
      </c>
      <c r="DOR40" t="s">
        <v>211</v>
      </c>
      <c r="DOS40" t="s">
        <v>211</v>
      </c>
      <c r="DOT40" t="s">
        <v>211</v>
      </c>
      <c r="DOU40" t="s">
        <v>211</v>
      </c>
      <c r="DOV40" t="s">
        <v>211</v>
      </c>
      <c r="DOW40" t="s">
        <v>211</v>
      </c>
      <c r="DOX40" t="s">
        <v>211</v>
      </c>
      <c r="DOY40" t="s">
        <v>211</v>
      </c>
      <c r="DOZ40" t="s">
        <v>211</v>
      </c>
      <c r="DPA40" t="s">
        <v>211</v>
      </c>
      <c r="DPB40" t="s">
        <v>211</v>
      </c>
      <c r="DPC40" t="s">
        <v>211</v>
      </c>
      <c r="DPD40" t="s">
        <v>211</v>
      </c>
      <c r="DPE40" t="s">
        <v>211</v>
      </c>
      <c r="DPF40" t="s">
        <v>211</v>
      </c>
      <c r="DPG40" t="s">
        <v>211</v>
      </c>
      <c r="DPH40" t="s">
        <v>211</v>
      </c>
      <c r="DPI40" t="s">
        <v>211</v>
      </c>
      <c r="DPJ40" t="s">
        <v>211</v>
      </c>
      <c r="DPK40" t="s">
        <v>211</v>
      </c>
      <c r="DPL40" t="s">
        <v>211</v>
      </c>
      <c r="DPM40" t="s">
        <v>211</v>
      </c>
      <c r="DPN40" t="s">
        <v>211</v>
      </c>
      <c r="DPO40" t="s">
        <v>211</v>
      </c>
      <c r="DPP40" t="s">
        <v>211</v>
      </c>
      <c r="DPQ40" t="s">
        <v>211</v>
      </c>
      <c r="DPR40" t="s">
        <v>211</v>
      </c>
      <c r="DPS40" t="s">
        <v>211</v>
      </c>
      <c r="DPT40" t="s">
        <v>211</v>
      </c>
      <c r="DPU40" t="s">
        <v>211</v>
      </c>
      <c r="DPV40" t="s">
        <v>211</v>
      </c>
      <c r="DPW40" t="s">
        <v>211</v>
      </c>
      <c r="DPX40" t="s">
        <v>211</v>
      </c>
      <c r="DPY40" t="s">
        <v>211</v>
      </c>
      <c r="DPZ40" t="s">
        <v>211</v>
      </c>
      <c r="DQA40" t="s">
        <v>211</v>
      </c>
      <c r="DQB40" t="s">
        <v>211</v>
      </c>
      <c r="DQC40" t="s">
        <v>211</v>
      </c>
      <c r="DQD40" t="s">
        <v>211</v>
      </c>
      <c r="DQE40" t="s">
        <v>211</v>
      </c>
      <c r="DQF40" t="s">
        <v>211</v>
      </c>
      <c r="DQG40" t="s">
        <v>211</v>
      </c>
      <c r="DQH40" t="s">
        <v>211</v>
      </c>
      <c r="DQI40" t="s">
        <v>211</v>
      </c>
      <c r="DQJ40" t="s">
        <v>211</v>
      </c>
      <c r="DQK40" t="s">
        <v>211</v>
      </c>
      <c r="DQL40" t="s">
        <v>211</v>
      </c>
      <c r="DQM40" t="s">
        <v>211</v>
      </c>
      <c r="DQN40" t="s">
        <v>211</v>
      </c>
      <c r="DQO40" t="s">
        <v>211</v>
      </c>
      <c r="DQP40" t="s">
        <v>211</v>
      </c>
      <c r="DQQ40" t="s">
        <v>211</v>
      </c>
      <c r="DQR40" t="s">
        <v>211</v>
      </c>
      <c r="DQS40" t="s">
        <v>211</v>
      </c>
      <c r="DQT40" t="s">
        <v>211</v>
      </c>
      <c r="DQU40" t="s">
        <v>211</v>
      </c>
      <c r="DQV40" t="s">
        <v>211</v>
      </c>
      <c r="DQW40" t="s">
        <v>211</v>
      </c>
      <c r="DQX40" t="s">
        <v>211</v>
      </c>
      <c r="DQY40" t="s">
        <v>211</v>
      </c>
      <c r="DQZ40" t="s">
        <v>211</v>
      </c>
      <c r="DRA40" t="s">
        <v>211</v>
      </c>
      <c r="DRB40" t="s">
        <v>211</v>
      </c>
      <c r="DRC40" t="s">
        <v>211</v>
      </c>
      <c r="DRD40" t="s">
        <v>211</v>
      </c>
      <c r="DRE40" t="s">
        <v>211</v>
      </c>
      <c r="DRF40" t="s">
        <v>211</v>
      </c>
      <c r="DRG40" t="s">
        <v>211</v>
      </c>
      <c r="DRH40" t="s">
        <v>211</v>
      </c>
      <c r="DRI40" t="s">
        <v>211</v>
      </c>
      <c r="DRJ40" t="s">
        <v>211</v>
      </c>
      <c r="DRK40" t="s">
        <v>211</v>
      </c>
      <c r="DRL40" t="s">
        <v>211</v>
      </c>
      <c r="DRM40" t="s">
        <v>211</v>
      </c>
      <c r="DRN40" t="s">
        <v>211</v>
      </c>
      <c r="DRO40" t="s">
        <v>211</v>
      </c>
      <c r="DRP40" t="s">
        <v>211</v>
      </c>
      <c r="DRQ40" t="s">
        <v>211</v>
      </c>
      <c r="DRR40" t="s">
        <v>211</v>
      </c>
      <c r="DRS40" t="s">
        <v>211</v>
      </c>
      <c r="DRT40" t="s">
        <v>211</v>
      </c>
      <c r="DRU40" t="s">
        <v>211</v>
      </c>
      <c r="DRV40" t="s">
        <v>211</v>
      </c>
      <c r="DRW40" t="s">
        <v>211</v>
      </c>
      <c r="DRX40" t="s">
        <v>211</v>
      </c>
      <c r="DRY40" t="s">
        <v>211</v>
      </c>
      <c r="DRZ40" t="s">
        <v>211</v>
      </c>
      <c r="DSA40" t="s">
        <v>211</v>
      </c>
      <c r="DSB40" t="s">
        <v>211</v>
      </c>
      <c r="DSC40" t="s">
        <v>211</v>
      </c>
      <c r="DSD40" t="s">
        <v>211</v>
      </c>
      <c r="DSE40" t="s">
        <v>211</v>
      </c>
      <c r="DSF40" t="s">
        <v>211</v>
      </c>
      <c r="DSG40" t="s">
        <v>211</v>
      </c>
      <c r="DSH40" t="s">
        <v>211</v>
      </c>
      <c r="DSI40" t="s">
        <v>211</v>
      </c>
      <c r="DSJ40" t="s">
        <v>211</v>
      </c>
      <c r="DSK40" t="s">
        <v>211</v>
      </c>
      <c r="DSL40" t="s">
        <v>211</v>
      </c>
      <c r="DSM40" t="s">
        <v>211</v>
      </c>
      <c r="DSN40" t="s">
        <v>211</v>
      </c>
      <c r="DSO40" t="s">
        <v>211</v>
      </c>
      <c r="DSP40" t="s">
        <v>211</v>
      </c>
      <c r="DSQ40" t="s">
        <v>211</v>
      </c>
      <c r="DSR40" t="s">
        <v>211</v>
      </c>
      <c r="DSS40" t="s">
        <v>211</v>
      </c>
      <c r="DST40" t="s">
        <v>211</v>
      </c>
      <c r="DSU40" t="s">
        <v>211</v>
      </c>
      <c r="DSV40" t="s">
        <v>211</v>
      </c>
      <c r="DSW40" t="s">
        <v>211</v>
      </c>
      <c r="DSX40" t="s">
        <v>211</v>
      </c>
      <c r="DSY40" t="s">
        <v>211</v>
      </c>
      <c r="DSZ40" t="s">
        <v>211</v>
      </c>
      <c r="DTA40" t="s">
        <v>211</v>
      </c>
      <c r="DTB40" t="s">
        <v>211</v>
      </c>
      <c r="DTC40" t="s">
        <v>211</v>
      </c>
      <c r="DTD40" t="s">
        <v>211</v>
      </c>
      <c r="DTE40" t="s">
        <v>211</v>
      </c>
      <c r="DTF40" t="s">
        <v>211</v>
      </c>
      <c r="DTG40" t="s">
        <v>211</v>
      </c>
      <c r="DTH40" t="s">
        <v>211</v>
      </c>
      <c r="DTI40" t="s">
        <v>211</v>
      </c>
      <c r="DTJ40" t="s">
        <v>211</v>
      </c>
      <c r="DTK40" t="s">
        <v>211</v>
      </c>
      <c r="DTL40" t="s">
        <v>211</v>
      </c>
      <c r="DTM40" t="s">
        <v>211</v>
      </c>
      <c r="DTN40" t="s">
        <v>211</v>
      </c>
      <c r="DTO40" t="s">
        <v>211</v>
      </c>
      <c r="DTP40" t="s">
        <v>211</v>
      </c>
      <c r="DTQ40" t="s">
        <v>211</v>
      </c>
      <c r="DTR40" t="s">
        <v>211</v>
      </c>
      <c r="DTS40" t="s">
        <v>211</v>
      </c>
      <c r="DTT40" t="s">
        <v>211</v>
      </c>
      <c r="DTU40" t="s">
        <v>211</v>
      </c>
      <c r="DTV40" t="s">
        <v>211</v>
      </c>
      <c r="DTW40" t="s">
        <v>211</v>
      </c>
      <c r="DTX40" t="s">
        <v>211</v>
      </c>
      <c r="DTY40" t="s">
        <v>211</v>
      </c>
      <c r="DTZ40" t="s">
        <v>211</v>
      </c>
      <c r="DUA40" t="s">
        <v>211</v>
      </c>
      <c r="DUB40" t="s">
        <v>211</v>
      </c>
      <c r="DUC40" t="s">
        <v>211</v>
      </c>
      <c r="DUD40" t="s">
        <v>211</v>
      </c>
      <c r="DUE40" t="s">
        <v>211</v>
      </c>
      <c r="DUF40" t="s">
        <v>211</v>
      </c>
      <c r="DUG40" t="s">
        <v>211</v>
      </c>
      <c r="DUH40" t="s">
        <v>211</v>
      </c>
      <c r="DUI40" t="s">
        <v>211</v>
      </c>
      <c r="DUJ40" t="s">
        <v>211</v>
      </c>
      <c r="DUK40" t="s">
        <v>211</v>
      </c>
      <c r="DUL40" t="s">
        <v>211</v>
      </c>
      <c r="DUM40" t="s">
        <v>211</v>
      </c>
      <c r="DUN40" t="s">
        <v>211</v>
      </c>
      <c r="DUO40" t="s">
        <v>211</v>
      </c>
      <c r="DUP40" t="s">
        <v>211</v>
      </c>
      <c r="DUQ40" t="s">
        <v>211</v>
      </c>
      <c r="DUR40" t="s">
        <v>211</v>
      </c>
      <c r="DUS40" t="s">
        <v>211</v>
      </c>
      <c r="DUT40" t="s">
        <v>211</v>
      </c>
      <c r="DUU40" t="s">
        <v>211</v>
      </c>
      <c r="DUV40" t="s">
        <v>211</v>
      </c>
      <c r="DUW40" t="s">
        <v>211</v>
      </c>
      <c r="DUX40" t="s">
        <v>211</v>
      </c>
      <c r="DUY40" t="s">
        <v>211</v>
      </c>
      <c r="DUZ40" t="s">
        <v>211</v>
      </c>
      <c r="DVA40" t="s">
        <v>211</v>
      </c>
      <c r="DVB40" t="s">
        <v>211</v>
      </c>
      <c r="DVC40" t="s">
        <v>211</v>
      </c>
      <c r="DVD40" t="s">
        <v>211</v>
      </c>
      <c r="DVE40" t="s">
        <v>211</v>
      </c>
      <c r="DVF40" t="s">
        <v>211</v>
      </c>
      <c r="DVG40" t="s">
        <v>211</v>
      </c>
      <c r="DVH40" t="s">
        <v>211</v>
      </c>
      <c r="DVI40" t="s">
        <v>211</v>
      </c>
      <c r="DVJ40" t="s">
        <v>211</v>
      </c>
      <c r="DVK40" t="s">
        <v>211</v>
      </c>
      <c r="DVL40" t="s">
        <v>211</v>
      </c>
      <c r="DVM40" t="s">
        <v>211</v>
      </c>
      <c r="DVN40" t="s">
        <v>211</v>
      </c>
      <c r="DVO40" t="s">
        <v>211</v>
      </c>
      <c r="DVP40" t="s">
        <v>211</v>
      </c>
      <c r="DVQ40" t="s">
        <v>211</v>
      </c>
      <c r="DVR40" t="s">
        <v>211</v>
      </c>
      <c r="DVS40" t="s">
        <v>211</v>
      </c>
      <c r="DVT40" t="s">
        <v>211</v>
      </c>
      <c r="DVU40" t="s">
        <v>211</v>
      </c>
      <c r="DVV40" t="s">
        <v>211</v>
      </c>
      <c r="DVW40" t="s">
        <v>211</v>
      </c>
      <c r="DVX40" t="s">
        <v>211</v>
      </c>
      <c r="DVY40" t="s">
        <v>211</v>
      </c>
      <c r="DVZ40" t="s">
        <v>211</v>
      </c>
      <c r="DWA40" t="s">
        <v>211</v>
      </c>
      <c r="DWB40" t="s">
        <v>211</v>
      </c>
      <c r="DWC40" t="s">
        <v>211</v>
      </c>
      <c r="DWD40" t="s">
        <v>211</v>
      </c>
      <c r="DWE40" t="s">
        <v>211</v>
      </c>
      <c r="DWF40" t="s">
        <v>211</v>
      </c>
      <c r="DWG40" t="s">
        <v>211</v>
      </c>
      <c r="DWH40" t="s">
        <v>211</v>
      </c>
      <c r="DWI40" t="s">
        <v>211</v>
      </c>
      <c r="DWJ40" t="s">
        <v>211</v>
      </c>
      <c r="DWK40" t="s">
        <v>211</v>
      </c>
      <c r="DWL40" t="s">
        <v>211</v>
      </c>
      <c r="DWM40" t="s">
        <v>211</v>
      </c>
      <c r="DWN40" t="s">
        <v>211</v>
      </c>
      <c r="DWO40" t="s">
        <v>211</v>
      </c>
      <c r="DWP40" t="s">
        <v>211</v>
      </c>
      <c r="DWQ40" t="s">
        <v>211</v>
      </c>
      <c r="DWR40" t="s">
        <v>211</v>
      </c>
      <c r="DWS40" t="s">
        <v>211</v>
      </c>
      <c r="DWT40" t="s">
        <v>211</v>
      </c>
      <c r="DWU40" t="s">
        <v>211</v>
      </c>
      <c r="DWV40" t="s">
        <v>211</v>
      </c>
      <c r="DWW40" t="s">
        <v>211</v>
      </c>
      <c r="DWX40" t="s">
        <v>211</v>
      </c>
      <c r="DWY40" t="s">
        <v>211</v>
      </c>
      <c r="DWZ40" t="s">
        <v>211</v>
      </c>
      <c r="DXA40" t="s">
        <v>211</v>
      </c>
      <c r="DXB40" t="s">
        <v>211</v>
      </c>
      <c r="DXC40" t="s">
        <v>211</v>
      </c>
      <c r="DXD40" t="s">
        <v>211</v>
      </c>
      <c r="DXE40" t="s">
        <v>211</v>
      </c>
      <c r="DXF40" t="s">
        <v>211</v>
      </c>
      <c r="DXG40" t="s">
        <v>211</v>
      </c>
      <c r="DXH40" t="s">
        <v>211</v>
      </c>
      <c r="DXI40" t="s">
        <v>211</v>
      </c>
      <c r="DXJ40" t="s">
        <v>211</v>
      </c>
      <c r="DXK40" t="s">
        <v>211</v>
      </c>
      <c r="DXL40" t="s">
        <v>211</v>
      </c>
      <c r="DXM40" t="s">
        <v>211</v>
      </c>
      <c r="DXN40" t="s">
        <v>211</v>
      </c>
      <c r="DXO40" t="s">
        <v>211</v>
      </c>
      <c r="DXP40" t="s">
        <v>211</v>
      </c>
      <c r="DXQ40" t="s">
        <v>211</v>
      </c>
      <c r="DXR40" t="s">
        <v>211</v>
      </c>
      <c r="DXS40" t="s">
        <v>211</v>
      </c>
      <c r="DXT40" t="s">
        <v>211</v>
      </c>
      <c r="DXU40" t="s">
        <v>211</v>
      </c>
      <c r="DXV40" t="s">
        <v>211</v>
      </c>
      <c r="DXW40" t="s">
        <v>211</v>
      </c>
      <c r="DXX40" t="s">
        <v>211</v>
      </c>
      <c r="DXY40" t="s">
        <v>211</v>
      </c>
      <c r="DXZ40" t="s">
        <v>211</v>
      </c>
      <c r="DYA40" t="s">
        <v>211</v>
      </c>
      <c r="DYB40" t="s">
        <v>211</v>
      </c>
      <c r="DYC40" t="s">
        <v>211</v>
      </c>
      <c r="DYD40" t="s">
        <v>211</v>
      </c>
      <c r="DYE40" t="s">
        <v>211</v>
      </c>
      <c r="DYF40" t="s">
        <v>211</v>
      </c>
      <c r="DYG40" t="s">
        <v>211</v>
      </c>
      <c r="DYH40" t="s">
        <v>211</v>
      </c>
      <c r="DYI40" t="s">
        <v>211</v>
      </c>
      <c r="DYJ40" t="s">
        <v>211</v>
      </c>
      <c r="DYK40" t="s">
        <v>211</v>
      </c>
      <c r="DYL40" t="s">
        <v>211</v>
      </c>
      <c r="DYM40" t="s">
        <v>211</v>
      </c>
      <c r="DYN40" t="s">
        <v>211</v>
      </c>
      <c r="DYO40" t="s">
        <v>211</v>
      </c>
      <c r="DYP40" t="s">
        <v>211</v>
      </c>
      <c r="DYQ40" t="s">
        <v>211</v>
      </c>
      <c r="DYR40" t="s">
        <v>211</v>
      </c>
      <c r="DYS40" t="s">
        <v>211</v>
      </c>
      <c r="DYT40" t="s">
        <v>211</v>
      </c>
      <c r="DYU40" t="s">
        <v>211</v>
      </c>
      <c r="DYV40" t="s">
        <v>211</v>
      </c>
      <c r="DYW40" t="s">
        <v>211</v>
      </c>
      <c r="DYX40" t="s">
        <v>211</v>
      </c>
      <c r="DYY40" t="s">
        <v>211</v>
      </c>
      <c r="DYZ40" t="s">
        <v>211</v>
      </c>
      <c r="DZA40" t="s">
        <v>211</v>
      </c>
      <c r="DZB40" t="s">
        <v>211</v>
      </c>
      <c r="DZC40" t="s">
        <v>211</v>
      </c>
      <c r="DZD40" t="s">
        <v>211</v>
      </c>
      <c r="DZE40" t="s">
        <v>211</v>
      </c>
      <c r="DZF40" t="s">
        <v>211</v>
      </c>
      <c r="DZG40" t="s">
        <v>211</v>
      </c>
      <c r="DZH40" t="s">
        <v>211</v>
      </c>
      <c r="DZI40" t="s">
        <v>211</v>
      </c>
      <c r="DZJ40" t="s">
        <v>211</v>
      </c>
      <c r="DZK40" t="s">
        <v>211</v>
      </c>
      <c r="DZL40" t="s">
        <v>211</v>
      </c>
      <c r="DZM40" t="s">
        <v>211</v>
      </c>
      <c r="DZN40" t="s">
        <v>211</v>
      </c>
      <c r="DZO40" t="s">
        <v>211</v>
      </c>
      <c r="DZP40" t="s">
        <v>211</v>
      </c>
      <c r="DZQ40" t="s">
        <v>211</v>
      </c>
      <c r="DZR40" t="s">
        <v>211</v>
      </c>
      <c r="DZS40" t="s">
        <v>211</v>
      </c>
      <c r="DZT40" t="s">
        <v>211</v>
      </c>
      <c r="DZU40" t="s">
        <v>211</v>
      </c>
      <c r="DZV40" t="s">
        <v>211</v>
      </c>
      <c r="DZW40" t="s">
        <v>211</v>
      </c>
      <c r="DZX40" t="s">
        <v>211</v>
      </c>
      <c r="DZY40" t="s">
        <v>211</v>
      </c>
      <c r="DZZ40" t="s">
        <v>211</v>
      </c>
      <c r="EAA40" t="s">
        <v>211</v>
      </c>
      <c r="EAB40" t="s">
        <v>211</v>
      </c>
      <c r="EAC40" t="s">
        <v>211</v>
      </c>
      <c r="EAD40" t="s">
        <v>211</v>
      </c>
      <c r="EAE40" t="s">
        <v>211</v>
      </c>
      <c r="EAF40" t="s">
        <v>211</v>
      </c>
      <c r="EAG40" t="s">
        <v>211</v>
      </c>
      <c r="EAH40" t="s">
        <v>211</v>
      </c>
      <c r="EAI40" t="s">
        <v>211</v>
      </c>
      <c r="EAJ40" t="s">
        <v>211</v>
      </c>
      <c r="EAK40" t="s">
        <v>211</v>
      </c>
      <c r="EAL40" t="s">
        <v>211</v>
      </c>
      <c r="EAM40" t="s">
        <v>211</v>
      </c>
      <c r="EAN40" t="s">
        <v>211</v>
      </c>
      <c r="EAO40" t="s">
        <v>211</v>
      </c>
      <c r="EAP40" t="s">
        <v>211</v>
      </c>
      <c r="EAQ40" t="s">
        <v>211</v>
      </c>
      <c r="EAR40" t="s">
        <v>211</v>
      </c>
      <c r="EAS40" t="s">
        <v>211</v>
      </c>
      <c r="EAT40" t="s">
        <v>211</v>
      </c>
      <c r="EAU40" t="s">
        <v>211</v>
      </c>
      <c r="EAV40" t="s">
        <v>211</v>
      </c>
      <c r="EAW40" t="s">
        <v>211</v>
      </c>
      <c r="EAX40" t="s">
        <v>211</v>
      </c>
      <c r="EAY40" t="s">
        <v>211</v>
      </c>
      <c r="EAZ40" t="s">
        <v>211</v>
      </c>
      <c r="EBA40" t="s">
        <v>211</v>
      </c>
      <c r="EBB40" t="s">
        <v>211</v>
      </c>
      <c r="EBC40" t="s">
        <v>211</v>
      </c>
      <c r="EBD40" t="s">
        <v>211</v>
      </c>
      <c r="EBE40" t="s">
        <v>211</v>
      </c>
      <c r="EBF40" t="s">
        <v>211</v>
      </c>
      <c r="EBG40" t="s">
        <v>211</v>
      </c>
      <c r="EBH40" t="s">
        <v>211</v>
      </c>
      <c r="EBI40" t="s">
        <v>211</v>
      </c>
      <c r="EBJ40" t="s">
        <v>211</v>
      </c>
      <c r="EBK40" t="s">
        <v>211</v>
      </c>
      <c r="EBL40" t="s">
        <v>211</v>
      </c>
      <c r="EBM40" t="s">
        <v>211</v>
      </c>
      <c r="EBN40" t="s">
        <v>211</v>
      </c>
      <c r="EBO40" t="s">
        <v>211</v>
      </c>
      <c r="EBP40" t="s">
        <v>211</v>
      </c>
      <c r="EBQ40" t="s">
        <v>211</v>
      </c>
      <c r="EBR40" t="s">
        <v>211</v>
      </c>
      <c r="EBS40" t="s">
        <v>211</v>
      </c>
      <c r="EBT40" t="s">
        <v>211</v>
      </c>
      <c r="EBU40" t="s">
        <v>211</v>
      </c>
      <c r="EBV40" t="s">
        <v>211</v>
      </c>
      <c r="EBW40" t="s">
        <v>211</v>
      </c>
      <c r="EBX40" t="s">
        <v>211</v>
      </c>
      <c r="EBY40" t="s">
        <v>211</v>
      </c>
      <c r="EBZ40" t="s">
        <v>211</v>
      </c>
      <c r="ECA40" t="s">
        <v>211</v>
      </c>
      <c r="ECB40" t="s">
        <v>211</v>
      </c>
      <c r="ECC40" t="s">
        <v>211</v>
      </c>
      <c r="ECD40" t="s">
        <v>211</v>
      </c>
      <c r="ECE40" t="s">
        <v>211</v>
      </c>
      <c r="ECF40" t="s">
        <v>211</v>
      </c>
      <c r="ECG40" t="s">
        <v>211</v>
      </c>
      <c r="ECH40" t="s">
        <v>211</v>
      </c>
      <c r="ECI40" t="s">
        <v>211</v>
      </c>
      <c r="ECJ40" t="s">
        <v>211</v>
      </c>
      <c r="ECK40" t="s">
        <v>211</v>
      </c>
      <c r="ECL40" t="s">
        <v>211</v>
      </c>
      <c r="ECM40" t="s">
        <v>211</v>
      </c>
      <c r="ECN40" t="s">
        <v>211</v>
      </c>
      <c r="ECO40" t="s">
        <v>211</v>
      </c>
      <c r="ECP40" t="s">
        <v>211</v>
      </c>
      <c r="ECQ40" t="s">
        <v>211</v>
      </c>
      <c r="ECR40" t="s">
        <v>211</v>
      </c>
      <c r="ECS40" t="s">
        <v>211</v>
      </c>
      <c r="ECT40" t="s">
        <v>211</v>
      </c>
      <c r="ECU40" t="s">
        <v>211</v>
      </c>
      <c r="ECV40" t="s">
        <v>211</v>
      </c>
      <c r="ECW40" t="s">
        <v>211</v>
      </c>
      <c r="ECX40" t="s">
        <v>211</v>
      </c>
      <c r="ECY40" t="s">
        <v>211</v>
      </c>
      <c r="ECZ40" t="s">
        <v>211</v>
      </c>
      <c r="EDA40" t="s">
        <v>211</v>
      </c>
      <c r="EDB40" t="s">
        <v>211</v>
      </c>
      <c r="EDC40" t="s">
        <v>211</v>
      </c>
      <c r="EDD40" t="s">
        <v>211</v>
      </c>
      <c r="EDE40" t="s">
        <v>211</v>
      </c>
      <c r="EDF40" t="s">
        <v>211</v>
      </c>
      <c r="EDG40" t="s">
        <v>211</v>
      </c>
      <c r="EDH40" t="s">
        <v>211</v>
      </c>
      <c r="EDI40" t="s">
        <v>211</v>
      </c>
      <c r="EDJ40" t="s">
        <v>211</v>
      </c>
      <c r="EDK40" t="s">
        <v>211</v>
      </c>
      <c r="EDL40" t="s">
        <v>211</v>
      </c>
      <c r="EDM40" t="s">
        <v>211</v>
      </c>
      <c r="EDN40" t="s">
        <v>211</v>
      </c>
      <c r="EDO40" t="s">
        <v>211</v>
      </c>
      <c r="EDP40" t="s">
        <v>211</v>
      </c>
      <c r="EDQ40" t="s">
        <v>211</v>
      </c>
      <c r="EDR40" t="s">
        <v>211</v>
      </c>
      <c r="EDS40" t="s">
        <v>211</v>
      </c>
      <c r="EDT40" t="s">
        <v>211</v>
      </c>
      <c r="EDU40" t="s">
        <v>211</v>
      </c>
      <c r="EDV40" t="s">
        <v>211</v>
      </c>
      <c r="EDW40" t="s">
        <v>211</v>
      </c>
      <c r="EDX40" t="s">
        <v>211</v>
      </c>
      <c r="EDY40" t="s">
        <v>211</v>
      </c>
      <c r="EDZ40" t="s">
        <v>211</v>
      </c>
      <c r="EEA40" t="s">
        <v>211</v>
      </c>
      <c r="EEB40" t="s">
        <v>211</v>
      </c>
      <c r="EEC40" t="s">
        <v>211</v>
      </c>
      <c r="EED40" t="s">
        <v>211</v>
      </c>
      <c r="EEE40" t="s">
        <v>211</v>
      </c>
      <c r="EEF40" t="s">
        <v>211</v>
      </c>
      <c r="EEG40" t="s">
        <v>211</v>
      </c>
      <c r="EEH40" t="s">
        <v>211</v>
      </c>
      <c r="EEI40" t="s">
        <v>211</v>
      </c>
      <c r="EEJ40" t="s">
        <v>211</v>
      </c>
      <c r="EEK40" t="s">
        <v>211</v>
      </c>
      <c r="EEL40" t="s">
        <v>211</v>
      </c>
      <c r="EEM40" t="s">
        <v>211</v>
      </c>
      <c r="EEN40" t="s">
        <v>211</v>
      </c>
      <c r="EEO40" t="s">
        <v>211</v>
      </c>
      <c r="EEP40" t="s">
        <v>211</v>
      </c>
      <c r="EEQ40" t="s">
        <v>211</v>
      </c>
      <c r="EER40" t="s">
        <v>211</v>
      </c>
      <c r="EES40" t="s">
        <v>211</v>
      </c>
      <c r="EET40" t="s">
        <v>211</v>
      </c>
      <c r="EEU40" t="s">
        <v>211</v>
      </c>
      <c r="EEV40" t="s">
        <v>211</v>
      </c>
      <c r="EEW40" t="s">
        <v>211</v>
      </c>
      <c r="EEX40" t="s">
        <v>211</v>
      </c>
      <c r="EEY40" t="s">
        <v>211</v>
      </c>
      <c r="EEZ40" t="s">
        <v>211</v>
      </c>
      <c r="EFA40" t="s">
        <v>211</v>
      </c>
      <c r="EFB40" t="s">
        <v>211</v>
      </c>
      <c r="EFC40" t="s">
        <v>211</v>
      </c>
      <c r="EFD40" t="s">
        <v>211</v>
      </c>
      <c r="EFE40" t="s">
        <v>211</v>
      </c>
      <c r="EFF40" t="s">
        <v>211</v>
      </c>
      <c r="EFG40" t="s">
        <v>211</v>
      </c>
      <c r="EFH40" t="s">
        <v>211</v>
      </c>
      <c r="EFI40" t="s">
        <v>211</v>
      </c>
      <c r="EFJ40" t="s">
        <v>211</v>
      </c>
      <c r="EFK40" t="s">
        <v>211</v>
      </c>
      <c r="EFL40" t="s">
        <v>211</v>
      </c>
      <c r="EFM40" t="s">
        <v>211</v>
      </c>
      <c r="EFN40" t="s">
        <v>211</v>
      </c>
      <c r="EFO40" t="s">
        <v>211</v>
      </c>
      <c r="EFP40" t="s">
        <v>211</v>
      </c>
      <c r="EFQ40" t="s">
        <v>211</v>
      </c>
      <c r="EFR40" t="s">
        <v>211</v>
      </c>
      <c r="EFS40" t="s">
        <v>211</v>
      </c>
      <c r="EFT40" t="s">
        <v>211</v>
      </c>
      <c r="EFU40" t="s">
        <v>211</v>
      </c>
      <c r="EFV40" t="s">
        <v>211</v>
      </c>
      <c r="EFW40" t="s">
        <v>211</v>
      </c>
      <c r="EFX40" t="s">
        <v>211</v>
      </c>
      <c r="EFY40" t="s">
        <v>211</v>
      </c>
      <c r="EFZ40" t="s">
        <v>211</v>
      </c>
      <c r="EGA40" t="s">
        <v>211</v>
      </c>
      <c r="EGB40" t="s">
        <v>211</v>
      </c>
      <c r="EGC40" t="s">
        <v>211</v>
      </c>
      <c r="EGD40" t="s">
        <v>211</v>
      </c>
      <c r="EGE40" t="s">
        <v>211</v>
      </c>
      <c r="EGF40" t="s">
        <v>211</v>
      </c>
      <c r="EGG40" t="s">
        <v>211</v>
      </c>
      <c r="EGH40" t="s">
        <v>211</v>
      </c>
      <c r="EGI40" t="s">
        <v>211</v>
      </c>
      <c r="EGJ40" t="s">
        <v>211</v>
      </c>
      <c r="EGK40" t="s">
        <v>211</v>
      </c>
      <c r="EGL40" t="s">
        <v>211</v>
      </c>
      <c r="EGM40" t="s">
        <v>211</v>
      </c>
      <c r="EGN40" t="s">
        <v>211</v>
      </c>
      <c r="EGO40" t="s">
        <v>211</v>
      </c>
      <c r="EGP40" t="s">
        <v>211</v>
      </c>
      <c r="EGQ40" t="s">
        <v>211</v>
      </c>
      <c r="EGR40" t="s">
        <v>211</v>
      </c>
      <c r="EGS40" t="s">
        <v>211</v>
      </c>
      <c r="EGT40" t="s">
        <v>211</v>
      </c>
      <c r="EGU40" t="s">
        <v>211</v>
      </c>
      <c r="EGV40" t="s">
        <v>211</v>
      </c>
      <c r="EGW40" t="s">
        <v>211</v>
      </c>
      <c r="EGX40" t="s">
        <v>211</v>
      </c>
      <c r="EGY40" t="s">
        <v>211</v>
      </c>
      <c r="EGZ40" t="s">
        <v>211</v>
      </c>
      <c r="EHA40" t="s">
        <v>211</v>
      </c>
      <c r="EHB40" t="s">
        <v>211</v>
      </c>
      <c r="EHC40" t="s">
        <v>211</v>
      </c>
      <c r="EHD40" t="s">
        <v>211</v>
      </c>
      <c r="EHE40" t="s">
        <v>211</v>
      </c>
      <c r="EHF40" t="s">
        <v>211</v>
      </c>
      <c r="EHG40" t="s">
        <v>211</v>
      </c>
      <c r="EHH40" t="s">
        <v>211</v>
      </c>
      <c r="EHI40" t="s">
        <v>211</v>
      </c>
      <c r="EHJ40" t="s">
        <v>211</v>
      </c>
      <c r="EHK40" t="s">
        <v>211</v>
      </c>
      <c r="EHL40" t="s">
        <v>211</v>
      </c>
      <c r="EHM40" t="s">
        <v>211</v>
      </c>
      <c r="EHN40" t="s">
        <v>211</v>
      </c>
      <c r="EHO40" t="s">
        <v>211</v>
      </c>
      <c r="EHP40" t="s">
        <v>211</v>
      </c>
      <c r="EHQ40" t="s">
        <v>211</v>
      </c>
      <c r="EHR40" t="s">
        <v>211</v>
      </c>
      <c r="EHS40" t="s">
        <v>211</v>
      </c>
      <c r="EHT40" t="s">
        <v>211</v>
      </c>
      <c r="EHU40" t="s">
        <v>211</v>
      </c>
      <c r="EHV40" t="s">
        <v>211</v>
      </c>
      <c r="EHW40" t="s">
        <v>211</v>
      </c>
      <c r="EHX40" t="s">
        <v>211</v>
      </c>
      <c r="EHY40" t="s">
        <v>211</v>
      </c>
      <c r="EHZ40" t="s">
        <v>211</v>
      </c>
      <c r="EIA40" t="s">
        <v>211</v>
      </c>
      <c r="EIB40" t="s">
        <v>211</v>
      </c>
      <c r="EIC40" t="s">
        <v>211</v>
      </c>
      <c r="EID40" t="s">
        <v>211</v>
      </c>
      <c r="EIE40" t="s">
        <v>211</v>
      </c>
      <c r="EIF40" t="s">
        <v>211</v>
      </c>
      <c r="EIG40" t="s">
        <v>211</v>
      </c>
      <c r="EIH40" t="s">
        <v>211</v>
      </c>
      <c r="EII40" t="s">
        <v>211</v>
      </c>
      <c r="EIJ40" t="s">
        <v>211</v>
      </c>
      <c r="EIK40" t="s">
        <v>211</v>
      </c>
      <c r="EIL40" t="s">
        <v>211</v>
      </c>
      <c r="EIM40" t="s">
        <v>211</v>
      </c>
      <c r="EIN40" t="s">
        <v>211</v>
      </c>
      <c r="EIO40" t="s">
        <v>211</v>
      </c>
      <c r="EIP40" t="s">
        <v>211</v>
      </c>
      <c r="EIQ40" t="s">
        <v>211</v>
      </c>
      <c r="EIR40" t="s">
        <v>211</v>
      </c>
      <c r="EIS40" t="s">
        <v>211</v>
      </c>
      <c r="EIT40" t="s">
        <v>211</v>
      </c>
      <c r="EIU40" t="s">
        <v>211</v>
      </c>
      <c r="EIV40" t="s">
        <v>211</v>
      </c>
      <c r="EIW40" t="s">
        <v>211</v>
      </c>
      <c r="EIX40" t="s">
        <v>211</v>
      </c>
      <c r="EIY40" t="s">
        <v>211</v>
      </c>
      <c r="EIZ40" t="s">
        <v>211</v>
      </c>
      <c r="EJA40" t="s">
        <v>211</v>
      </c>
      <c r="EJB40" t="s">
        <v>211</v>
      </c>
      <c r="EJC40" t="s">
        <v>211</v>
      </c>
      <c r="EJD40" t="s">
        <v>211</v>
      </c>
      <c r="EJE40" t="s">
        <v>211</v>
      </c>
      <c r="EJF40" t="s">
        <v>211</v>
      </c>
      <c r="EJG40" t="s">
        <v>211</v>
      </c>
      <c r="EJH40" t="s">
        <v>211</v>
      </c>
      <c r="EJI40" t="s">
        <v>211</v>
      </c>
      <c r="EJJ40" t="s">
        <v>211</v>
      </c>
      <c r="EJK40" t="s">
        <v>211</v>
      </c>
      <c r="EJL40" t="s">
        <v>211</v>
      </c>
      <c r="EJM40" t="s">
        <v>211</v>
      </c>
      <c r="EJN40" t="s">
        <v>211</v>
      </c>
      <c r="EJO40" t="s">
        <v>211</v>
      </c>
      <c r="EJP40" t="s">
        <v>211</v>
      </c>
      <c r="EJQ40" t="s">
        <v>211</v>
      </c>
      <c r="EJR40" t="s">
        <v>211</v>
      </c>
      <c r="EJS40" t="s">
        <v>211</v>
      </c>
      <c r="EJT40" t="s">
        <v>211</v>
      </c>
      <c r="EJU40" t="s">
        <v>211</v>
      </c>
      <c r="EJV40" t="s">
        <v>211</v>
      </c>
      <c r="EJW40" t="s">
        <v>211</v>
      </c>
      <c r="EJX40" t="s">
        <v>211</v>
      </c>
      <c r="EJY40" t="s">
        <v>211</v>
      </c>
      <c r="EJZ40" t="s">
        <v>211</v>
      </c>
      <c r="EKA40" t="s">
        <v>211</v>
      </c>
      <c r="EKB40" t="s">
        <v>211</v>
      </c>
      <c r="EKC40" t="s">
        <v>211</v>
      </c>
      <c r="EKD40" t="s">
        <v>211</v>
      </c>
      <c r="EKE40" t="s">
        <v>211</v>
      </c>
      <c r="EKF40" t="s">
        <v>211</v>
      </c>
      <c r="EKG40" t="s">
        <v>211</v>
      </c>
      <c r="EKH40" t="s">
        <v>211</v>
      </c>
      <c r="EKI40" t="s">
        <v>211</v>
      </c>
      <c r="EKJ40" t="s">
        <v>211</v>
      </c>
      <c r="EKK40" t="s">
        <v>211</v>
      </c>
      <c r="EKL40" t="s">
        <v>211</v>
      </c>
      <c r="EKM40" t="s">
        <v>211</v>
      </c>
      <c r="EKN40" t="s">
        <v>211</v>
      </c>
      <c r="EKO40" t="s">
        <v>211</v>
      </c>
      <c r="EKP40" t="s">
        <v>211</v>
      </c>
      <c r="EKQ40" t="s">
        <v>211</v>
      </c>
      <c r="EKR40" t="s">
        <v>211</v>
      </c>
      <c r="EKS40" t="s">
        <v>211</v>
      </c>
      <c r="EKT40" t="s">
        <v>211</v>
      </c>
      <c r="EKU40" t="s">
        <v>211</v>
      </c>
      <c r="EKV40" t="s">
        <v>211</v>
      </c>
      <c r="EKW40" t="s">
        <v>211</v>
      </c>
      <c r="EKX40" t="s">
        <v>211</v>
      </c>
      <c r="EKY40" t="s">
        <v>211</v>
      </c>
      <c r="EKZ40" t="s">
        <v>211</v>
      </c>
      <c r="ELA40" t="s">
        <v>211</v>
      </c>
      <c r="ELB40" t="s">
        <v>211</v>
      </c>
      <c r="ELC40" t="s">
        <v>211</v>
      </c>
      <c r="ELD40" t="s">
        <v>211</v>
      </c>
      <c r="ELE40" t="s">
        <v>211</v>
      </c>
      <c r="ELF40" t="s">
        <v>211</v>
      </c>
      <c r="ELG40" t="s">
        <v>211</v>
      </c>
      <c r="ELH40" t="s">
        <v>211</v>
      </c>
      <c r="ELI40" t="s">
        <v>211</v>
      </c>
      <c r="ELJ40" t="s">
        <v>211</v>
      </c>
      <c r="ELK40" t="s">
        <v>211</v>
      </c>
      <c r="ELL40" t="s">
        <v>211</v>
      </c>
      <c r="ELM40" t="s">
        <v>211</v>
      </c>
      <c r="ELN40" t="s">
        <v>211</v>
      </c>
      <c r="ELO40" t="s">
        <v>211</v>
      </c>
      <c r="ELP40" t="s">
        <v>211</v>
      </c>
      <c r="ELQ40" t="s">
        <v>211</v>
      </c>
      <c r="ELR40" t="s">
        <v>211</v>
      </c>
      <c r="ELS40" t="s">
        <v>211</v>
      </c>
      <c r="ELT40" t="s">
        <v>211</v>
      </c>
      <c r="ELU40" t="s">
        <v>211</v>
      </c>
      <c r="ELV40" t="s">
        <v>211</v>
      </c>
      <c r="ELW40" t="s">
        <v>211</v>
      </c>
      <c r="ELX40" t="s">
        <v>211</v>
      </c>
      <c r="ELY40" t="s">
        <v>211</v>
      </c>
      <c r="ELZ40" t="s">
        <v>211</v>
      </c>
      <c r="EMA40" t="s">
        <v>211</v>
      </c>
      <c r="EMB40" t="s">
        <v>211</v>
      </c>
      <c r="EMC40" t="s">
        <v>211</v>
      </c>
      <c r="EMD40" t="s">
        <v>211</v>
      </c>
      <c r="EME40" t="s">
        <v>211</v>
      </c>
      <c r="EMF40" t="s">
        <v>211</v>
      </c>
      <c r="EMG40" t="s">
        <v>211</v>
      </c>
      <c r="EMH40" t="s">
        <v>211</v>
      </c>
      <c r="EMI40" t="s">
        <v>211</v>
      </c>
      <c r="EMJ40" t="s">
        <v>211</v>
      </c>
      <c r="EMK40" t="s">
        <v>211</v>
      </c>
      <c r="EML40" t="s">
        <v>211</v>
      </c>
      <c r="EMM40" t="s">
        <v>211</v>
      </c>
      <c r="EMN40" t="s">
        <v>211</v>
      </c>
      <c r="EMO40" t="s">
        <v>211</v>
      </c>
      <c r="EMP40" t="s">
        <v>211</v>
      </c>
      <c r="EMQ40" t="s">
        <v>211</v>
      </c>
      <c r="EMR40" t="s">
        <v>211</v>
      </c>
      <c r="EMS40" t="s">
        <v>211</v>
      </c>
      <c r="EMT40" t="s">
        <v>211</v>
      </c>
      <c r="EMU40" t="s">
        <v>211</v>
      </c>
      <c r="EMV40" t="s">
        <v>211</v>
      </c>
      <c r="EMW40" t="s">
        <v>211</v>
      </c>
      <c r="EMX40" t="s">
        <v>211</v>
      </c>
      <c r="EMY40" t="s">
        <v>211</v>
      </c>
      <c r="EMZ40" t="s">
        <v>211</v>
      </c>
      <c r="ENA40" t="s">
        <v>211</v>
      </c>
      <c r="ENB40" t="s">
        <v>211</v>
      </c>
      <c r="ENC40" t="s">
        <v>211</v>
      </c>
      <c r="END40" t="s">
        <v>211</v>
      </c>
      <c r="ENE40" t="s">
        <v>211</v>
      </c>
      <c r="ENF40" t="s">
        <v>211</v>
      </c>
      <c r="ENG40" t="s">
        <v>211</v>
      </c>
      <c r="ENH40" t="s">
        <v>211</v>
      </c>
      <c r="ENI40" t="s">
        <v>211</v>
      </c>
      <c r="ENJ40" t="s">
        <v>211</v>
      </c>
      <c r="ENK40" t="s">
        <v>211</v>
      </c>
      <c r="ENL40" t="s">
        <v>211</v>
      </c>
      <c r="ENM40" t="s">
        <v>211</v>
      </c>
      <c r="ENN40" t="s">
        <v>211</v>
      </c>
      <c r="ENO40" t="s">
        <v>211</v>
      </c>
      <c r="ENP40" t="s">
        <v>211</v>
      </c>
      <c r="ENQ40" t="s">
        <v>211</v>
      </c>
      <c r="ENR40" t="s">
        <v>211</v>
      </c>
      <c r="ENS40" t="s">
        <v>211</v>
      </c>
      <c r="ENT40" t="s">
        <v>211</v>
      </c>
      <c r="ENU40" t="s">
        <v>211</v>
      </c>
      <c r="ENV40" t="s">
        <v>211</v>
      </c>
      <c r="ENW40" t="s">
        <v>211</v>
      </c>
      <c r="ENX40" t="s">
        <v>211</v>
      </c>
      <c r="ENY40" t="s">
        <v>211</v>
      </c>
      <c r="ENZ40" t="s">
        <v>211</v>
      </c>
      <c r="EOA40" t="s">
        <v>211</v>
      </c>
      <c r="EOB40" t="s">
        <v>211</v>
      </c>
      <c r="EOC40" t="s">
        <v>211</v>
      </c>
      <c r="EOD40" t="s">
        <v>211</v>
      </c>
      <c r="EOE40" t="s">
        <v>211</v>
      </c>
      <c r="EOF40" t="s">
        <v>211</v>
      </c>
      <c r="EOG40" t="s">
        <v>211</v>
      </c>
      <c r="EOH40" t="s">
        <v>211</v>
      </c>
      <c r="EOI40" t="s">
        <v>211</v>
      </c>
      <c r="EOJ40" t="s">
        <v>211</v>
      </c>
      <c r="EOK40" t="s">
        <v>211</v>
      </c>
      <c r="EOL40" t="s">
        <v>211</v>
      </c>
      <c r="EOM40" t="s">
        <v>211</v>
      </c>
      <c r="EON40" t="s">
        <v>211</v>
      </c>
      <c r="EOO40" t="s">
        <v>211</v>
      </c>
      <c r="EOP40" t="s">
        <v>211</v>
      </c>
      <c r="EOQ40" t="s">
        <v>211</v>
      </c>
      <c r="EOR40" t="s">
        <v>211</v>
      </c>
      <c r="EOS40" t="s">
        <v>211</v>
      </c>
      <c r="EOT40" t="s">
        <v>211</v>
      </c>
      <c r="EOU40" t="s">
        <v>211</v>
      </c>
      <c r="EOV40" t="s">
        <v>211</v>
      </c>
      <c r="EOW40" t="s">
        <v>211</v>
      </c>
      <c r="EOX40" t="s">
        <v>211</v>
      </c>
      <c r="EOY40" t="s">
        <v>211</v>
      </c>
      <c r="EOZ40" t="s">
        <v>211</v>
      </c>
      <c r="EPA40" t="s">
        <v>211</v>
      </c>
      <c r="EPB40" t="s">
        <v>211</v>
      </c>
      <c r="EPC40" t="s">
        <v>211</v>
      </c>
      <c r="EPD40" t="s">
        <v>211</v>
      </c>
      <c r="EPE40" t="s">
        <v>211</v>
      </c>
      <c r="EPF40" t="s">
        <v>211</v>
      </c>
      <c r="EPG40" t="s">
        <v>211</v>
      </c>
      <c r="EPH40" t="s">
        <v>211</v>
      </c>
      <c r="EPI40" t="s">
        <v>211</v>
      </c>
      <c r="EPJ40" t="s">
        <v>211</v>
      </c>
      <c r="EPK40" t="s">
        <v>211</v>
      </c>
      <c r="EPL40" t="s">
        <v>211</v>
      </c>
      <c r="EPM40" t="s">
        <v>211</v>
      </c>
      <c r="EPN40" t="s">
        <v>211</v>
      </c>
      <c r="EPO40" t="s">
        <v>211</v>
      </c>
      <c r="EPP40" t="s">
        <v>211</v>
      </c>
      <c r="EPQ40" t="s">
        <v>211</v>
      </c>
      <c r="EPR40" t="s">
        <v>211</v>
      </c>
      <c r="EPS40" t="s">
        <v>211</v>
      </c>
      <c r="EPT40" t="s">
        <v>211</v>
      </c>
      <c r="EPU40" t="s">
        <v>211</v>
      </c>
      <c r="EPV40" t="s">
        <v>211</v>
      </c>
      <c r="EPW40" t="s">
        <v>211</v>
      </c>
      <c r="EPX40" t="s">
        <v>211</v>
      </c>
      <c r="EPY40" t="s">
        <v>211</v>
      </c>
      <c r="EPZ40" t="s">
        <v>211</v>
      </c>
      <c r="EQA40" t="s">
        <v>211</v>
      </c>
      <c r="EQB40" t="s">
        <v>211</v>
      </c>
      <c r="EQC40" t="s">
        <v>211</v>
      </c>
      <c r="EQD40" t="s">
        <v>211</v>
      </c>
      <c r="EQE40" t="s">
        <v>211</v>
      </c>
      <c r="EQF40" t="s">
        <v>211</v>
      </c>
      <c r="EQG40" t="s">
        <v>211</v>
      </c>
      <c r="EQH40" t="s">
        <v>211</v>
      </c>
      <c r="EQI40" t="s">
        <v>211</v>
      </c>
      <c r="EQJ40" t="s">
        <v>211</v>
      </c>
      <c r="EQK40" t="s">
        <v>211</v>
      </c>
      <c r="EQL40" t="s">
        <v>211</v>
      </c>
      <c r="EQM40" t="s">
        <v>211</v>
      </c>
      <c r="EQN40" t="s">
        <v>211</v>
      </c>
      <c r="EQO40" t="s">
        <v>211</v>
      </c>
      <c r="EQP40" t="s">
        <v>211</v>
      </c>
      <c r="EQQ40" t="s">
        <v>211</v>
      </c>
      <c r="EQR40" t="s">
        <v>211</v>
      </c>
      <c r="EQS40" t="s">
        <v>211</v>
      </c>
      <c r="EQT40" t="s">
        <v>211</v>
      </c>
      <c r="EQU40" t="s">
        <v>211</v>
      </c>
      <c r="EQV40" t="s">
        <v>211</v>
      </c>
      <c r="EQW40" t="s">
        <v>211</v>
      </c>
      <c r="EQX40" t="s">
        <v>211</v>
      </c>
      <c r="EQY40" t="s">
        <v>211</v>
      </c>
      <c r="EQZ40" t="s">
        <v>211</v>
      </c>
      <c r="ERA40" t="s">
        <v>211</v>
      </c>
      <c r="ERB40" t="s">
        <v>211</v>
      </c>
      <c r="ERC40" t="s">
        <v>211</v>
      </c>
      <c r="ERD40" t="s">
        <v>211</v>
      </c>
      <c r="ERE40" t="s">
        <v>211</v>
      </c>
      <c r="ERF40" t="s">
        <v>211</v>
      </c>
      <c r="ERG40" t="s">
        <v>211</v>
      </c>
      <c r="ERH40" t="s">
        <v>211</v>
      </c>
      <c r="ERI40" t="s">
        <v>211</v>
      </c>
      <c r="ERJ40" t="s">
        <v>211</v>
      </c>
      <c r="ERK40" t="s">
        <v>211</v>
      </c>
      <c r="ERL40" t="s">
        <v>211</v>
      </c>
      <c r="ERM40" t="s">
        <v>211</v>
      </c>
      <c r="ERN40" t="s">
        <v>211</v>
      </c>
      <c r="ERO40" t="s">
        <v>211</v>
      </c>
      <c r="ERP40" t="s">
        <v>211</v>
      </c>
      <c r="ERQ40" t="s">
        <v>211</v>
      </c>
      <c r="ERR40" t="s">
        <v>211</v>
      </c>
      <c r="ERS40" t="s">
        <v>211</v>
      </c>
      <c r="ERT40" t="s">
        <v>211</v>
      </c>
      <c r="ERU40" t="s">
        <v>211</v>
      </c>
      <c r="ERV40" t="s">
        <v>211</v>
      </c>
      <c r="ERW40" t="s">
        <v>211</v>
      </c>
      <c r="ERX40" t="s">
        <v>211</v>
      </c>
      <c r="ERY40" t="s">
        <v>211</v>
      </c>
      <c r="ERZ40" t="s">
        <v>211</v>
      </c>
      <c r="ESA40" t="s">
        <v>211</v>
      </c>
      <c r="ESB40" t="s">
        <v>211</v>
      </c>
      <c r="ESC40" t="s">
        <v>211</v>
      </c>
      <c r="ESD40" t="s">
        <v>211</v>
      </c>
      <c r="ESE40" t="s">
        <v>211</v>
      </c>
      <c r="ESF40" t="s">
        <v>211</v>
      </c>
      <c r="ESG40" t="s">
        <v>211</v>
      </c>
      <c r="ESH40" t="s">
        <v>211</v>
      </c>
      <c r="ESI40" t="s">
        <v>211</v>
      </c>
      <c r="ESJ40" t="s">
        <v>211</v>
      </c>
      <c r="ESK40" t="s">
        <v>211</v>
      </c>
      <c r="ESL40" t="s">
        <v>211</v>
      </c>
      <c r="ESM40" t="s">
        <v>211</v>
      </c>
      <c r="ESN40" t="s">
        <v>211</v>
      </c>
      <c r="ESO40" t="s">
        <v>211</v>
      </c>
      <c r="ESP40" t="s">
        <v>211</v>
      </c>
      <c r="ESQ40" t="s">
        <v>211</v>
      </c>
      <c r="ESR40" t="s">
        <v>211</v>
      </c>
      <c r="ESS40" t="s">
        <v>211</v>
      </c>
      <c r="EST40" t="s">
        <v>211</v>
      </c>
      <c r="ESU40" t="s">
        <v>211</v>
      </c>
      <c r="ESV40" t="s">
        <v>211</v>
      </c>
      <c r="ESW40" t="s">
        <v>211</v>
      </c>
      <c r="ESX40" t="s">
        <v>211</v>
      </c>
      <c r="ESY40" t="s">
        <v>211</v>
      </c>
      <c r="ESZ40" t="s">
        <v>211</v>
      </c>
      <c r="ETA40" t="s">
        <v>211</v>
      </c>
      <c r="ETB40" t="s">
        <v>211</v>
      </c>
      <c r="ETC40" t="s">
        <v>211</v>
      </c>
      <c r="ETD40" t="s">
        <v>211</v>
      </c>
      <c r="ETE40" t="s">
        <v>211</v>
      </c>
      <c r="ETF40" t="s">
        <v>211</v>
      </c>
      <c r="ETG40" t="s">
        <v>211</v>
      </c>
      <c r="ETH40" t="s">
        <v>211</v>
      </c>
      <c r="ETI40" t="s">
        <v>211</v>
      </c>
      <c r="ETJ40" t="s">
        <v>211</v>
      </c>
      <c r="ETK40" t="s">
        <v>211</v>
      </c>
      <c r="ETL40" t="s">
        <v>211</v>
      </c>
      <c r="ETM40" t="s">
        <v>211</v>
      </c>
      <c r="ETN40" t="s">
        <v>211</v>
      </c>
      <c r="ETO40" t="s">
        <v>211</v>
      </c>
      <c r="ETP40" t="s">
        <v>211</v>
      </c>
      <c r="ETQ40" t="s">
        <v>211</v>
      </c>
      <c r="ETR40" t="s">
        <v>211</v>
      </c>
      <c r="ETS40" t="s">
        <v>211</v>
      </c>
      <c r="ETT40" t="s">
        <v>211</v>
      </c>
      <c r="ETU40" t="s">
        <v>211</v>
      </c>
      <c r="ETV40" t="s">
        <v>211</v>
      </c>
      <c r="ETW40" t="s">
        <v>211</v>
      </c>
      <c r="ETX40" t="s">
        <v>211</v>
      </c>
      <c r="ETY40" t="s">
        <v>211</v>
      </c>
      <c r="ETZ40" t="s">
        <v>211</v>
      </c>
      <c r="EUA40" t="s">
        <v>211</v>
      </c>
      <c r="EUB40" t="s">
        <v>211</v>
      </c>
      <c r="EUC40" t="s">
        <v>211</v>
      </c>
      <c r="EUD40" t="s">
        <v>211</v>
      </c>
      <c r="EUE40" t="s">
        <v>211</v>
      </c>
      <c r="EUF40" t="s">
        <v>211</v>
      </c>
      <c r="EUG40" t="s">
        <v>211</v>
      </c>
      <c r="EUH40" t="s">
        <v>211</v>
      </c>
      <c r="EUI40" t="s">
        <v>211</v>
      </c>
      <c r="EUJ40" t="s">
        <v>211</v>
      </c>
      <c r="EUK40" t="s">
        <v>211</v>
      </c>
      <c r="EUL40" t="s">
        <v>211</v>
      </c>
      <c r="EUM40" t="s">
        <v>211</v>
      </c>
      <c r="EUN40" t="s">
        <v>211</v>
      </c>
      <c r="EUO40" t="s">
        <v>211</v>
      </c>
      <c r="EUP40" t="s">
        <v>211</v>
      </c>
      <c r="EUQ40" t="s">
        <v>211</v>
      </c>
      <c r="EUR40" t="s">
        <v>211</v>
      </c>
      <c r="EUS40" t="s">
        <v>211</v>
      </c>
      <c r="EUT40" t="s">
        <v>211</v>
      </c>
      <c r="EUU40" t="s">
        <v>211</v>
      </c>
      <c r="EUV40" t="s">
        <v>211</v>
      </c>
      <c r="EUW40" t="s">
        <v>211</v>
      </c>
      <c r="EUX40" t="s">
        <v>211</v>
      </c>
      <c r="EUY40" t="s">
        <v>211</v>
      </c>
      <c r="EUZ40" t="s">
        <v>211</v>
      </c>
      <c r="EVA40" t="s">
        <v>211</v>
      </c>
      <c r="EVB40" t="s">
        <v>211</v>
      </c>
      <c r="EVC40" t="s">
        <v>211</v>
      </c>
      <c r="EVD40" t="s">
        <v>211</v>
      </c>
      <c r="EVE40" t="s">
        <v>211</v>
      </c>
      <c r="EVF40" t="s">
        <v>211</v>
      </c>
      <c r="EVG40" t="s">
        <v>211</v>
      </c>
      <c r="EVH40" t="s">
        <v>211</v>
      </c>
      <c r="EVI40" t="s">
        <v>211</v>
      </c>
      <c r="EVJ40" t="s">
        <v>211</v>
      </c>
      <c r="EVK40" t="s">
        <v>211</v>
      </c>
      <c r="EVL40" t="s">
        <v>211</v>
      </c>
      <c r="EVM40" t="s">
        <v>211</v>
      </c>
      <c r="EVN40" t="s">
        <v>211</v>
      </c>
      <c r="EVO40" t="s">
        <v>211</v>
      </c>
      <c r="EVP40" t="s">
        <v>211</v>
      </c>
      <c r="EVQ40" t="s">
        <v>211</v>
      </c>
      <c r="EVR40" t="s">
        <v>211</v>
      </c>
      <c r="EVS40" t="s">
        <v>211</v>
      </c>
      <c r="EVT40" t="s">
        <v>211</v>
      </c>
      <c r="EVU40" t="s">
        <v>211</v>
      </c>
      <c r="EVV40" t="s">
        <v>211</v>
      </c>
      <c r="EVW40" t="s">
        <v>211</v>
      </c>
      <c r="EVX40" t="s">
        <v>211</v>
      </c>
      <c r="EVY40" t="s">
        <v>211</v>
      </c>
      <c r="EVZ40" t="s">
        <v>211</v>
      </c>
      <c r="EWA40" t="s">
        <v>211</v>
      </c>
      <c r="EWB40" t="s">
        <v>211</v>
      </c>
      <c r="EWC40" t="s">
        <v>211</v>
      </c>
      <c r="EWD40" t="s">
        <v>211</v>
      </c>
      <c r="EWE40" t="s">
        <v>211</v>
      </c>
      <c r="EWF40" t="s">
        <v>211</v>
      </c>
      <c r="EWG40" t="s">
        <v>211</v>
      </c>
      <c r="EWH40" t="s">
        <v>211</v>
      </c>
      <c r="EWI40" t="s">
        <v>211</v>
      </c>
      <c r="EWJ40" t="s">
        <v>211</v>
      </c>
      <c r="EWK40" t="s">
        <v>211</v>
      </c>
      <c r="EWL40" t="s">
        <v>211</v>
      </c>
      <c r="EWM40" t="s">
        <v>211</v>
      </c>
      <c r="EWN40" t="s">
        <v>211</v>
      </c>
      <c r="EWO40" t="s">
        <v>211</v>
      </c>
      <c r="EWP40" t="s">
        <v>211</v>
      </c>
      <c r="EWQ40" t="s">
        <v>211</v>
      </c>
      <c r="EWR40" t="s">
        <v>211</v>
      </c>
      <c r="EWS40" t="s">
        <v>211</v>
      </c>
      <c r="EWT40" t="s">
        <v>211</v>
      </c>
      <c r="EWU40" t="s">
        <v>211</v>
      </c>
      <c r="EWV40" t="s">
        <v>211</v>
      </c>
      <c r="EWW40" t="s">
        <v>211</v>
      </c>
      <c r="EWX40" t="s">
        <v>211</v>
      </c>
      <c r="EWY40" t="s">
        <v>211</v>
      </c>
      <c r="EWZ40" t="s">
        <v>211</v>
      </c>
      <c r="EXA40" t="s">
        <v>211</v>
      </c>
      <c r="EXB40" t="s">
        <v>211</v>
      </c>
      <c r="EXC40" t="s">
        <v>211</v>
      </c>
      <c r="EXD40" t="s">
        <v>211</v>
      </c>
      <c r="EXE40" t="s">
        <v>211</v>
      </c>
      <c r="EXF40" t="s">
        <v>211</v>
      </c>
      <c r="EXG40" t="s">
        <v>211</v>
      </c>
      <c r="EXH40" t="s">
        <v>211</v>
      </c>
      <c r="EXI40" t="s">
        <v>211</v>
      </c>
      <c r="EXJ40" t="s">
        <v>211</v>
      </c>
      <c r="EXK40" t="s">
        <v>211</v>
      </c>
      <c r="EXL40" t="s">
        <v>211</v>
      </c>
      <c r="EXM40" t="s">
        <v>211</v>
      </c>
      <c r="EXN40" t="s">
        <v>211</v>
      </c>
      <c r="EXO40" t="s">
        <v>211</v>
      </c>
      <c r="EXP40" t="s">
        <v>211</v>
      </c>
      <c r="EXQ40" t="s">
        <v>211</v>
      </c>
      <c r="EXR40" t="s">
        <v>211</v>
      </c>
      <c r="EXS40" t="s">
        <v>211</v>
      </c>
      <c r="EXT40" t="s">
        <v>211</v>
      </c>
      <c r="EXU40" t="s">
        <v>211</v>
      </c>
      <c r="EXV40" t="s">
        <v>211</v>
      </c>
      <c r="EXW40" t="s">
        <v>211</v>
      </c>
      <c r="EXX40" t="s">
        <v>211</v>
      </c>
      <c r="EXY40" t="s">
        <v>211</v>
      </c>
      <c r="EXZ40" t="s">
        <v>211</v>
      </c>
      <c r="EYA40" t="s">
        <v>211</v>
      </c>
      <c r="EYB40" t="s">
        <v>211</v>
      </c>
      <c r="EYC40" t="s">
        <v>211</v>
      </c>
      <c r="EYD40" t="s">
        <v>211</v>
      </c>
      <c r="EYE40" t="s">
        <v>211</v>
      </c>
      <c r="EYF40" t="s">
        <v>211</v>
      </c>
      <c r="EYG40" t="s">
        <v>211</v>
      </c>
      <c r="EYH40" t="s">
        <v>211</v>
      </c>
      <c r="EYI40" t="s">
        <v>211</v>
      </c>
      <c r="EYJ40" t="s">
        <v>211</v>
      </c>
      <c r="EYK40" t="s">
        <v>211</v>
      </c>
      <c r="EYL40" t="s">
        <v>211</v>
      </c>
      <c r="EYM40" t="s">
        <v>211</v>
      </c>
      <c r="EYN40" t="s">
        <v>211</v>
      </c>
      <c r="EYO40" t="s">
        <v>211</v>
      </c>
      <c r="EYP40" t="s">
        <v>211</v>
      </c>
      <c r="EYQ40" t="s">
        <v>211</v>
      </c>
      <c r="EYR40" t="s">
        <v>211</v>
      </c>
      <c r="EYS40" t="s">
        <v>211</v>
      </c>
      <c r="EYT40" t="s">
        <v>211</v>
      </c>
      <c r="EYU40" t="s">
        <v>211</v>
      </c>
      <c r="EYV40" t="s">
        <v>211</v>
      </c>
      <c r="EYW40" t="s">
        <v>211</v>
      </c>
      <c r="EYX40" t="s">
        <v>211</v>
      </c>
      <c r="EYY40" t="s">
        <v>211</v>
      </c>
      <c r="EYZ40" t="s">
        <v>211</v>
      </c>
      <c r="EZA40" t="s">
        <v>211</v>
      </c>
      <c r="EZB40" t="s">
        <v>211</v>
      </c>
      <c r="EZC40" t="s">
        <v>211</v>
      </c>
      <c r="EZD40" t="s">
        <v>211</v>
      </c>
      <c r="EZE40" t="s">
        <v>211</v>
      </c>
      <c r="EZF40" t="s">
        <v>211</v>
      </c>
      <c r="EZG40" t="s">
        <v>211</v>
      </c>
      <c r="EZH40" t="s">
        <v>211</v>
      </c>
      <c r="EZI40" t="s">
        <v>211</v>
      </c>
      <c r="EZJ40" t="s">
        <v>211</v>
      </c>
      <c r="EZK40" t="s">
        <v>211</v>
      </c>
      <c r="EZL40" t="s">
        <v>211</v>
      </c>
      <c r="EZM40" t="s">
        <v>211</v>
      </c>
      <c r="EZN40" t="s">
        <v>211</v>
      </c>
      <c r="EZO40" t="s">
        <v>211</v>
      </c>
      <c r="EZP40" t="s">
        <v>211</v>
      </c>
      <c r="EZQ40" t="s">
        <v>211</v>
      </c>
      <c r="EZR40" t="s">
        <v>211</v>
      </c>
      <c r="EZS40" t="s">
        <v>211</v>
      </c>
      <c r="EZT40" t="s">
        <v>211</v>
      </c>
      <c r="EZU40" t="s">
        <v>211</v>
      </c>
      <c r="EZV40" t="s">
        <v>211</v>
      </c>
      <c r="EZW40" t="s">
        <v>211</v>
      </c>
      <c r="EZX40" t="s">
        <v>211</v>
      </c>
      <c r="EZY40" t="s">
        <v>211</v>
      </c>
      <c r="EZZ40" t="s">
        <v>211</v>
      </c>
      <c r="FAA40" t="s">
        <v>211</v>
      </c>
      <c r="FAB40" t="s">
        <v>211</v>
      </c>
      <c r="FAC40" t="s">
        <v>211</v>
      </c>
      <c r="FAD40" t="s">
        <v>211</v>
      </c>
      <c r="FAE40" t="s">
        <v>211</v>
      </c>
      <c r="FAF40" t="s">
        <v>211</v>
      </c>
      <c r="FAG40" t="s">
        <v>211</v>
      </c>
      <c r="FAH40" t="s">
        <v>211</v>
      </c>
      <c r="FAI40" t="s">
        <v>211</v>
      </c>
      <c r="FAJ40" t="s">
        <v>211</v>
      </c>
      <c r="FAK40" t="s">
        <v>211</v>
      </c>
      <c r="FAL40" t="s">
        <v>211</v>
      </c>
      <c r="FAM40" t="s">
        <v>211</v>
      </c>
      <c r="FAN40" t="s">
        <v>211</v>
      </c>
      <c r="FAO40" t="s">
        <v>211</v>
      </c>
      <c r="FAP40" t="s">
        <v>211</v>
      </c>
      <c r="FAQ40" t="s">
        <v>211</v>
      </c>
      <c r="FAR40" t="s">
        <v>211</v>
      </c>
      <c r="FAS40" t="s">
        <v>211</v>
      </c>
      <c r="FAT40" t="s">
        <v>211</v>
      </c>
      <c r="FAU40" t="s">
        <v>211</v>
      </c>
      <c r="FAV40" t="s">
        <v>211</v>
      </c>
      <c r="FAW40" t="s">
        <v>211</v>
      </c>
      <c r="FAX40" t="s">
        <v>211</v>
      </c>
      <c r="FAY40" t="s">
        <v>211</v>
      </c>
      <c r="FAZ40" t="s">
        <v>211</v>
      </c>
      <c r="FBA40" t="s">
        <v>211</v>
      </c>
      <c r="FBB40" t="s">
        <v>211</v>
      </c>
      <c r="FBC40" t="s">
        <v>211</v>
      </c>
      <c r="FBD40" t="s">
        <v>211</v>
      </c>
      <c r="FBE40" t="s">
        <v>211</v>
      </c>
      <c r="FBF40" t="s">
        <v>211</v>
      </c>
      <c r="FBG40" t="s">
        <v>211</v>
      </c>
      <c r="FBH40" t="s">
        <v>211</v>
      </c>
      <c r="FBI40" t="s">
        <v>211</v>
      </c>
      <c r="FBJ40" t="s">
        <v>211</v>
      </c>
      <c r="FBK40" t="s">
        <v>211</v>
      </c>
      <c r="FBL40" t="s">
        <v>211</v>
      </c>
      <c r="FBM40" t="s">
        <v>211</v>
      </c>
      <c r="FBN40" t="s">
        <v>211</v>
      </c>
      <c r="FBO40" t="s">
        <v>211</v>
      </c>
      <c r="FBP40" t="s">
        <v>211</v>
      </c>
      <c r="FBQ40" t="s">
        <v>211</v>
      </c>
      <c r="FBR40" t="s">
        <v>211</v>
      </c>
      <c r="FBS40" t="s">
        <v>211</v>
      </c>
      <c r="FBT40" t="s">
        <v>211</v>
      </c>
      <c r="FBU40" t="s">
        <v>211</v>
      </c>
      <c r="FBV40" t="s">
        <v>211</v>
      </c>
      <c r="FBW40" t="s">
        <v>211</v>
      </c>
      <c r="FBX40" t="s">
        <v>211</v>
      </c>
      <c r="FBY40" t="s">
        <v>211</v>
      </c>
      <c r="FBZ40" t="s">
        <v>211</v>
      </c>
      <c r="FCA40" t="s">
        <v>211</v>
      </c>
      <c r="FCB40" t="s">
        <v>211</v>
      </c>
      <c r="FCC40" t="s">
        <v>211</v>
      </c>
      <c r="FCD40" t="s">
        <v>211</v>
      </c>
      <c r="FCE40" t="s">
        <v>211</v>
      </c>
      <c r="FCF40" t="s">
        <v>211</v>
      </c>
      <c r="FCG40" t="s">
        <v>211</v>
      </c>
      <c r="FCH40" t="s">
        <v>211</v>
      </c>
      <c r="FCI40" t="s">
        <v>211</v>
      </c>
      <c r="FCJ40" t="s">
        <v>211</v>
      </c>
      <c r="FCK40" t="s">
        <v>211</v>
      </c>
      <c r="FCL40" t="s">
        <v>211</v>
      </c>
      <c r="FCM40" t="s">
        <v>211</v>
      </c>
      <c r="FCN40" t="s">
        <v>211</v>
      </c>
      <c r="FCO40" t="s">
        <v>211</v>
      </c>
      <c r="FCP40" t="s">
        <v>211</v>
      </c>
      <c r="FCQ40" t="s">
        <v>211</v>
      </c>
      <c r="FCR40" t="s">
        <v>211</v>
      </c>
      <c r="FCS40" t="s">
        <v>211</v>
      </c>
      <c r="FCT40" t="s">
        <v>211</v>
      </c>
      <c r="FCU40" t="s">
        <v>211</v>
      </c>
      <c r="FCV40" t="s">
        <v>211</v>
      </c>
      <c r="FCW40" t="s">
        <v>211</v>
      </c>
      <c r="FCX40" t="s">
        <v>211</v>
      </c>
      <c r="FCY40" t="s">
        <v>211</v>
      </c>
      <c r="FCZ40" t="s">
        <v>211</v>
      </c>
      <c r="FDA40" t="s">
        <v>211</v>
      </c>
      <c r="FDB40" t="s">
        <v>211</v>
      </c>
      <c r="FDC40" t="s">
        <v>211</v>
      </c>
      <c r="FDD40" t="s">
        <v>211</v>
      </c>
      <c r="FDE40" t="s">
        <v>211</v>
      </c>
      <c r="FDF40" t="s">
        <v>211</v>
      </c>
      <c r="FDG40" t="s">
        <v>211</v>
      </c>
      <c r="FDH40" t="s">
        <v>211</v>
      </c>
      <c r="FDI40" t="s">
        <v>211</v>
      </c>
      <c r="FDJ40" t="s">
        <v>211</v>
      </c>
      <c r="FDK40" t="s">
        <v>211</v>
      </c>
      <c r="FDL40" t="s">
        <v>211</v>
      </c>
      <c r="FDM40" t="s">
        <v>211</v>
      </c>
      <c r="FDN40" t="s">
        <v>211</v>
      </c>
      <c r="FDO40" t="s">
        <v>211</v>
      </c>
      <c r="FDP40" t="s">
        <v>211</v>
      </c>
      <c r="FDQ40" t="s">
        <v>211</v>
      </c>
      <c r="FDR40" t="s">
        <v>211</v>
      </c>
      <c r="FDS40" t="s">
        <v>211</v>
      </c>
      <c r="FDT40" t="s">
        <v>211</v>
      </c>
      <c r="FDU40" t="s">
        <v>211</v>
      </c>
      <c r="FDV40" t="s">
        <v>211</v>
      </c>
      <c r="FDW40" t="s">
        <v>211</v>
      </c>
      <c r="FDX40" t="s">
        <v>211</v>
      </c>
      <c r="FDY40" t="s">
        <v>211</v>
      </c>
      <c r="FDZ40" t="s">
        <v>211</v>
      </c>
      <c r="FEA40" t="s">
        <v>211</v>
      </c>
      <c r="FEB40" t="s">
        <v>211</v>
      </c>
      <c r="FEC40" t="s">
        <v>211</v>
      </c>
      <c r="FED40" t="s">
        <v>211</v>
      </c>
      <c r="FEE40" t="s">
        <v>211</v>
      </c>
      <c r="FEF40" t="s">
        <v>211</v>
      </c>
      <c r="FEG40" t="s">
        <v>211</v>
      </c>
      <c r="FEH40" t="s">
        <v>211</v>
      </c>
      <c r="FEI40" t="s">
        <v>211</v>
      </c>
      <c r="FEJ40" t="s">
        <v>211</v>
      </c>
      <c r="FEK40" t="s">
        <v>211</v>
      </c>
      <c r="FEL40" t="s">
        <v>211</v>
      </c>
      <c r="FEM40" t="s">
        <v>211</v>
      </c>
      <c r="FEN40" t="s">
        <v>211</v>
      </c>
      <c r="FEO40" t="s">
        <v>211</v>
      </c>
      <c r="FEP40" t="s">
        <v>211</v>
      </c>
      <c r="FEQ40" t="s">
        <v>211</v>
      </c>
      <c r="FER40" t="s">
        <v>211</v>
      </c>
      <c r="FES40" t="s">
        <v>211</v>
      </c>
      <c r="FET40" t="s">
        <v>211</v>
      </c>
      <c r="FEU40" t="s">
        <v>211</v>
      </c>
      <c r="FEV40" t="s">
        <v>211</v>
      </c>
      <c r="FEW40" t="s">
        <v>211</v>
      </c>
      <c r="FEX40" t="s">
        <v>211</v>
      </c>
      <c r="FEY40" t="s">
        <v>211</v>
      </c>
      <c r="FEZ40" t="s">
        <v>211</v>
      </c>
      <c r="FFA40" t="s">
        <v>211</v>
      </c>
      <c r="FFB40" t="s">
        <v>211</v>
      </c>
      <c r="FFC40" t="s">
        <v>211</v>
      </c>
      <c r="FFD40" t="s">
        <v>211</v>
      </c>
      <c r="FFE40" t="s">
        <v>211</v>
      </c>
      <c r="FFF40" t="s">
        <v>211</v>
      </c>
      <c r="FFG40" t="s">
        <v>211</v>
      </c>
      <c r="FFH40" t="s">
        <v>211</v>
      </c>
      <c r="FFI40" t="s">
        <v>211</v>
      </c>
      <c r="FFJ40" t="s">
        <v>211</v>
      </c>
      <c r="FFK40" t="s">
        <v>211</v>
      </c>
      <c r="FFL40" t="s">
        <v>211</v>
      </c>
      <c r="FFM40" t="s">
        <v>211</v>
      </c>
      <c r="FFN40" t="s">
        <v>211</v>
      </c>
      <c r="FFO40" t="s">
        <v>211</v>
      </c>
      <c r="FFP40" t="s">
        <v>211</v>
      </c>
      <c r="FFQ40" t="s">
        <v>211</v>
      </c>
      <c r="FFR40" t="s">
        <v>211</v>
      </c>
      <c r="FFS40" t="s">
        <v>211</v>
      </c>
      <c r="FFT40" t="s">
        <v>211</v>
      </c>
      <c r="FFU40" t="s">
        <v>211</v>
      </c>
      <c r="FFV40" t="s">
        <v>211</v>
      </c>
      <c r="FFW40" t="s">
        <v>211</v>
      </c>
      <c r="FFX40" t="s">
        <v>211</v>
      </c>
      <c r="FFY40" t="s">
        <v>211</v>
      </c>
      <c r="FFZ40" t="s">
        <v>211</v>
      </c>
      <c r="FGA40" t="s">
        <v>211</v>
      </c>
      <c r="FGB40" t="s">
        <v>211</v>
      </c>
      <c r="FGC40" t="s">
        <v>211</v>
      </c>
      <c r="FGD40" t="s">
        <v>211</v>
      </c>
      <c r="FGE40" t="s">
        <v>211</v>
      </c>
      <c r="FGF40" t="s">
        <v>211</v>
      </c>
      <c r="FGG40" t="s">
        <v>211</v>
      </c>
      <c r="FGH40" t="s">
        <v>211</v>
      </c>
      <c r="FGI40" t="s">
        <v>211</v>
      </c>
      <c r="FGJ40" t="s">
        <v>211</v>
      </c>
      <c r="FGK40" t="s">
        <v>211</v>
      </c>
      <c r="FGL40" t="s">
        <v>211</v>
      </c>
      <c r="FGM40" t="s">
        <v>211</v>
      </c>
      <c r="FGN40" t="s">
        <v>211</v>
      </c>
      <c r="FGO40" t="s">
        <v>211</v>
      </c>
      <c r="FGP40" t="s">
        <v>211</v>
      </c>
      <c r="FGQ40" t="s">
        <v>211</v>
      </c>
      <c r="FGR40" t="s">
        <v>211</v>
      </c>
      <c r="FGS40" t="s">
        <v>211</v>
      </c>
      <c r="FGT40" t="s">
        <v>211</v>
      </c>
      <c r="FGU40" t="s">
        <v>211</v>
      </c>
      <c r="FGV40" t="s">
        <v>211</v>
      </c>
      <c r="FGW40" t="s">
        <v>211</v>
      </c>
      <c r="FGX40" t="s">
        <v>211</v>
      </c>
      <c r="FGY40" t="s">
        <v>211</v>
      </c>
      <c r="FGZ40" t="s">
        <v>211</v>
      </c>
      <c r="FHA40" t="s">
        <v>211</v>
      </c>
      <c r="FHB40" t="s">
        <v>211</v>
      </c>
      <c r="FHC40" t="s">
        <v>211</v>
      </c>
      <c r="FHD40" t="s">
        <v>211</v>
      </c>
      <c r="FHE40" t="s">
        <v>211</v>
      </c>
      <c r="FHF40" t="s">
        <v>211</v>
      </c>
      <c r="FHG40" t="s">
        <v>211</v>
      </c>
      <c r="FHH40" t="s">
        <v>211</v>
      </c>
      <c r="FHI40" t="s">
        <v>211</v>
      </c>
      <c r="FHJ40" t="s">
        <v>211</v>
      </c>
      <c r="FHK40" t="s">
        <v>211</v>
      </c>
      <c r="FHL40" t="s">
        <v>211</v>
      </c>
      <c r="FHM40" t="s">
        <v>211</v>
      </c>
      <c r="FHN40" t="s">
        <v>211</v>
      </c>
      <c r="FHO40" t="s">
        <v>211</v>
      </c>
      <c r="FHP40" t="s">
        <v>211</v>
      </c>
      <c r="FHQ40" t="s">
        <v>211</v>
      </c>
      <c r="FHR40" t="s">
        <v>211</v>
      </c>
      <c r="FHS40" t="s">
        <v>211</v>
      </c>
      <c r="FHT40" t="s">
        <v>211</v>
      </c>
      <c r="FHU40" t="s">
        <v>211</v>
      </c>
      <c r="FHV40" t="s">
        <v>211</v>
      </c>
      <c r="FHW40" t="s">
        <v>211</v>
      </c>
      <c r="FHX40" t="s">
        <v>211</v>
      </c>
      <c r="FHY40" t="s">
        <v>211</v>
      </c>
      <c r="FHZ40" t="s">
        <v>211</v>
      </c>
      <c r="FIA40" t="s">
        <v>211</v>
      </c>
      <c r="FIB40" t="s">
        <v>211</v>
      </c>
      <c r="FIC40" t="s">
        <v>211</v>
      </c>
      <c r="FID40" t="s">
        <v>211</v>
      </c>
      <c r="FIE40" t="s">
        <v>211</v>
      </c>
      <c r="FIF40" t="s">
        <v>211</v>
      </c>
      <c r="FIG40" t="s">
        <v>211</v>
      </c>
      <c r="FIH40" t="s">
        <v>211</v>
      </c>
      <c r="FII40" t="s">
        <v>211</v>
      </c>
      <c r="FIJ40" t="s">
        <v>211</v>
      </c>
      <c r="FIK40" t="s">
        <v>211</v>
      </c>
      <c r="FIL40" t="s">
        <v>211</v>
      </c>
      <c r="FIM40" t="s">
        <v>211</v>
      </c>
      <c r="FIN40" t="s">
        <v>211</v>
      </c>
      <c r="FIO40" t="s">
        <v>211</v>
      </c>
      <c r="FIP40" t="s">
        <v>211</v>
      </c>
      <c r="FIQ40" t="s">
        <v>211</v>
      </c>
      <c r="FIR40" t="s">
        <v>211</v>
      </c>
      <c r="FIS40" t="s">
        <v>211</v>
      </c>
      <c r="FIT40" t="s">
        <v>211</v>
      </c>
      <c r="FIU40" t="s">
        <v>211</v>
      </c>
      <c r="FIV40" t="s">
        <v>211</v>
      </c>
      <c r="FIW40" t="s">
        <v>211</v>
      </c>
      <c r="FIX40" t="s">
        <v>211</v>
      </c>
      <c r="FIY40" t="s">
        <v>211</v>
      </c>
      <c r="FIZ40" t="s">
        <v>211</v>
      </c>
      <c r="FJA40" t="s">
        <v>211</v>
      </c>
      <c r="FJB40" t="s">
        <v>211</v>
      </c>
      <c r="FJC40" t="s">
        <v>211</v>
      </c>
      <c r="FJD40" t="s">
        <v>211</v>
      </c>
      <c r="FJE40" t="s">
        <v>211</v>
      </c>
      <c r="FJF40" t="s">
        <v>211</v>
      </c>
      <c r="FJG40" t="s">
        <v>211</v>
      </c>
      <c r="FJH40" t="s">
        <v>211</v>
      </c>
      <c r="FJI40" t="s">
        <v>211</v>
      </c>
      <c r="FJJ40" t="s">
        <v>211</v>
      </c>
      <c r="FJK40" t="s">
        <v>211</v>
      </c>
      <c r="FJL40" t="s">
        <v>211</v>
      </c>
      <c r="FJM40" t="s">
        <v>211</v>
      </c>
      <c r="FJN40" t="s">
        <v>211</v>
      </c>
      <c r="FJO40" t="s">
        <v>211</v>
      </c>
      <c r="FJP40" t="s">
        <v>211</v>
      </c>
      <c r="FJQ40" t="s">
        <v>211</v>
      </c>
      <c r="FJR40" t="s">
        <v>211</v>
      </c>
      <c r="FJS40" t="s">
        <v>211</v>
      </c>
      <c r="FJT40" t="s">
        <v>211</v>
      </c>
      <c r="FJU40" t="s">
        <v>211</v>
      </c>
      <c r="FJV40" t="s">
        <v>211</v>
      </c>
      <c r="FJW40" t="s">
        <v>211</v>
      </c>
      <c r="FJX40" t="s">
        <v>211</v>
      </c>
      <c r="FJY40" t="s">
        <v>211</v>
      </c>
      <c r="FJZ40" t="s">
        <v>211</v>
      </c>
      <c r="FKA40" t="s">
        <v>211</v>
      </c>
      <c r="FKB40" t="s">
        <v>211</v>
      </c>
      <c r="FKC40" t="s">
        <v>211</v>
      </c>
      <c r="FKD40" t="s">
        <v>211</v>
      </c>
      <c r="FKE40" t="s">
        <v>211</v>
      </c>
      <c r="FKF40" t="s">
        <v>211</v>
      </c>
      <c r="FKG40" t="s">
        <v>211</v>
      </c>
      <c r="FKH40" t="s">
        <v>211</v>
      </c>
      <c r="FKI40" t="s">
        <v>211</v>
      </c>
      <c r="FKJ40" t="s">
        <v>211</v>
      </c>
      <c r="FKK40" t="s">
        <v>211</v>
      </c>
      <c r="FKL40" t="s">
        <v>211</v>
      </c>
      <c r="FKM40" t="s">
        <v>211</v>
      </c>
      <c r="FKN40" t="s">
        <v>211</v>
      </c>
      <c r="FKO40" t="s">
        <v>211</v>
      </c>
      <c r="FKP40" t="s">
        <v>211</v>
      </c>
      <c r="FKQ40" t="s">
        <v>211</v>
      </c>
      <c r="FKR40" t="s">
        <v>211</v>
      </c>
      <c r="FKS40" t="s">
        <v>211</v>
      </c>
      <c r="FKT40" t="s">
        <v>211</v>
      </c>
      <c r="FKU40" t="s">
        <v>211</v>
      </c>
      <c r="FKV40" t="s">
        <v>211</v>
      </c>
      <c r="FKW40" t="s">
        <v>211</v>
      </c>
      <c r="FKX40" t="s">
        <v>211</v>
      </c>
      <c r="FKY40" t="s">
        <v>211</v>
      </c>
      <c r="FKZ40" t="s">
        <v>211</v>
      </c>
      <c r="FLA40" t="s">
        <v>211</v>
      </c>
      <c r="FLB40" t="s">
        <v>211</v>
      </c>
      <c r="FLC40" t="s">
        <v>211</v>
      </c>
      <c r="FLD40" t="s">
        <v>211</v>
      </c>
      <c r="FLE40" t="s">
        <v>211</v>
      </c>
      <c r="FLF40" t="s">
        <v>211</v>
      </c>
      <c r="FLG40" t="s">
        <v>211</v>
      </c>
      <c r="FLH40" t="s">
        <v>211</v>
      </c>
      <c r="FLI40" t="s">
        <v>211</v>
      </c>
      <c r="FLJ40" t="s">
        <v>211</v>
      </c>
      <c r="FLK40" t="s">
        <v>211</v>
      </c>
      <c r="FLL40" t="s">
        <v>211</v>
      </c>
      <c r="FLM40" t="s">
        <v>211</v>
      </c>
      <c r="FLN40" t="s">
        <v>211</v>
      </c>
      <c r="FLO40" t="s">
        <v>211</v>
      </c>
      <c r="FLP40" t="s">
        <v>211</v>
      </c>
      <c r="FLQ40" t="s">
        <v>211</v>
      </c>
      <c r="FLR40" t="s">
        <v>211</v>
      </c>
      <c r="FLS40" t="s">
        <v>211</v>
      </c>
      <c r="FLT40" t="s">
        <v>211</v>
      </c>
      <c r="FLU40" t="s">
        <v>211</v>
      </c>
      <c r="FLV40" t="s">
        <v>211</v>
      </c>
      <c r="FLW40" t="s">
        <v>211</v>
      </c>
      <c r="FLX40" t="s">
        <v>211</v>
      </c>
      <c r="FLY40" t="s">
        <v>211</v>
      </c>
      <c r="FLZ40" t="s">
        <v>211</v>
      </c>
      <c r="FMA40" t="s">
        <v>211</v>
      </c>
      <c r="FMB40" t="s">
        <v>211</v>
      </c>
      <c r="FMC40" t="s">
        <v>211</v>
      </c>
      <c r="FMD40" t="s">
        <v>211</v>
      </c>
      <c r="FME40" t="s">
        <v>211</v>
      </c>
      <c r="FMF40" t="s">
        <v>211</v>
      </c>
      <c r="FMG40" t="s">
        <v>211</v>
      </c>
      <c r="FMH40" t="s">
        <v>211</v>
      </c>
      <c r="FMI40" t="s">
        <v>211</v>
      </c>
      <c r="FMJ40" t="s">
        <v>211</v>
      </c>
      <c r="FMK40" t="s">
        <v>211</v>
      </c>
      <c r="FML40" t="s">
        <v>211</v>
      </c>
      <c r="FMM40" t="s">
        <v>211</v>
      </c>
      <c r="FMN40" t="s">
        <v>211</v>
      </c>
      <c r="FMO40" t="s">
        <v>211</v>
      </c>
      <c r="FMP40" t="s">
        <v>211</v>
      </c>
      <c r="FMQ40" t="s">
        <v>211</v>
      </c>
      <c r="FMR40" t="s">
        <v>211</v>
      </c>
      <c r="FMS40" t="s">
        <v>211</v>
      </c>
      <c r="FMT40" t="s">
        <v>211</v>
      </c>
      <c r="FMU40" t="s">
        <v>211</v>
      </c>
      <c r="FMV40" t="s">
        <v>211</v>
      </c>
      <c r="FMW40" t="s">
        <v>211</v>
      </c>
      <c r="FMX40" t="s">
        <v>211</v>
      </c>
      <c r="FMY40" t="s">
        <v>211</v>
      </c>
      <c r="FMZ40" t="s">
        <v>211</v>
      </c>
      <c r="FNA40" t="s">
        <v>211</v>
      </c>
      <c r="FNB40" t="s">
        <v>211</v>
      </c>
      <c r="FNC40" t="s">
        <v>211</v>
      </c>
      <c r="FND40" t="s">
        <v>211</v>
      </c>
      <c r="FNE40" t="s">
        <v>211</v>
      </c>
      <c r="FNF40" t="s">
        <v>211</v>
      </c>
      <c r="FNG40" t="s">
        <v>211</v>
      </c>
      <c r="FNH40" t="s">
        <v>211</v>
      </c>
      <c r="FNI40" t="s">
        <v>211</v>
      </c>
      <c r="FNJ40" t="s">
        <v>211</v>
      </c>
      <c r="FNK40" t="s">
        <v>211</v>
      </c>
      <c r="FNL40" t="s">
        <v>211</v>
      </c>
      <c r="FNM40" t="s">
        <v>211</v>
      </c>
      <c r="FNN40" t="s">
        <v>211</v>
      </c>
      <c r="FNO40" t="s">
        <v>211</v>
      </c>
      <c r="FNP40" t="s">
        <v>211</v>
      </c>
      <c r="FNQ40" t="s">
        <v>211</v>
      </c>
      <c r="FNR40" t="s">
        <v>211</v>
      </c>
      <c r="FNS40" t="s">
        <v>211</v>
      </c>
      <c r="FNT40" t="s">
        <v>211</v>
      </c>
      <c r="FNU40" t="s">
        <v>211</v>
      </c>
      <c r="FNV40" t="s">
        <v>211</v>
      </c>
      <c r="FNW40" t="s">
        <v>211</v>
      </c>
      <c r="FNX40" t="s">
        <v>211</v>
      </c>
      <c r="FNY40" t="s">
        <v>211</v>
      </c>
      <c r="FNZ40" t="s">
        <v>211</v>
      </c>
      <c r="FOA40" t="s">
        <v>211</v>
      </c>
      <c r="FOB40" t="s">
        <v>211</v>
      </c>
      <c r="FOC40" t="s">
        <v>211</v>
      </c>
      <c r="FOD40" t="s">
        <v>211</v>
      </c>
      <c r="FOE40" t="s">
        <v>211</v>
      </c>
      <c r="FOF40" t="s">
        <v>211</v>
      </c>
      <c r="FOG40" t="s">
        <v>211</v>
      </c>
      <c r="FOH40" t="s">
        <v>211</v>
      </c>
      <c r="FOI40" t="s">
        <v>211</v>
      </c>
      <c r="FOJ40" t="s">
        <v>211</v>
      </c>
      <c r="FOK40" t="s">
        <v>211</v>
      </c>
      <c r="FOL40" t="s">
        <v>211</v>
      </c>
      <c r="FOM40" t="s">
        <v>211</v>
      </c>
      <c r="FON40" t="s">
        <v>211</v>
      </c>
      <c r="FOO40" t="s">
        <v>211</v>
      </c>
      <c r="FOP40" t="s">
        <v>211</v>
      </c>
      <c r="FOQ40" t="s">
        <v>211</v>
      </c>
      <c r="FOR40" t="s">
        <v>211</v>
      </c>
      <c r="FOS40" t="s">
        <v>211</v>
      </c>
      <c r="FOT40" t="s">
        <v>211</v>
      </c>
      <c r="FOU40" t="s">
        <v>211</v>
      </c>
      <c r="FOV40" t="s">
        <v>211</v>
      </c>
      <c r="FOW40" t="s">
        <v>211</v>
      </c>
      <c r="FOX40" t="s">
        <v>211</v>
      </c>
      <c r="FOY40" t="s">
        <v>211</v>
      </c>
      <c r="FOZ40" t="s">
        <v>211</v>
      </c>
      <c r="FPA40" t="s">
        <v>211</v>
      </c>
      <c r="FPB40" t="s">
        <v>211</v>
      </c>
      <c r="FPC40" t="s">
        <v>211</v>
      </c>
      <c r="FPD40" t="s">
        <v>211</v>
      </c>
      <c r="FPE40" t="s">
        <v>211</v>
      </c>
      <c r="FPF40" t="s">
        <v>211</v>
      </c>
      <c r="FPG40" t="s">
        <v>211</v>
      </c>
      <c r="FPH40" t="s">
        <v>211</v>
      </c>
      <c r="FPI40" t="s">
        <v>211</v>
      </c>
      <c r="FPJ40" t="s">
        <v>211</v>
      </c>
      <c r="FPK40" t="s">
        <v>211</v>
      </c>
      <c r="FPL40" t="s">
        <v>211</v>
      </c>
      <c r="FPM40" t="s">
        <v>211</v>
      </c>
      <c r="FPN40" t="s">
        <v>211</v>
      </c>
      <c r="FPO40" t="s">
        <v>211</v>
      </c>
      <c r="FPP40" t="s">
        <v>211</v>
      </c>
      <c r="FPQ40" t="s">
        <v>211</v>
      </c>
      <c r="FPR40" t="s">
        <v>211</v>
      </c>
      <c r="FPS40" t="s">
        <v>211</v>
      </c>
      <c r="FPT40" t="s">
        <v>211</v>
      </c>
      <c r="FPU40" t="s">
        <v>211</v>
      </c>
      <c r="FPV40" t="s">
        <v>211</v>
      </c>
      <c r="FPW40" t="s">
        <v>211</v>
      </c>
      <c r="FPX40" t="s">
        <v>211</v>
      </c>
      <c r="FPY40" t="s">
        <v>211</v>
      </c>
      <c r="FPZ40" t="s">
        <v>211</v>
      </c>
      <c r="FQA40" t="s">
        <v>211</v>
      </c>
      <c r="FQB40" t="s">
        <v>211</v>
      </c>
      <c r="FQC40" t="s">
        <v>211</v>
      </c>
      <c r="FQD40" t="s">
        <v>211</v>
      </c>
      <c r="FQE40" t="s">
        <v>211</v>
      </c>
      <c r="FQF40" t="s">
        <v>211</v>
      </c>
      <c r="FQG40" t="s">
        <v>211</v>
      </c>
      <c r="FQH40" t="s">
        <v>211</v>
      </c>
      <c r="FQI40" t="s">
        <v>211</v>
      </c>
      <c r="FQJ40" t="s">
        <v>211</v>
      </c>
      <c r="FQK40" t="s">
        <v>211</v>
      </c>
      <c r="FQL40" t="s">
        <v>211</v>
      </c>
      <c r="FQM40" t="s">
        <v>211</v>
      </c>
      <c r="FQN40" t="s">
        <v>211</v>
      </c>
      <c r="FQO40" t="s">
        <v>211</v>
      </c>
      <c r="FQP40" t="s">
        <v>211</v>
      </c>
      <c r="FQQ40" t="s">
        <v>211</v>
      </c>
      <c r="FQR40" t="s">
        <v>211</v>
      </c>
      <c r="FQS40" t="s">
        <v>211</v>
      </c>
      <c r="FQT40" t="s">
        <v>211</v>
      </c>
      <c r="FQU40" t="s">
        <v>211</v>
      </c>
      <c r="FQV40" t="s">
        <v>211</v>
      </c>
      <c r="FQW40" t="s">
        <v>211</v>
      </c>
      <c r="FQX40" t="s">
        <v>211</v>
      </c>
      <c r="FQY40" t="s">
        <v>211</v>
      </c>
      <c r="FQZ40" t="s">
        <v>211</v>
      </c>
      <c r="FRA40" t="s">
        <v>211</v>
      </c>
      <c r="FRB40" t="s">
        <v>211</v>
      </c>
      <c r="FRC40" t="s">
        <v>211</v>
      </c>
      <c r="FRD40" t="s">
        <v>211</v>
      </c>
      <c r="FRE40" t="s">
        <v>211</v>
      </c>
      <c r="FRF40" t="s">
        <v>211</v>
      </c>
      <c r="FRG40" t="s">
        <v>211</v>
      </c>
      <c r="FRH40" t="s">
        <v>211</v>
      </c>
      <c r="FRI40" t="s">
        <v>211</v>
      </c>
      <c r="FRJ40" t="s">
        <v>211</v>
      </c>
      <c r="FRK40" t="s">
        <v>211</v>
      </c>
      <c r="FRL40" t="s">
        <v>211</v>
      </c>
      <c r="FRM40" t="s">
        <v>211</v>
      </c>
      <c r="FRN40" t="s">
        <v>211</v>
      </c>
      <c r="FRO40" t="s">
        <v>211</v>
      </c>
      <c r="FRP40" t="s">
        <v>211</v>
      </c>
      <c r="FRQ40" t="s">
        <v>211</v>
      </c>
      <c r="FRR40" t="s">
        <v>211</v>
      </c>
      <c r="FRS40" t="s">
        <v>211</v>
      </c>
      <c r="FRT40" t="s">
        <v>211</v>
      </c>
      <c r="FRU40" t="s">
        <v>211</v>
      </c>
      <c r="FRV40" t="s">
        <v>211</v>
      </c>
      <c r="FRW40" t="s">
        <v>211</v>
      </c>
      <c r="FRX40" t="s">
        <v>211</v>
      </c>
      <c r="FRY40" t="s">
        <v>211</v>
      </c>
      <c r="FRZ40" t="s">
        <v>211</v>
      </c>
      <c r="FSA40" t="s">
        <v>211</v>
      </c>
      <c r="FSB40" t="s">
        <v>211</v>
      </c>
      <c r="FSC40" t="s">
        <v>211</v>
      </c>
      <c r="FSD40" t="s">
        <v>211</v>
      </c>
      <c r="FSE40" t="s">
        <v>211</v>
      </c>
      <c r="FSF40" t="s">
        <v>211</v>
      </c>
      <c r="FSG40" t="s">
        <v>211</v>
      </c>
      <c r="FSH40" t="s">
        <v>211</v>
      </c>
      <c r="FSI40" t="s">
        <v>211</v>
      </c>
      <c r="FSJ40" t="s">
        <v>211</v>
      </c>
      <c r="FSK40" t="s">
        <v>211</v>
      </c>
      <c r="FSL40" t="s">
        <v>211</v>
      </c>
      <c r="FSM40" t="s">
        <v>211</v>
      </c>
      <c r="FSN40" t="s">
        <v>211</v>
      </c>
      <c r="FSO40" t="s">
        <v>211</v>
      </c>
      <c r="FSP40" t="s">
        <v>211</v>
      </c>
      <c r="FSQ40" t="s">
        <v>211</v>
      </c>
      <c r="FSR40" t="s">
        <v>211</v>
      </c>
      <c r="FSS40" t="s">
        <v>211</v>
      </c>
      <c r="FST40" t="s">
        <v>211</v>
      </c>
      <c r="FSU40" t="s">
        <v>211</v>
      </c>
      <c r="FSV40" t="s">
        <v>211</v>
      </c>
      <c r="FSW40" t="s">
        <v>211</v>
      </c>
      <c r="FSX40" t="s">
        <v>211</v>
      </c>
      <c r="FSY40" t="s">
        <v>211</v>
      </c>
      <c r="FSZ40" t="s">
        <v>211</v>
      </c>
      <c r="FTA40" t="s">
        <v>211</v>
      </c>
      <c r="FTB40" t="s">
        <v>211</v>
      </c>
      <c r="FTC40" t="s">
        <v>211</v>
      </c>
      <c r="FTD40" t="s">
        <v>211</v>
      </c>
      <c r="FTE40" t="s">
        <v>211</v>
      </c>
      <c r="FTF40" t="s">
        <v>211</v>
      </c>
      <c r="FTG40" t="s">
        <v>211</v>
      </c>
      <c r="FTH40" t="s">
        <v>211</v>
      </c>
      <c r="FTI40" t="s">
        <v>211</v>
      </c>
      <c r="FTJ40" t="s">
        <v>211</v>
      </c>
      <c r="FTK40" t="s">
        <v>211</v>
      </c>
      <c r="FTL40" t="s">
        <v>211</v>
      </c>
      <c r="FTM40" t="s">
        <v>211</v>
      </c>
      <c r="FTN40" t="s">
        <v>211</v>
      </c>
      <c r="FTO40" t="s">
        <v>211</v>
      </c>
      <c r="FTP40" t="s">
        <v>211</v>
      </c>
      <c r="FTQ40" t="s">
        <v>211</v>
      </c>
      <c r="FTR40" t="s">
        <v>211</v>
      </c>
      <c r="FTS40" t="s">
        <v>211</v>
      </c>
      <c r="FTT40" t="s">
        <v>211</v>
      </c>
      <c r="FTU40" t="s">
        <v>211</v>
      </c>
      <c r="FTV40" t="s">
        <v>211</v>
      </c>
      <c r="FTW40" t="s">
        <v>211</v>
      </c>
      <c r="FTX40" t="s">
        <v>211</v>
      </c>
      <c r="FTY40" t="s">
        <v>211</v>
      </c>
      <c r="FTZ40" t="s">
        <v>211</v>
      </c>
      <c r="FUA40" t="s">
        <v>211</v>
      </c>
      <c r="FUB40" t="s">
        <v>211</v>
      </c>
      <c r="FUC40" t="s">
        <v>211</v>
      </c>
      <c r="FUD40" t="s">
        <v>211</v>
      </c>
      <c r="FUE40" t="s">
        <v>211</v>
      </c>
      <c r="FUF40" t="s">
        <v>211</v>
      </c>
      <c r="FUG40" t="s">
        <v>211</v>
      </c>
      <c r="FUH40" t="s">
        <v>211</v>
      </c>
      <c r="FUI40" t="s">
        <v>211</v>
      </c>
      <c r="FUJ40" t="s">
        <v>211</v>
      </c>
      <c r="FUK40" t="s">
        <v>211</v>
      </c>
      <c r="FUL40" t="s">
        <v>211</v>
      </c>
      <c r="FUM40" t="s">
        <v>211</v>
      </c>
      <c r="FUN40" t="s">
        <v>211</v>
      </c>
      <c r="FUO40" t="s">
        <v>211</v>
      </c>
      <c r="FUP40" t="s">
        <v>211</v>
      </c>
      <c r="FUQ40" t="s">
        <v>211</v>
      </c>
      <c r="FUR40" t="s">
        <v>211</v>
      </c>
      <c r="FUS40" t="s">
        <v>211</v>
      </c>
      <c r="FUT40" t="s">
        <v>211</v>
      </c>
      <c r="FUU40" t="s">
        <v>211</v>
      </c>
      <c r="FUV40" t="s">
        <v>211</v>
      </c>
      <c r="FUW40" t="s">
        <v>211</v>
      </c>
      <c r="FUX40" t="s">
        <v>211</v>
      </c>
      <c r="FUY40" t="s">
        <v>211</v>
      </c>
      <c r="FUZ40" t="s">
        <v>211</v>
      </c>
      <c r="FVA40" t="s">
        <v>211</v>
      </c>
      <c r="FVB40" t="s">
        <v>211</v>
      </c>
      <c r="FVC40" t="s">
        <v>211</v>
      </c>
      <c r="FVD40" t="s">
        <v>211</v>
      </c>
      <c r="FVE40" t="s">
        <v>211</v>
      </c>
      <c r="FVF40" t="s">
        <v>211</v>
      </c>
      <c r="FVG40" t="s">
        <v>211</v>
      </c>
      <c r="FVH40" t="s">
        <v>211</v>
      </c>
      <c r="FVI40" t="s">
        <v>211</v>
      </c>
      <c r="FVJ40" t="s">
        <v>211</v>
      </c>
      <c r="FVK40" t="s">
        <v>211</v>
      </c>
      <c r="FVL40" t="s">
        <v>211</v>
      </c>
      <c r="FVM40" t="s">
        <v>211</v>
      </c>
      <c r="FVN40" t="s">
        <v>211</v>
      </c>
      <c r="FVO40" t="s">
        <v>211</v>
      </c>
      <c r="FVP40" t="s">
        <v>211</v>
      </c>
      <c r="FVQ40" t="s">
        <v>211</v>
      </c>
      <c r="FVR40" t="s">
        <v>211</v>
      </c>
      <c r="FVS40" t="s">
        <v>211</v>
      </c>
      <c r="FVT40" t="s">
        <v>211</v>
      </c>
      <c r="FVU40" t="s">
        <v>211</v>
      </c>
      <c r="FVV40" t="s">
        <v>211</v>
      </c>
      <c r="FVW40" t="s">
        <v>211</v>
      </c>
      <c r="FVX40" t="s">
        <v>211</v>
      </c>
      <c r="FVY40" t="s">
        <v>211</v>
      </c>
      <c r="FVZ40" t="s">
        <v>211</v>
      </c>
      <c r="FWA40" t="s">
        <v>211</v>
      </c>
      <c r="FWB40" t="s">
        <v>211</v>
      </c>
      <c r="FWC40" t="s">
        <v>211</v>
      </c>
      <c r="FWD40" t="s">
        <v>211</v>
      </c>
      <c r="FWE40" t="s">
        <v>211</v>
      </c>
      <c r="FWF40" t="s">
        <v>211</v>
      </c>
      <c r="FWG40" t="s">
        <v>211</v>
      </c>
      <c r="FWH40" t="s">
        <v>211</v>
      </c>
      <c r="FWI40" t="s">
        <v>211</v>
      </c>
      <c r="FWJ40" t="s">
        <v>211</v>
      </c>
      <c r="FWK40" t="s">
        <v>211</v>
      </c>
      <c r="FWL40" t="s">
        <v>211</v>
      </c>
      <c r="FWM40" t="s">
        <v>211</v>
      </c>
      <c r="FWN40" t="s">
        <v>211</v>
      </c>
      <c r="FWO40" t="s">
        <v>211</v>
      </c>
      <c r="FWP40" t="s">
        <v>211</v>
      </c>
      <c r="FWQ40" t="s">
        <v>211</v>
      </c>
      <c r="FWR40" t="s">
        <v>211</v>
      </c>
      <c r="FWS40" t="s">
        <v>211</v>
      </c>
      <c r="FWT40" t="s">
        <v>211</v>
      </c>
      <c r="FWU40" t="s">
        <v>211</v>
      </c>
      <c r="FWV40" t="s">
        <v>211</v>
      </c>
      <c r="FWW40" t="s">
        <v>211</v>
      </c>
      <c r="FWX40" t="s">
        <v>211</v>
      </c>
      <c r="FWY40" t="s">
        <v>211</v>
      </c>
      <c r="FWZ40" t="s">
        <v>211</v>
      </c>
      <c r="FXA40" t="s">
        <v>211</v>
      </c>
      <c r="FXB40" t="s">
        <v>211</v>
      </c>
      <c r="FXC40" t="s">
        <v>211</v>
      </c>
      <c r="FXD40" t="s">
        <v>211</v>
      </c>
      <c r="FXE40" t="s">
        <v>211</v>
      </c>
      <c r="FXF40" t="s">
        <v>211</v>
      </c>
      <c r="FXG40" t="s">
        <v>211</v>
      </c>
      <c r="FXH40" t="s">
        <v>211</v>
      </c>
      <c r="FXI40" t="s">
        <v>211</v>
      </c>
      <c r="FXJ40" t="s">
        <v>211</v>
      </c>
      <c r="FXK40" t="s">
        <v>211</v>
      </c>
      <c r="FXL40" t="s">
        <v>211</v>
      </c>
      <c r="FXM40" t="s">
        <v>211</v>
      </c>
      <c r="FXN40" t="s">
        <v>211</v>
      </c>
      <c r="FXO40" t="s">
        <v>211</v>
      </c>
      <c r="FXP40" t="s">
        <v>211</v>
      </c>
      <c r="FXQ40" t="s">
        <v>211</v>
      </c>
      <c r="FXR40" t="s">
        <v>211</v>
      </c>
      <c r="FXS40" t="s">
        <v>211</v>
      </c>
      <c r="FXT40" t="s">
        <v>211</v>
      </c>
      <c r="FXU40" t="s">
        <v>211</v>
      </c>
      <c r="FXV40" t="s">
        <v>211</v>
      </c>
      <c r="FXW40" t="s">
        <v>211</v>
      </c>
      <c r="FXX40" t="s">
        <v>211</v>
      </c>
      <c r="FXY40" t="s">
        <v>211</v>
      </c>
      <c r="FXZ40" t="s">
        <v>211</v>
      </c>
      <c r="FYA40" t="s">
        <v>211</v>
      </c>
      <c r="FYB40" t="s">
        <v>211</v>
      </c>
      <c r="FYC40" t="s">
        <v>211</v>
      </c>
      <c r="FYD40" t="s">
        <v>211</v>
      </c>
      <c r="FYE40" t="s">
        <v>211</v>
      </c>
      <c r="FYF40" t="s">
        <v>211</v>
      </c>
      <c r="FYG40" t="s">
        <v>211</v>
      </c>
      <c r="FYH40" t="s">
        <v>211</v>
      </c>
      <c r="FYI40" t="s">
        <v>211</v>
      </c>
      <c r="FYJ40" t="s">
        <v>211</v>
      </c>
      <c r="FYK40" t="s">
        <v>211</v>
      </c>
      <c r="FYL40" t="s">
        <v>211</v>
      </c>
      <c r="FYM40" t="s">
        <v>211</v>
      </c>
      <c r="FYN40" t="s">
        <v>211</v>
      </c>
      <c r="FYO40" t="s">
        <v>211</v>
      </c>
      <c r="FYP40" t="s">
        <v>211</v>
      </c>
      <c r="FYQ40" t="s">
        <v>211</v>
      </c>
      <c r="FYR40" t="s">
        <v>211</v>
      </c>
      <c r="FYS40" t="s">
        <v>211</v>
      </c>
      <c r="FYT40" t="s">
        <v>211</v>
      </c>
      <c r="FYU40" t="s">
        <v>211</v>
      </c>
      <c r="FYV40" t="s">
        <v>211</v>
      </c>
      <c r="FYW40" t="s">
        <v>211</v>
      </c>
      <c r="FYX40" t="s">
        <v>211</v>
      </c>
      <c r="FYY40" t="s">
        <v>211</v>
      </c>
      <c r="FYZ40" t="s">
        <v>211</v>
      </c>
      <c r="FZA40" t="s">
        <v>211</v>
      </c>
      <c r="FZB40" t="s">
        <v>211</v>
      </c>
      <c r="FZC40" t="s">
        <v>211</v>
      </c>
      <c r="FZD40" t="s">
        <v>211</v>
      </c>
      <c r="FZE40" t="s">
        <v>211</v>
      </c>
      <c r="FZF40" t="s">
        <v>211</v>
      </c>
      <c r="FZG40" t="s">
        <v>211</v>
      </c>
      <c r="FZH40" t="s">
        <v>211</v>
      </c>
      <c r="FZI40" t="s">
        <v>211</v>
      </c>
      <c r="FZJ40" t="s">
        <v>211</v>
      </c>
      <c r="FZK40" t="s">
        <v>211</v>
      </c>
      <c r="FZL40" t="s">
        <v>211</v>
      </c>
      <c r="FZM40" t="s">
        <v>211</v>
      </c>
      <c r="FZN40" t="s">
        <v>211</v>
      </c>
      <c r="FZO40" t="s">
        <v>211</v>
      </c>
      <c r="FZP40" t="s">
        <v>211</v>
      </c>
      <c r="FZQ40" t="s">
        <v>211</v>
      </c>
      <c r="FZR40" t="s">
        <v>211</v>
      </c>
      <c r="FZS40" t="s">
        <v>211</v>
      </c>
      <c r="FZT40" t="s">
        <v>211</v>
      </c>
      <c r="FZU40" t="s">
        <v>211</v>
      </c>
      <c r="FZV40" t="s">
        <v>211</v>
      </c>
      <c r="FZW40" t="s">
        <v>211</v>
      </c>
      <c r="FZX40" t="s">
        <v>211</v>
      </c>
      <c r="FZY40" t="s">
        <v>211</v>
      </c>
      <c r="FZZ40" t="s">
        <v>211</v>
      </c>
      <c r="GAA40" t="s">
        <v>211</v>
      </c>
      <c r="GAB40" t="s">
        <v>211</v>
      </c>
      <c r="GAC40" t="s">
        <v>211</v>
      </c>
      <c r="GAD40" t="s">
        <v>211</v>
      </c>
      <c r="GAE40" t="s">
        <v>211</v>
      </c>
      <c r="GAF40" t="s">
        <v>211</v>
      </c>
      <c r="GAG40" t="s">
        <v>211</v>
      </c>
      <c r="GAH40" t="s">
        <v>211</v>
      </c>
      <c r="GAI40" t="s">
        <v>211</v>
      </c>
      <c r="GAJ40" t="s">
        <v>211</v>
      </c>
      <c r="GAK40" t="s">
        <v>211</v>
      </c>
      <c r="GAL40" t="s">
        <v>211</v>
      </c>
      <c r="GAM40" t="s">
        <v>211</v>
      </c>
      <c r="GAN40" t="s">
        <v>211</v>
      </c>
      <c r="GAO40" t="s">
        <v>211</v>
      </c>
      <c r="GAP40" t="s">
        <v>211</v>
      </c>
      <c r="GAQ40" t="s">
        <v>211</v>
      </c>
      <c r="GAR40" t="s">
        <v>211</v>
      </c>
      <c r="GAS40" t="s">
        <v>211</v>
      </c>
      <c r="GAT40" t="s">
        <v>211</v>
      </c>
      <c r="GAU40" t="s">
        <v>211</v>
      </c>
      <c r="GAV40" t="s">
        <v>211</v>
      </c>
      <c r="GAW40" t="s">
        <v>211</v>
      </c>
      <c r="GAX40" t="s">
        <v>211</v>
      </c>
      <c r="GAY40" t="s">
        <v>211</v>
      </c>
      <c r="GAZ40" t="s">
        <v>211</v>
      </c>
      <c r="GBA40" t="s">
        <v>211</v>
      </c>
      <c r="GBB40" t="s">
        <v>211</v>
      </c>
      <c r="GBC40" t="s">
        <v>211</v>
      </c>
      <c r="GBD40" t="s">
        <v>211</v>
      </c>
      <c r="GBE40" t="s">
        <v>211</v>
      </c>
      <c r="GBF40" t="s">
        <v>211</v>
      </c>
      <c r="GBG40" t="s">
        <v>211</v>
      </c>
      <c r="GBH40" t="s">
        <v>211</v>
      </c>
      <c r="GBI40" t="s">
        <v>211</v>
      </c>
      <c r="GBJ40" t="s">
        <v>211</v>
      </c>
      <c r="GBK40" t="s">
        <v>211</v>
      </c>
      <c r="GBL40" t="s">
        <v>211</v>
      </c>
      <c r="GBM40" t="s">
        <v>211</v>
      </c>
      <c r="GBN40" t="s">
        <v>211</v>
      </c>
      <c r="GBO40" t="s">
        <v>211</v>
      </c>
      <c r="GBP40" t="s">
        <v>211</v>
      </c>
      <c r="GBQ40" t="s">
        <v>211</v>
      </c>
      <c r="GBR40" t="s">
        <v>211</v>
      </c>
      <c r="GBS40" t="s">
        <v>211</v>
      </c>
      <c r="GBT40" t="s">
        <v>211</v>
      </c>
      <c r="GBU40" t="s">
        <v>211</v>
      </c>
      <c r="GBV40" t="s">
        <v>211</v>
      </c>
      <c r="GBW40" t="s">
        <v>211</v>
      </c>
      <c r="GBX40" t="s">
        <v>211</v>
      </c>
      <c r="GBY40" t="s">
        <v>211</v>
      </c>
      <c r="GBZ40" t="s">
        <v>211</v>
      </c>
      <c r="GCA40" t="s">
        <v>211</v>
      </c>
      <c r="GCB40" t="s">
        <v>211</v>
      </c>
      <c r="GCC40" t="s">
        <v>211</v>
      </c>
      <c r="GCD40" t="s">
        <v>211</v>
      </c>
      <c r="GCE40" t="s">
        <v>211</v>
      </c>
      <c r="GCF40" t="s">
        <v>211</v>
      </c>
      <c r="GCG40" t="s">
        <v>211</v>
      </c>
      <c r="GCH40" t="s">
        <v>211</v>
      </c>
      <c r="GCI40" t="s">
        <v>211</v>
      </c>
      <c r="GCJ40" t="s">
        <v>211</v>
      </c>
      <c r="GCK40" t="s">
        <v>211</v>
      </c>
      <c r="GCL40" t="s">
        <v>211</v>
      </c>
      <c r="GCM40" t="s">
        <v>211</v>
      </c>
      <c r="GCN40" t="s">
        <v>211</v>
      </c>
      <c r="GCO40" t="s">
        <v>211</v>
      </c>
      <c r="GCP40" t="s">
        <v>211</v>
      </c>
      <c r="GCQ40" t="s">
        <v>211</v>
      </c>
      <c r="GCR40" t="s">
        <v>211</v>
      </c>
      <c r="GCS40" t="s">
        <v>211</v>
      </c>
      <c r="GCT40" t="s">
        <v>211</v>
      </c>
      <c r="GCU40" t="s">
        <v>211</v>
      </c>
      <c r="GCV40" t="s">
        <v>211</v>
      </c>
      <c r="GCW40" t="s">
        <v>211</v>
      </c>
      <c r="GCX40" t="s">
        <v>211</v>
      </c>
      <c r="GCY40" t="s">
        <v>211</v>
      </c>
      <c r="GCZ40" t="s">
        <v>211</v>
      </c>
      <c r="GDA40" t="s">
        <v>211</v>
      </c>
      <c r="GDB40" t="s">
        <v>211</v>
      </c>
      <c r="GDC40" t="s">
        <v>211</v>
      </c>
      <c r="GDD40" t="s">
        <v>211</v>
      </c>
      <c r="GDE40" t="s">
        <v>211</v>
      </c>
      <c r="GDF40" t="s">
        <v>211</v>
      </c>
      <c r="GDG40" t="s">
        <v>211</v>
      </c>
      <c r="GDH40" t="s">
        <v>211</v>
      </c>
      <c r="GDI40" t="s">
        <v>211</v>
      </c>
      <c r="GDJ40" t="s">
        <v>211</v>
      </c>
      <c r="GDK40" t="s">
        <v>211</v>
      </c>
      <c r="GDL40" t="s">
        <v>211</v>
      </c>
      <c r="GDM40" t="s">
        <v>211</v>
      </c>
      <c r="GDN40" t="s">
        <v>211</v>
      </c>
      <c r="GDO40" t="s">
        <v>211</v>
      </c>
      <c r="GDP40" t="s">
        <v>211</v>
      </c>
      <c r="GDQ40" t="s">
        <v>211</v>
      </c>
      <c r="GDR40" t="s">
        <v>211</v>
      </c>
      <c r="GDS40" t="s">
        <v>211</v>
      </c>
      <c r="GDT40" t="s">
        <v>211</v>
      </c>
      <c r="GDU40" t="s">
        <v>211</v>
      </c>
      <c r="GDV40" t="s">
        <v>211</v>
      </c>
      <c r="GDW40" t="s">
        <v>211</v>
      </c>
      <c r="GDX40" t="s">
        <v>211</v>
      </c>
      <c r="GDY40" t="s">
        <v>211</v>
      </c>
      <c r="GDZ40" t="s">
        <v>211</v>
      </c>
      <c r="GEA40" t="s">
        <v>211</v>
      </c>
      <c r="GEB40" t="s">
        <v>211</v>
      </c>
      <c r="GEC40" t="s">
        <v>211</v>
      </c>
      <c r="GED40" t="s">
        <v>211</v>
      </c>
      <c r="GEE40" t="s">
        <v>211</v>
      </c>
      <c r="GEF40" t="s">
        <v>211</v>
      </c>
      <c r="GEG40" t="s">
        <v>211</v>
      </c>
      <c r="GEH40" t="s">
        <v>211</v>
      </c>
      <c r="GEI40" t="s">
        <v>211</v>
      </c>
      <c r="GEJ40" t="s">
        <v>211</v>
      </c>
      <c r="GEK40" t="s">
        <v>211</v>
      </c>
      <c r="GEL40" t="s">
        <v>211</v>
      </c>
      <c r="GEM40" t="s">
        <v>211</v>
      </c>
      <c r="GEN40" t="s">
        <v>211</v>
      </c>
      <c r="GEO40" t="s">
        <v>211</v>
      </c>
      <c r="GEP40" t="s">
        <v>211</v>
      </c>
      <c r="GEQ40" t="s">
        <v>211</v>
      </c>
      <c r="GER40" t="s">
        <v>211</v>
      </c>
      <c r="GES40" t="s">
        <v>211</v>
      </c>
      <c r="GET40" t="s">
        <v>211</v>
      </c>
      <c r="GEU40" t="s">
        <v>211</v>
      </c>
      <c r="GEV40" t="s">
        <v>211</v>
      </c>
      <c r="GEW40" t="s">
        <v>211</v>
      </c>
      <c r="GEX40" t="s">
        <v>211</v>
      </c>
      <c r="GEY40" t="s">
        <v>211</v>
      </c>
      <c r="GEZ40" t="s">
        <v>211</v>
      </c>
      <c r="GFA40" t="s">
        <v>211</v>
      </c>
      <c r="GFB40" t="s">
        <v>211</v>
      </c>
      <c r="GFC40" t="s">
        <v>211</v>
      </c>
      <c r="GFD40" t="s">
        <v>211</v>
      </c>
      <c r="GFE40" t="s">
        <v>211</v>
      </c>
      <c r="GFF40" t="s">
        <v>211</v>
      </c>
      <c r="GFG40" t="s">
        <v>211</v>
      </c>
      <c r="GFH40" t="s">
        <v>211</v>
      </c>
      <c r="GFI40" t="s">
        <v>211</v>
      </c>
      <c r="GFJ40" t="s">
        <v>211</v>
      </c>
      <c r="GFK40" t="s">
        <v>211</v>
      </c>
      <c r="GFL40" t="s">
        <v>211</v>
      </c>
      <c r="GFM40" t="s">
        <v>211</v>
      </c>
      <c r="GFN40" t="s">
        <v>211</v>
      </c>
      <c r="GFO40" t="s">
        <v>211</v>
      </c>
      <c r="GFP40" t="s">
        <v>211</v>
      </c>
      <c r="GFQ40" t="s">
        <v>211</v>
      </c>
      <c r="GFR40" t="s">
        <v>211</v>
      </c>
      <c r="GFS40" t="s">
        <v>211</v>
      </c>
      <c r="GFT40" t="s">
        <v>211</v>
      </c>
      <c r="GFU40" t="s">
        <v>211</v>
      </c>
      <c r="GFV40" t="s">
        <v>211</v>
      </c>
      <c r="GFW40" t="s">
        <v>211</v>
      </c>
      <c r="GFX40" t="s">
        <v>211</v>
      </c>
      <c r="GFY40" t="s">
        <v>211</v>
      </c>
      <c r="GFZ40" t="s">
        <v>211</v>
      </c>
      <c r="GGA40" t="s">
        <v>211</v>
      </c>
      <c r="GGB40" t="s">
        <v>211</v>
      </c>
      <c r="GGC40" t="s">
        <v>211</v>
      </c>
      <c r="GGD40" t="s">
        <v>211</v>
      </c>
      <c r="GGE40" t="s">
        <v>211</v>
      </c>
      <c r="GGF40" t="s">
        <v>211</v>
      </c>
      <c r="GGG40" t="s">
        <v>211</v>
      </c>
      <c r="GGH40" t="s">
        <v>211</v>
      </c>
      <c r="GGI40" t="s">
        <v>211</v>
      </c>
      <c r="GGJ40" t="s">
        <v>211</v>
      </c>
      <c r="GGK40" t="s">
        <v>211</v>
      </c>
      <c r="GGL40" t="s">
        <v>211</v>
      </c>
      <c r="GGM40" t="s">
        <v>211</v>
      </c>
      <c r="GGN40" t="s">
        <v>211</v>
      </c>
      <c r="GGO40" t="s">
        <v>211</v>
      </c>
      <c r="GGP40" t="s">
        <v>211</v>
      </c>
      <c r="GGQ40" t="s">
        <v>211</v>
      </c>
      <c r="GGR40" t="s">
        <v>211</v>
      </c>
      <c r="GGS40" t="s">
        <v>211</v>
      </c>
      <c r="GGT40" t="s">
        <v>211</v>
      </c>
      <c r="GGU40" t="s">
        <v>211</v>
      </c>
      <c r="GGV40" t="s">
        <v>211</v>
      </c>
      <c r="GGW40" t="s">
        <v>211</v>
      </c>
      <c r="GGX40" t="s">
        <v>211</v>
      </c>
      <c r="GGY40" t="s">
        <v>211</v>
      </c>
      <c r="GGZ40" t="s">
        <v>211</v>
      </c>
      <c r="GHA40" t="s">
        <v>211</v>
      </c>
      <c r="GHB40" t="s">
        <v>211</v>
      </c>
      <c r="GHC40" t="s">
        <v>211</v>
      </c>
      <c r="GHD40" t="s">
        <v>211</v>
      </c>
      <c r="GHE40" t="s">
        <v>211</v>
      </c>
      <c r="GHF40" t="s">
        <v>211</v>
      </c>
      <c r="GHG40" t="s">
        <v>211</v>
      </c>
      <c r="GHH40" t="s">
        <v>211</v>
      </c>
      <c r="GHI40" t="s">
        <v>211</v>
      </c>
      <c r="GHJ40" t="s">
        <v>211</v>
      </c>
      <c r="GHK40" t="s">
        <v>211</v>
      </c>
      <c r="GHL40" t="s">
        <v>211</v>
      </c>
      <c r="GHM40" t="s">
        <v>211</v>
      </c>
      <c r="GHN40" t="s">
        <v>211</v>
      </c>
      <c r="GHO40" t="s">
        <v>211</v>
      </c>
      <c r="GHP40" t="s">
        <v>211</v>
      </c>
      <c r="GHQ40" t="s">
        <v>211</v>
      </c>
      <c r="GHR40" t="s">
        <v>211</v>
      </c>
      <c r="GHS40" t="s">
        <v>211</v>
      </c>
      <c r="GHT40" t="s">
        <v>211</v>
      </c>
      <c r="GHU40" t="s">
        <v>211</v>
      </c>
      <c r="GHV40" t="s">
        <v>211</v>
      </c>
      <c r="GHW40" t="s">
        <v>211</v>
      </c>
      <c r="GHX40" t="s">
        <v>211</v>
      </c>
      <c r="GHY40" t="s">
        <v>211</v>
      </c>
      <c r="GHZ40" t="s">
        <v>211</v>
      </c>
      <c r="GIA40" t="s">
        <v>211</v>
      </c>
      <c r="GIB40" t="s">
        <v>211</v>
      </c>
      <c r="GIC40" t="s">
        <v>211</v>
      </c>
      <c r="GID40" t="s">
        <v>211</v>
      </c>
      <c r="GIE40" t="s">
        <v>211</v>
      </c>
      <c r="GIF40" t="s">
        <v>211</v>
      </c>
      <c r="GIG40" t="s">
        <v>211</v>
      </c>
      <c r="GIH40" t="s">
        <v>211</v>
      </c>
      <c r="GII40" t="s">
        <v>211</v>
      </c>
      <c r="GIJ40" t="s">
        <v>211</v>
      </c>
      <c r="GIK40" t="s">
        <v>211</v>
      </c>
      <c r="GIL40" t="s">
        <v>211</v>
      </c>
      <c r="GIM40" t="s">
        <v>211</v>
      </c>
      <c r="GIN40" t="s">
        <v>211</v>
      </c>
      <c r="GIO40" t="s">
        <v>211</v>
      </c>
      <c r="GIP40" t="s">
        <v>211</v>
      </c>
      <c r="GIQ40" t="s">
        <v>211</v>
      </c>
      <c r="GIR40" t="s">
        <v>211</v>
      </c>
      <c r="GIS40" t="s">
        <v>211</v>
      </c>
      <c r="GIT40" t="s">
        <v>211</v>
      </c>
      <c r="GIU40" t="s">
        <v>211</v>
      </c>
      <c r="GIV40" t="s">
        <v>211</v>
      </c>
      <c r="GIW40" t="s">
        <v>211</v>
      </c>
      <c r="GIX40" t="s">
        <v>211</v>
      </c>
      <c r="GIY40" t="s">
        <v>211</v>
      </c>
      <c r="GIZ40" t="s">
        <v>211</v>
      </c>
      <c r="GJA40" t="s">
        <v>211</v>
      </c>
      <c r="GJB40" t="s">
        <v>211</v>
      </c>
      <c r="GJC40" t="s">
        <v>211</v>
      </c>
      <c r="GJD40" t="s">
        <v>211</v>
      </c>
      <c r="GJE40" t="s">
        <v>211</v>
      </c>
      <c r="GJF40" t="s">
        <v>211</v>
      </c>
      <c r="GJG40" t="s">
        <v>211</v>
      </c>
      <c r="GJH40" t="s">
        <v>211</v>
      </c>
      <c r="GJI40" t="s">
        <v>211</v>
      </c>
      <c r="GJJ40" t="s">
        <v>211</v>
      </c>
      <c r="GJK40" t="s">
        <v>211</v>
      </c>
      <c r="GJL40" t="s">
        <v>211</v>
      </c>
      <c r="GJM40" t="s">
        <v>211</v>
      </c>
      <c r="GJN40" t="s">
        <v>211</v>
      </c>
      <c r="GJO40" t="s">
        <v>211</v>
      </c>
      <c r="GJP40" t="s">
        <v>211</v>
      </c>
      <c r="GJQ40" t="s">
        <v>211</v>
      </c>
      <c r="GJR40" t="s">
        <v>211</v>
      </c>
      <c r="GJS40" t="s">
        <v>211</v>
      </c>
      <c r="GJT40" t="s">
        <v>211</v>
      </c>
      <c r="GJU40" t="s">
        <v>211</v>
      </c>
      <c r="GJV40" t="s">
        <v>211</v>
      </c>
      <c r="GJW40" t="s">
        <v>211</v>
      </c>
      <c r="GJX40" t="s">
        <v>211</v>
      </c>
      <c r="GJY40" t="s">
        <v>211</v>
      </c>
      <c r="GJZ40" t="s">
        <v>211</v>
      </c>
      <c r="GKA40" t="s">
        <v>211</v>
      </c>
      <c r="GKB40" t="s">
        <v>211</v>
      </c>
      <c r="GKC40" t="s">
        <v>211</v>
      </c>
      <c r="GKD40" t="s">
        <v>211</v>
      </c>
      <c r="GKE40" t="s">
        <v>211</v>
      </c>
      <c r="GKF40" t="s">
        <v>211</v>
      </c>
      <c r="GKG40" t="s">
        <v>211</v>
      </c>
      <c r="GKH40" t="s">
        <v>211</v>
      </c>
      <c r="GKI40" t="s">
        <v>211</v>
      </c>
      <c r="GKJ40" t="s">
        <v>211</v>
      </c>
      <c r="GKK40" t="s">
        <v>211</v>
      </c>
      <c r="GKL40" t="s">
        <v>211</v>
      </c>
      <c r="GKM40" t="s">
        <v>211</v>
      </c>
      <c r="GKN40" t="s">
        <v>211</v>
      </c>
      <c r="GKO40" t="s">
        <v>211</v>
      </c>
      <c r="GKP40" t="s">
        <v>211</v>
      </c>
      <c r="GKQ40" t="s">
        <v>211</v>
      </c>
      <c r="GKR40" t="s">
        <v>211</v>
      </c>
      <c r="GKS40" t="s">
        <v>211</v>
      </c>
      <c r="GKT40" t="s">
        <v>211</v>
      </c>
      <c r="GKU40" t="s">
        <v>211</v>
      </c>
      <c r="GKV40" t="s">
        <v>211</v>
      </c>
      <c r="GKW40" t="s">
        <v>211</v>
      </c>
      <c r="GKX40" t="s">
        <v>211</v>
      </c>
      <c r="GKY40" t="s">
        <v>211</v>
      </c>
      <c r="GKZ40" t="s">
        <v>211</v>
      </c>
      <c r="GLA40" t="s">
        <v>211</v>
      </c>
      <c r="GLB40" t="s">
        <v>211</v>
      </c>
      <c r="GLC40" t="s">
        <v>211</v>
      </c>
      <c r="GLD40" t="s">
        <v>211</v>
      </c>
      <c r="GLE40" t="s">
        <v>211</v>
      </c>
      <c r="GLF40" t="s">
        <v>211</v>
      </c>
      <c r="GLG40" t="s">
        <v>211</v>
      </c>
      <c r="GLH40" t="s">
        <v>211</v>
      </c>
      <c r="GLI40" t="s">
        <v>211</v>
      </c>
      <c r="GLJ40" t="s">
        <v>211</v>
      </c>
      <c r="GLK40" t="s">
        <v>211</v>
      </c>
      <c r="GLL40" t="s">
        <v>211</v>
      </c>
      <c r="GLM40" t="s">
        <v>211</v>
      </c>
      <c r="GLN40" t="s">
        <v>211</v>
      </c>
      <c r="GLO40" t="s">
        <v>211</v>
      </c>
      <c r="GLP40" t="s">
        <v>211</v>
      </c>
      <c r="GLQ40" t="s">
        <v>211</v>
      </c>
      <c r="GLR40" t="s">
        <v>211</v>
      </c>
      <c r="GLS40" t="s">
        <v>211</v>
      </c>
      <c r="GLT40" t="s">
        <v>211</v>
      </c>
      <c r="GLU40" t="s">
        <v>211</v>
      </c>
      <c r="GLV40" t="s">
        <v>211</v>
      </c>
      <c r="GLW40" t="s">
        <v>211</v>
      </c>
      <c r="GLX40" t="s">
        <v>211</v>
      </c>
      <c r="GLY40" t="s">
        <v>211</v>
      </c>
      <c r="GLZ40" t="s">
        <v>211</v>
      </c>
      <c r="GMA40" t="s">
        <v>211</v>
      </c>
      <c r="GMB40" t="s">
        <v>211</v>
      </c>
      <c r="GMC40" t="s">
        <v>211</v>
      </c>
      <c r="GMD40" t="s">
        <v>211</v>
      </c>
      <c r="GME40" t="s">
        <v>211</v>
      </c>
      <c r="GMF40" t="s">
        <v>211</v>
      </c>
      <c r="GMG40" t="s">
        <v>211</v>
      </c>
      <c r="GMH40" t="s">
        <v>211</v>
      </c>
      <c r="GMI40" t="s">
        <v>211</v>
      </c>
      <c r="GMJ40" t="s">
        <v>211</v>
      </c>
      <c r="GMK40" t="s">
        <v>211</v>
      </c>
      <c r="GML40" t="s">
        <v>211</v>
      </c>
      <c r="GMM40" t="s">
        <v>211</v>
      </c>
      <c r="GMN40" t="s">
        <v>211</v>
      </c>
      <c r="GMO40" t="s">
        <v>211</v>
      </c>
      <c r="GMP40" t="s">
        <v>211</v>
      </c>
      <c r="GMQ40" t="s">
        <v>211</v>
      </c>
      <c r="GMR40" t="s">
        <v>211</v>
      </c>
      <c r="GMS40" t="s">
        <v>211</v>
      </c>
      <c r="GMT40" t="s">
        <v>211</v>
      </c>
      <c r="GMU40" t="s">
        <v>211</v>
      </c>
      <c r="GMV40" t="s">
        <v>211</v>
      </c>
      <c r="GMW40" t="s">
        <v>211</v>
      </c>
      <c r="GMX40" t="s">
        <v>211</v>
      </c>
      <c r="GMY40" t="s">
        <v>211</v>
      </c>
      <c r="GMZ40" t="s">
        <v>211</v>
      </c>
      <c r="GNA40" t="s">
        <v>211</v>
      </c>
      <c r="GNB40" t="s">
        <v>211</v>
      </c>
      <c r="GNC40" t="s">
        <v>211</v>
      </c>
      <c r="GND40" t="s">
        <v>211</v>
      </c>
      <c r="GNE40" t="s">
        <v>211</v>
      </c>
      <c r="GNF40" t="s">
        <v>211</v>
      </c>
      <c r="GNG40" t="s">
        <v>211</v>
      </c>
      <c r="GNH40" t="s">
        <v>211</v>
      </c>
      <c r="GNI40" t="s">
        <v>211</v>
      </c>
      <c r="GNJ40" t="s">
        <v>211</v>
      </c>
      <c r="GNK40" t="s">
        <v>211</v>
      </c>
      <c r="GNL40" t="s">
        <v>211</v>
      </c>
      <c r="GNM40" t="s">
        <v>211</v>
      </c>
      <c r="GNN40" t="s">
        <v>211</v>
      </c>
      <c r="GNO40" t="s">
        <v>211</v>
      </c>
      <c r="GNP40" t="s">
        <v>211</v>
      </c>
      <c r="GNQ40" t="s">
        <v>211</v>
      </c>
      <c r="GNR40" t="s">
        <v>211</v>
      </c>
      <c r="GNS40" t="s">
        <v>211</v>
      </c>
      <c r="GNT40" t="s">
        <v>211</v>
      </c>
      <c r="GNU40" t="s">
        <v>211</v>
      </c>
      <c r="GNV40" t="s">
        <v>211</v>
      </c>
      <c r="GNW40" t="s">
        <v>211</v>
      </c>
      <c r="GNX40" t="s">
        <v>211</v>
      </c>
      <c r="GNY40" t="s">
        <v>211</v>
      </c>
      <c r="GNZ40" t="s">
        <v>211</v>
      </c>
      <c r="GOA40" t="s">
        <v>211</v>
      </c>
      <c r="GOB40" t="s">
        <v>211</v>
      </c>
      <c r="GOC40" t="s">
        <v>211</v>
      </c>
      <c r="GOD40" t="s">
        <v>211</v>
      </c>
      <c r="GOE40" t="s">
        <v>211</v>
      </c>
      <c r="GOF40" t="s">
        <v>211</v>
      </c>
      <c r="GOG40" t="s">
        <v>211</v>
      </c>
      <c r="GOH40" t="s">
        <v>211</v>
      </c>
      <c r="GOI40" t="s">
        <v>211</v>
      </c>
      <c r="GOJ40" t="s">
        <v>211</v>
      </c>
      <c r="GOK40" t="s">
        <v>211</v>
      </c>
      <c r="GOL40" t="s">
        <v>211</v>
      </c>
      <c r="GOM40" t="s">
        <v>211</v>
      </c>
      <c r="GON40" t="s">
        <v>211</v>
      </c>
      <c r="GOO40" t="s">
        <v>211</v>
      </c>
      <c r="GOP40" t="s">
        <v>211</v>
      </c>
      <c r="GOQ40" t="s">
        <v>211</v>
      </c>
      <c r="GOR40" t="s">
        <v>211</v>
      </c>
      <c r="GOS40" t="s">
        <v>211</v>
      </c>
      <c r="GOT40" t="s">
        <v>211</v>
      </c>
      <c r="GOU40" t="s">
        <v>211</v>
      </c>
      <c r="GOV40" t="s">
        <v>211</v>
      </c>
      <c r="GOW40" t="s">
        <v>211</v>
      </c>
      <c r="GOX40" t="s">
        <v>211</v>
      </c>
      <c r="GOY40" t="s">
        <v>211</v>
      </c>
      <c r="GOZ40" t="s">
        <v>211</v>
      </c>
      <c r="GPA40" t="s">
        <v>211</v>
      </c>
      <c r="GPB40" t="s">
        <v>211</v>
      </c>
      <c r="GPC40" t="s">
        <v>211</v>
      </c>
      <c r="GPD40" t="s">
        <v>211</v>
      </c>
      <c r="GPE40" t="s">
        <v>211</v>
      </c>
      <c r="GPF40" t="s">
        <v>211</v>
      </c>
      <c r="GPG40" t="s">
        <v>211</v>
      </c>
      <c r="GPH40" t="s">
        <v>211</v>
      </c>
      <c r="GPI40" t="s">
        <v>211</v>
      </c>
      <c r="GPJ40" t="s">
        <v>211</v>
      </c>
      <c r="GPK40" t="s">
        <v>211</v>
      </c>
      <c r="GPL40" t="s">
        <v>211</v>
      </c>
      <c r="GPM40" t="s">
        <v>211</v>
      </c>
      <c r="GPN40" t="s">
        <v>211</v>
      </c>
      <c r="GPO40" t="s">
        <v>211</v>
      </c>
      <c r="GPP40" t="s">
        <v>211</v>
      </c>
      <c r="GPQ40" t="s">
        <v>211</v>
      </c>
      <c r="GPR40" t="s">
        <v>211</v>
      </c>
      <c r="GPS40" t="s">
        <v>211</v>
      </c>
      <c r="GPT40" t="s">
        <v>211</v>
      </c>
      <c r="GPU40" t="s">
        <v>211</v>
      </c>
      <c r="GPV40" t="s">
        <v>211</v>
      </c>
      <c r="GPW40" t="s">
        <v>211</v>
      </c>
      <c r="GPX40" t="s">
        <v>211</v>
      </c>
      <c r="GPY40" t="s">
        <v>211</v>
      </c>
      <c r="GPZ40" t="s">
        <v>211</v>
      </c>
      <c r="GQA40" t="s">
        <v>211</v>
      </c>
      <c r="GQB40" t="s">
        <v>211</v>
      </c>
      <c r="GQC40" t="s">
        <v>211</v>
      </c>
      <c r="GQD40" t="s">
        <v>211</v>
      </c>
      <c r="GQE40" t="s">
        <v>211</v>
      </c>
      <c r="GQF40" t="s">
        <v>211</v>
      </c>
      <c r="GQG40" t="s">
        <v>211</v>
      </c>
      <c r="GQH40" t="s">
        <v>211</v>
      </c>
      <c r="GQI40" t="s">
        <v>211</v>
      </c>
      <c r="GQJ40" t="s">
        <v>211</v>
      </c>
      <c r="GQK40" t="s">
        <v>211</v>
      </c>
      <c r="GQL40" t="s">
        <v>211</v>
      </c>
      <c r="GQM40" t="s">
        <v>211</v>
      </c>
      <c r="GQN40" t="s">
        <v>211</v>
      </c>
      <c r="GQO40" t="s">
        <v>211</v>
      </c>
      <c r="GQP40" t="s">
        <v>211</v>
      </c>
      <c r="GQQ40" t="s">
        <v>211</v>
      </c>
      <c r="GQR40" t="s">
        <v>211</v>
      </c>
      <c r="GQS40" t="s">
        <v>211</v>
      </c>
      <c r="GQT40" t="s">
        <v>211</v>
      </c>
      <c r="GQU40" t="s">
        <v>211</v>
      </c>
      <c r="GQV40" t="s">
        <v>211</v>
      </c>
      <c r="GQW40" t="s">
        <v>211</v>
      </c>
      <c r="GQX40" t="s">
        <v>211</v>
      </c>
      <c r="GQY40" t="s">
        <v>211</v>
      </c>
      <c r="GQZ40" t="s">
        <v>211</v>
      </c>
      <c r="GRA40" t="s">
        <v>211</v>
      </c>
      <c r="GRB40" t="s">
        <v>211</v>
      </c>
      <c r="GRC40" t="s">
        <v>211</v>
      </c>
      <c r="GRD40" t="s">
        <v>211</v>
      </c>
      <c r="GRE40" t="s">
        <v>211</v>
      </c>
      <c r="GRF40" t="s">
        <v>211</v>
      </c>
      <c r="GRG40" t="s">
        <v>211</v>
      </c>
      <c r="GRH40" t="s">
        <v>211</v>
      </c>
      <c r="GRI40" t="s">
        <v>211</v>
      </c>
      <c r="GRJ40" t="s">
        <v>211</v>
      </c>
      <c r="GRK40" t="s">
        <v>211</v>
      </c>
      <c r="GRL40" t="s">
        <v>211</v>
      </c>
      <c r="GRM40" t="s">
        <v>211</v>
      </c>
      <c r="GRN40" t="s">
        <v>211</v>
      </c>
      <c r="GRO40" t="s">
        <v>211</v>
      </c>
      <c r="GRP40" t="s">
        <v>211</v>
      </c>
      <c r="GRQ40" t="s">
        <v>211</v>
      </c>
      <c r="GRR40" t="s">
        <v>211</v>
      </c>
      <c r="GRS40" t="s">
        <v>211</v>
      </c>
      <c r="GRT40" t="s">
        <v>211</v>
      </c>
      <c r="GRU40" t="s">
        <v>211</v>
      </c>
      <c r="GRV40" t="s">
        <v>211</v>
      </c>
      <c r="GRW40" t="s">
        <v>211</v>
      </c>
      <c r="GRX40" t="s">
        <v>211</v>
      </c>
      <c r="GRY40" t="s">
        <v>211</v>
      </c>
      <c r="GRZ40" t="s">
        <v>211</v>
      </c>
      <c r="GSA40" t="s">
        <v>211</v>
      </c>
      <c r="GSB40" t="s">
        <v>211</v>
      </c>
      <c r="GSC40" t="s">
        <v>211</v>
      </c>
      <c r="GSD40" t="s">
        <v>211</v>
      </c>
      <c r="GSE40" t="s">
        <v>211</v>
      </c>
      <c r="GSF40" t="s">
        <v>211</v>
      </c>
      <c r="GSG40" t="s">
        <v>211</v>
      </c>
      <c r="GSH40" t="s">
        <v>211</v>
      </c>
      <c r="GSI40" t="s">
        <v>211</v>
      </c>
      <c r="GSJ40" t="s">
        <v>211</v>
      </c>
      <c r="GSK40" t="s">
        <v>211</v>
      </c>
      <c r="GSL40" t="s">
        <v>211</v>
      </c>
      <c r="GSM40" t="s">
        <v>211</v>
      </c>
      <c r="GSN40" t="s">
        <v>211</v>
      </c>
      <c r="GSO40" t="s">
        <v>211</v>
      </c>
      <c r="GSP40" t="s">
        <v>211</v>
      </c>
      <c r="GSQ40" t="s">
        <v>211</v>
      </c>
      <c r="GSR40" t="s">
        <v>211</v>
      </c>
      <c r="GSS40" t="s">
        <v>211</v>
      </c>
      <c r="GST40" t="s">
        <v>211</v>
      </c>
      <c r="GSU40" t="s">
        <v>211</v>
      </c>
      <c r="GSV40" t="s">
        <v>211</v>
      </c>
      <c r="GSW40" t="s">
        <v>211</v>
      </c>
      <c r="GSX40" t="s">
        <v>211</v>
      </c>
      <c r="GSY40" t="s">
        <v>211</v>
      </c>
      <c r="GSZ40" t="s">
        <v>211</v>
      </c>
      <c r="GTA40" t="s">
        <v>211</v>
      </c>
      <c r="GTB40" t="s">
        <v>211</v>
      </c>
      <c r="GTC40" t="s">
        <v>211</v>
      </c>
      <c r="GTD40" t="s">
        <v>211</v>
      </c>
      <c r="GTE40" t="s">
        <v>211</v>
      </c>
      <c r="GTF40" t="s">
        <v>211</v>
      </c>
      <c r="GTG40" t="s">
        <v>211</v>
      </c>
      <c r="GTH40" t="s">
        <v>211</v>
      </c>
      <c r="GTI40" t="s">
        <v>211</v>
      </c>
      <c r="GTJ40" t="s">
        <v>211</v>
      </c>
      <c r="GTK40" t="s">
        <v>211</v>
      </c>
      <c r="GTL40" t="s">
        <v>211</v>
      </c>
      <c r="GTM40" t="s">
        <v>211</v>
      </c>
      <c r="GTN40" t="s">
        <v>211</v>
      </c>
      <c r="GTO40" t="s">
        <v>211</v>
      </c>
      <c r="GTP40" t="s">
        <v>211</v>
      </c>
      <c r="GTQ40" t="s">
        <v>211</v>
      </c>
      <c r="GTR40" t="s">
        <v>211</v>
      </c>
      <c r="GTS40" t="s">
        <v>211</v>
      </c>
      <c r="GTT40" t="s">
        <v>211</v>
      </c>
      <c r="GTU40" t="s">
        <v>211</v>
      </c>
      <c r="GTV40" t="s">
        <v>211</v>
      </c>
      <c r="GTW40" t="s">
        <v>211</v>
      </c>
      <c r="GTX40" t="s">
        <v>211</v>
      </c>
      <c r="GTY40" t="s">
        <v>211</v>
      </c>
      <c r="GTZ40" t="s">
        <v>211</v>
      </c>
      <c r="GUA40" t="s">
        <v>211</v>
      </c>
      <c r="GUB40" t="s">
        <v>211</v>
      </c>
      <c r="GUC40" t="s">
        <v>211</v>
      </c>
      <c r="GUD40" t="s">
        <v>211</v>
      </c>
      <c r="GUE40" t="s">
        <v>211</v>
      </c>
      <c r="GUF40" t="s">
        <v>211</v>
      </c>
      <c r="GUG40" t="s">
        <v>211</v>
      </c>
      <c r="GUH40" t="s">
        <v>211</v>
      </c>
      <c r="GUI40" t="s">
        <v>211</v>
      </c>
      <c r="GUJ40" t="s">
        <v>211</v>
      </c>
      <c r="GUK40" t="s">
        <v>211</v>
      </c>
      <c r="GUL40" t="s">
        <v>211</v>
      </c>
      <c r="GUM40" t="s">
        <v>211</v>
      </c>
      <c r="GUN40" t="s">
        <v>211</v>
      </c>
      <c r="GUO40" t="s">
        <v>211</v>
      </c>
      <c r="GUP40" t="s">
        <v>211</v>
      </c>
      <c r="GUQ40" t="s">
        <v>211</v>
      </c>
      <c r="GUR40" t="s">
        <v>211</v>
      </c>
      <c r="GUS40" t="s">
        <v>211</v>
      </c>
      <c r="GUT40" t="s">
        <v>211</v>
      </c>
      <c r="GUU40" t="s">
        <v>211</v>
      </c>
      <c r="GUV40" t="s">
        <v>211</v>
      </c>
      <c r="GUW40" t="s">
        <v>211</v>
      </c>
      <c r="GUX40" t="s">
        <v>211</v>
      </c>
      <c r="GUY40" t="s">
        <v>211</v>
      </c>
      <c r="GUZ40" t="s">
        <v>211</v>
      </c>
      <c r="GVA40" t="s">
        <v>211</v>
      </c>
      <c r="GVB40" t="s">
        <v>211</v>
      </c>
      <c r="GVC40" t="s">
        <v>211</v>
      </c>
      <c r="GVD40" t="s">
        <v>211</v>
      </c>
      <c r="GVE40" t="s">
        <v>211</v>
      </c>
      <c r="GVF40" t="s">
        <v>211</v>
      </c>
      <c r="GVG40" t="s">
        <v>211</v>
      </c>
      <c r="GVH40" t="s">
        <v>211</v>
      </c>
      <c r="GVI40" t="s">
        <v>211</v>
      </c>
      <c r="GVJ40" t="s">
        <v>211</v>
      </c>
      <c r="GVK40" t="s">
        <v>211</v>
      </c>
      <c r="GVL40" t="s">
        <v>211</v>
      </c>
      <c r="GVM40" t="s">
        <v>211</v>
      </c>
      <c r="GVN40" t="s">
        <v>211</v>
      </c>
      <c r="GVO40" t="s">
        <v>211</v>
      </c>
      <c r="GVP40" t="s">
        <v>211</v>
      </c>
      <c r="GVQ40" t="s">
        <v>211</v>
      </c>
      <c r="GVR40" t="s">
        <v>211</v>
      </c>
      <c r="GVS40" t="s">
        <v>211</v>
      </c>
      <c r="GVT40" t="s">
        <v>211</v>
      </c>
      <c r="GVU40" t="s">
        <v>211</v>
      </c>
      <c r="GVV40" t="s">
        <v>211</v>
      </c>
      <c r="GVW40" t="s">
        <v>211</v>
      </c>
      <c r="GVX40" t="s">
        <v>211</v>
      </c>
      <c r="GVY40" t="s">
        <v>211</v>
      </c>
      <c r="GVZ40" t="s">
        <v>211</v>
      </c>
      <c r="GWA40" t="s">
        <v>211</v>
      </c>
      <c r="GWB40" t="s">
        <v>211</v>
      </c>
      <c r="GWC40" t="s">
        <v>211</v>
      </c>
      <c r="GWD40" t="s">
        <v>211</v>
      </c>
      <c r="GWE40" t="s">
        <v>211</v>
      </c>
      <c r="GWF40" t="s">
        <v>211</v>
      </c>
      <c r="GWG40" t="s">
        <v>211</v>
      </c>
      <c r="GWH40" t="s">
        <v>211</v>
      </c>
      <c r="GWI40" t="s">
        <v>211</v>
      </c>
      <c r="GWJ40" t="s">
        <v>211</v>
      </c>
      <c r="GWK40" t="s">
        <v>211</v>
      </c>
      <c r="GWL40" t="s">
        <v>211</v>
      </c>
      <c r="GWM40" t="s">
        <v>211</v>
      </c>
      <c r="GWN40" t="s">
        <v>211</v>
      </c>
      <c r="GWO40" t="s">
        <v>211</v>
      </c>
      <c r="GWP40" t="s">
        <v>211</v>
      </c>
      <c r="GWQ40" t="s">
        <v>211</v>
      </c>
      <c r="GWR40" t="s">
        <v>211</v>
      </c>
      <c r="GWS40" t="s">
        <v>211</v>
      </c>
      <c r="GWT40" t="s">
        <v>211</v>
      </c>
      <c r="GWU40" t="s">
        <v>211</v>
      </c>
      <c r="GWV40" t="s">
        <v>211</v>
      </c>
      <c r="GWW40" t="s">
        <v>211</v>
      </c>
      <c r="GWX40" t="s">
        <v>211</v>
      </c>
      <c r="GWY40" t="s">
        <v>211</v>
      </c>
      <c r="GWZ40" t="s">
        <v>211</v>
      </c>
      <c r="GXA40" t="s">
        <v>211</v>
      </c>
      <c r="GXB40" t="s">
        <v>211</v>
      </c>
      <c r="GXC40" t="s">
        <v>211</v>
      </c>
      <c r="GXD40" t="s">
        <v>211</v>
      </c>
      <c r="GXE40" t="s">
        <v>211</v>
      </c>
      <c r="GXF40" t="s">
        <v>211</v>
      </c>
      <c r="GXG40" t="s">
        <v>211</v>
      </c>
      <c r="GXH40" t="s">
        <v>211</v>
      </c>
      <c r="GXI40" t="s">
        <v>211</v>
      </c>
      <c r="GXJ40" t="s">
        <v>211</v>
      </c>
      <c r="GXK40" t="s">
        <v>211</v>
      </c>
      <c r="GXL40" t="s">
        <v>211</v>
      </c>
      <c r="GXM40" t="s">
        <v>211</v>
      </c>
      <c r="GXN40" t="s">
        <v>211</v>
      </c>
      <c r="GXO40" t="s">
        <v>211</v>
      </c>
      <c r="GXP40" t="s">
        <v>211</v>
      </c>
      <c r="GXQ40" t="s">
        <v>211</v>
      </c>
      <c r="GXR40" t="s">
        <v>211</v>
      </c>
      <c r="GXS40" t="s">
        <v>211</v>
      </c>
      <c r="GXT40" t="s">
        <v>211</v>
      </c>
      <c r="GXU40" t="s">
        <v>211</v>
      </c>
      <c r="GXV40" t="s">
        <v>211</v>
      </c>
      <c r="GXW40" t="s">
        <v>211</v>
      </c>
      <c r="GXX40" t="s">
        <v>211</v>
      </c>
      <c r="GXY40" t="s">
        <v>211</v>
      </c>
      <c r="GXZ40" t="s">
        <v>211</v>
      </c>
      <c r="GYA40" t="s">
        <v>211</v>
      </c>
      <c r="GYB40" t="s">
        <v>211</v>
      </c>
      <c r="GYC40" t="s">
        <v>211</v>
      </c>
      <c r="GYD40" t="s">
        <v>211</v>
      </c>
      <c r="GYE40" t="s">
        <v>211</v>
      </c>
      <c r="GYF40" t="s">
        <v>211</v>
      </c>
      <c r="GYG40" t="s">
        <v>211</v>
      </c>
      <c r="GYH40" t="s">
        <v>211</v>
      </c>
      <c r="GYI40" t="s">
        <v>211</v>
      </c>
      <c r="GYJ40" t="s">
        <v>211</v>
      </c>
      <c r="GYK40" t="s">
        <v>211</v>
      </c>
      <c r="GYL40" t="s">
        <v>211</v>
      </c>
      <c r="GYM40" t="s">
        <v>211</v>
      </c>
      <c r="GYN40" t="s">
        <v>211</v>
      </c>
      <c r="GYO40" t="s">
        <v>211</v>
      </c>
      <c r="GYP40" t="s">
        <v>211</v>
      </c>
      <c r="GYQ40" t="s">
        <v>211</v>
      </c>
      <c r="GYR40" t="s">
        <v>211</v>
      </c>
      <c r="GYS40" t="s">
        <v>211</v>
      </c>
      <c r="GYT40" t="s">
        <v>211</v>
      </c>
      <c r="GYU40" t="s">
        <v>211</v>
      </c>
      <c r="GYV40" t="s">
        <v>211</v>
      </c>
      <c r="GYW40" t="s">
        <v>211</v>
      </c>
      <c r="GYX40" t="s">
        <v>211</v>
      </c>
      <c r="GYY40" t="s">
        <v>211</v>
      </c>
      <c r="GYZ40" t="s">
        <v>211</v>
      </c>
      <c r="GZA40" t="s">
        <v>211</v>
      </c>
      <c r="GZB40" t="s">
        <v>211</v>
      </c>
      <c r="GZC40" t="s">
        <v>211</v>
      </c>
      <c r="GZD40" t="s">
        <v>211</v>
      </c>
      <c r="GZE40" t="s">
        <v>211</v>
      </c>
      <c r="GZF40" t="s">
        <v>211</v>
      </c>
      <c r="GZG40" t="s">
        <v>211</v>
      </c>
      <c r="GZH40" t="s">
        <v>211</v>
      </c>
      <c r="GZI40" t="s">
        <v>211</v>
      </c>
      <c r="GZJ40" t="s">
        <v>211</v>
      </c>
      <c r="GZK40" t="s">
        <v>211</v>
      </c>
      <c r="GZL40" t="s">
        <v>211</v>
      </c>
      <c r="GZM40" t="s">
        <v>211</v>
      </c>
      <c r="GZN40" t="s">
        <v>211</v>
      </c>
      <c r="GZO40" t="s">
        <v>211</v>
      </c>
      <c r="GZP40" t="s">
        <v>211</v>
      </c>
      <c r="GZQ40" t="s">
        <v>211</v>
      </c>
      <c r="GZR40" t="s">
        <v>211</v>
      </c>
      <c r="GZS40" t="s">
        <v>211</v>
      </c>
      <c r="GZT40" t="s">
        <v>211</v>
      </c>
      <c r="GZU40" t="s">
        <v>211</v>
      </c>
      <c r="GZV40" t="s">
        <v>211</v>
      </c>
      <c r="GZW40" t="s">
        <v>211</v>
      </c>
      <c r="GZX40" t="s">
        <v>211</v>
      </c>
      <c r="GZY40" t="s">
        <v>211</v>
      </c>
      <c r="GZZ40" t="s">
        <v>211</v>
      </c>
      <c r="HAA40" t="s">
        <v>211</v>
      </c>
      <c r="HAB40" t="s">
        <v>211</v>
      </c>
      <c r="HAC40" t="s">
        <v>211</v>
      </c>
      <c r="HAD40" t="s">
        <v>211</v>
      </c>
      <c r="HAE40" t="s">
        <v>211</v>
      </c>
      <c r="HAF40" t="s">
        <v>211</v>
      </c>
      <c r="HAG40" t="s">
        <v>211</v>
      </c>
      <c r="HAH40" t="s">
        <v>211</v>
      </c>
      <c r="HAI40" t="s">
        <v>211</v>
      </c>
      <c r="HAJ40" t="s">
        <v>211</v>
      </c>
      <c r="HAK40" t="s">
        <v>211</v>
      </c>
      <c r="HAL40" t="s">
        <v>211</v>
      </c>
      <c r="HAM40" t="s">
        <v>211</v>
      </c>
      <c r="HAN40" t="s">
        <v>211</v>
      </c>
      <c r="HAO40" t="s">
        <v>211</v>
      </c>
      <c r="HAP40" t="s">
        <v>211</v>
      </c>
      <c r="HAQ40" t="s">
        <v>211</v>
      </c>
      <c r="HAR40" t="s">
        <v>211</v>
      </c>
      <c r="HAS40" t="s">
        <v>211</v>
      </c>
      <c r="HAT40" t="s">
        <v>211</v>
      </c>
      <c r="HAU40" t="s">
        <v>211</v>
      </c>
      <c r="HAV40" t="s">
        <v>211</v>
      </c>
      <c r="HAW40" t="s">
        <v>211</v>
      </c>
      <c r="HAX40" t="s">
        <v>211</v>
      </c>
      <c r="HAY40" t="s">
        <v>211</v>
      </c>
      <c r="HAZ40" t="s">
        <v>211</v>
      </c>
      <c r="HBA40" t="s">
        <v>211</v>
      </c>
      <c r="HBB40" t="s">
        <v>211</v>
      </c>
      <c r="HBC40" t="s">
        <v>211</v>
      </c>
      <c r="HBD40" t="s">
        <v>211</v>
      </c>
      <c r="HBE40" t="s">
        <v>211</v>
      </c>
      <c r="HBF40" t="s">
        <v>211</v>
      </c>
      <c r="HBG40" t="s">
        <v>211</v>
      </c>
      <c r="HBH40" t="s">
        <v>211</v>
      </c>
      <c r="HBI40" t="s">
        <v>211</v>
      </c>
      <c r="HBJ40" t="s">
        <v>211</v>
      </c>
      <c r="HBK40" t="s">
        <v>211</v>
      </c>
      <c r="HBL40" t="s">
        <v>211</v>
      </c>
      <c r="HBM40" t="s">
        <v>211</v>
      </c>
      <c r="HBN40" t="s">
        <v>211</v>
      </c>
      <c r="HBO40" t="s">
        <v>211</v>
      </c>
      <c r="HBP40" t="s">
        <v>211</v>
      </c>
      <c r="HBQ40" t="s">
        <v>211</v>
      </c>
      <c r="HBR40" t="s">
        <v>211</v>
      </c>
      <c r="HBS40" t="s">
        <v>211</v>
      </c>
      <c r="HBT40" t="s">
        <v>211</v>
      </c>
      <c r="HBU40" t="s">
        <v>211</v>
      </c>
      <c r="HBV40" t="s">
        <v>211</v>
      </c>
      <c r="HBW40" t="s">
        <v>211</v>
      </c>
      <c r="HBX40" t="s">
        <v>211</v>
      </c>
      <c r="HBY40" t="s">
        <v>211</v>
      </c>
      <c r="HBZ40" t="s">
        <v>211</v>
      </c>
      <c r="HCA40" t="s">
        <v>211</v>
      </c>
      <c r="HCB40" t="s">
        <v>211</v>
      </c>
      <c r="HCC40" t="s">
        <v>211</v>
      </c>
      <c r="HCD40" t="s">
        <v>211</v>
      </c>
      <c r="HCE40" t="s">
        <v>211</v>
      </c>
      <c r="HCF40" t="s">
        <v>211</v>
      </c>
      <c r="HCG40" t="s">
        <v>211</v>
      </c>
      <c r="HCH40" t="s">
        <v>211</v>
      </c>
      <c r="HCI40" t="s">
        <v>211</v>
      </c>
      <c r="HCJ40" t="s">
        <v>211</v>
      </c>
      <c r="HCK40" t="s">
        <v>211</v>
      </c>
      <c r="HCL40" t="s">
        <v>211</v>
      </c>
      <c r="HCM40" t="s">
        <v>211</v>
      </c>
      <c r="HCN40" t="s">
        <v>211</v>
      </c>
      <c r="HCO40" t="s">
        <v>211</v>
      </c>
      <c r="HCP40" t="s">
        <v>211</v>
      </c>
      <c r="HCQ40" t="s">
        <v>211</v>
      </c>
      <c r="HCR40" t="s">
        <v>211</v>
      </c>
      <c r="HCS40" t="s">
        <v>211</v>
      </c>
      <c r="HCT40" t="s">
        <v>211</v>
      </c>
      <c r="HCU40" t="s">
        <v>211</v>
      </c>
      <c r="HCV40" t="s">
        <v>211</v>
      </c>
      <c r="HCW40" t="s">
        <v>211</v>
      </c>
      <c r="HCX40" t="s">
        <v>211</v>
      </c>
      <c r="HCY40" t="s">
        <v>211</v>
      </c>
      <c r="HCZ40" t="s">
        <v>211</v>
      </c>
      <c r="HDA40" t="s">
        <v>211</v>
      </c>
      <c r="HDB40" t="s">
        <v>211</v>
      </c>
      <c r="HDC40" t="s">
        <v>211</v>
      </c>
      <c r="HDD40" t="s">
        <v>211</v>
      </c>
      <c r="HDE40" t="s">
        <v>211</v>
      </c>
      <c r="HDF40" t="s">
        <v>211</v>
      </c>
      <c r="HDG40" t="s">
        <v>211</v>
      </c>
      <c r="HDH40" t="s">
        <v>211</v>
      </c>
      <c r="HDI40" t="s">
        <v>211</v>
      </c>
      <c r="HDJ40" t="s">
        <v>211</v>
      </c>
      <c r="HDK40" t="s">
        <v>211</v>
      </c>
      <c r="HDL40" t="s">
        <v>211</v>
      </c>
      <c r="HDM40" t="s">
        <v>211</v>
      </c>
      <c r="HDN40" t="s">
        <v>211</v>
      </c>
      <c r="HDO40" t="s">
        <v>211</v>
      </c>
      <c r="HDP40" t="s">
        <v>211</v>
      </c>
      <c r="HDQ40" t="s">
        <v>211</v>
      </c>
      <c r="HDR40" t="s">
        <v>211</v>
      </c>
      <c r="HDS40" t="s">
        <v>211</v>
      </c>
      <c r="HDT40" t="s">
        <v>211</v>
      </c>
      <c r="HDU40" t="s">
        <v>211</v>
      </c>
      <c r="HDV40" t="s">
        <v>211</v>
      </c>
      <c r="HDW40" t="s">
        <v>211</v>
      </c>
      <c r="HDX40" t="s">
        <v>211</v>
      </c>
      <c r="HDY40" t="s">
        <v>211</v>
      </c>
      <c r="HDZ40" t="s">
        <v>211</v>
      </c>
      <c r="HEA40" t="s">
        <v>211</v>
      </c>
      <c r="HEB40" t="s">
        <v>211</v>
      </c>
      <c r="HEC40" t="s">
        <v>211</v>
      </c>
      <c r="HED40" t="s">
        <v>211</v>
      </c>
      <c r="HEE40" t="s">
        <v>211</v>
      </c>
      <c r="HEF40" t="s">
        <v>211</v>
      </c>
      <c r="HEG40" t="s">
        <v>211</v>
      </c>
      <c r="HEH40" t="s">
        <v>211</v>
      </c>
      <c r="HEI40" t="s">
        <v>211</v>
      </c>
      <c r="HEJ40" t="s">
        <v>211</v>
      </c>
      <c r="HEK40" t="s">
        <v>211</v>
      </c>
      <c r="HEL40" t="s">
        <v>211</v>
      </c>
      <c r="HEM40" t="s">
        <v>211</v>
      </c>
      <c r="HEN40" t="s">
        <v>211</v>
      </c>
      <c r="HEO40" t="s">
        <v>211</v>
      </c>
      <c r="HEP40" t="s">
        <v>211</v>
      </c>
      <c r="HEQ40" t="s">
        <v>211</v>
      </c>
      <c r="HER40" t="s">
        <v>211</v>
      </c>
      <c r="HES40" t="s">
        <v>211</v>
      </c>
      <c r="HET40" t="s">
        <v>211</v>
      </c>
      <c r="HEU40" t="s">
        <v>211</v>
      </c>
      <c r="HEV40" t="s">
        <v>211</v>
      </c>
      <c r="HEW40" t="s">
        <v>211</v>
      </c>
      <c r="HEX40" t="s">
        <v>211</v>
      </c>
      <c r="HEY40" t="s">
        <v>211</v>
      </c>
      <c r="HEZ40" t="s">
        <v>211</v>
      </c>
      <c r="HFA40" t="s">
        <v>211</v>
      </c>
      <c r="HFB40" t="s">
        <v>211</v>
      </c>
      <c r="HFC40" t="s">
        <v>211</v>
      </c>
      <c r="HFD40" t="s">
        <v>211</v>
      </c>
      <c r="HFE40" t="s">
        <v>211</v>
      </c>
      <c r="HFF40" t="s">
        <v>211</v>
      </c>
      <c r="HFG40" t="s">
        <v>211</v>
      </c>
      <c r="HFH40" t="s">
        <v>211</v>
      </c>
      <c r="HFI40" t="s">
        <v>211</v>
      </c>
      <c r="HFJ40" t="s">
        <v>211</v>
      </c>
      <c r="HFK40" t="s">
        <v>211</v>
      </c>
      <c r="HFL40" t="s">
        <v>211</v>
      </c>
      <c r="HFM40" t="s">
        <v>211</v>
      </c>
      <c r="HFN40" t="s">
        <v>211</v>
      </c>
      <c r="HFO40" t="s">
        <v>211</v>
      </c>
      <c r="HFP40" t="s">
        <v>211</v>
      </c>
      <c r="HFQ40" t="s">
        <v>211</v>
      </c>
      <c r="HFR40" t="s">
        <v>211</v>
      </c>
      <c r="HFS40" t="s">
        <v>211</v>
      </c>
      <c r="HFT40" t="s">
        <v>211</v>
      </c>
      <c r="HFU40" t="s">
        <v>211</v>
      </c>
      <c r="HFV40" t="s">
        <v>211</v>
      </c>
      <c r="HFW40" t="s">
        <v>211</v>
      </c>
      <c r="HFX40" t="s">
        <v>211</v>
      </c>
      <c r="HFY40" t="s">
        <v>211</v>
      </c>
      <c r="HFZ40" t="s">
        <v>211</v>
      </c>
      <c r="HGA40" t="s">
        <v>211</v>
      </c>
      <c r="HGB40" t="s">
        <v>211</v>
      </c>
      <c r="HGC40" t="s">
        <v>211</v>
      </c>
      <c r="HGD40" t="s">
        <v>211</v>
      </c>
      <c r="HGE40" t="s">
        <v>211</v>
      </c>
      <c r="HGF40" t="s">
        <v>211</v>
      </c>
      <c r="HGG40" t="s">
        <v>211</v>
      </c>
      <c r="HGH40" t="s">
        <v>211</v>
      </c>
      <c r="HGI40" t="s">
        <v>211</v>
      </c>
      <c r="HGJ40" t="s">
        <v>211</v>
      </c>
      <c r="HGK40" t="s">
        <v>211</v>
      </c>
      <c r="HGL40" t="s">
        <v>211</v>
      </c>
      <c r="HGM40" t="s">
        <v>211</v>
      </c>
      <c r="HGN40" t="s">
        <v>211</v>
      </c>
      <c r="HGO40" t="s">
        <v>211</v>
      </c>
      <c r="HGP40" t="s">
        <v>211</v>
      </c>
      <c r="HGQ40" t="s">
        <v>211</v>
      </c>
      <c r="HGR40" t="s">
        <v>211</v>
      </c>
      <c r="HGS40" t="s">
        <v>211</v>
      </c>
      <c r="HGT40" t="s">
        <v>211</v>
      </c>
      <c r="HGU40" t="s">
        <v>211</v>
      </c>
      <c r="HGV40" t="s">
        <v>211</v>
      </c>
      <c r="HGW40" t="s">
        <v>211</v>
      </c>
      <c r="HGX40" t="s">
        <v>211</v>
      </c>
      <c r="HGY40" t="s">
        <v>211</v>
      </c>
      <c r="HGZ40" t="s">
        <v>211</v>
      </c>
      <c r="HHA40" t="s">
        <v>211</v>
      </c>
      <c r="HHB40" t="s">
        <v>211</v>
      </c>
      <c r="HHC40" t="s">
        <v>211</v>
      </c>
      <c r="HHD40" t="s">
        <v>211</v>
      </c>
      <c r="HHE40" t="s">
        <v>211</v>
      </c>
      <c r="HHF40" t="s">
        <v>211</v>
      </c>
      <c r="HHG40" t="s">
        <v>211</v>
      </c>
      <c r="HHH40" t="s">
        <v>211</v>
      </c>
      <c r="HHI40" t="s">
        <v>211</v>
      </c>
      <c r="HHJ40" t="s">
        <v>211</v>
      </c>
      <c r="HHK40" t="s">
        <v>211</v>
      </c>
      <c r="HHL40" t="s">
        <v>211</v>
      </c>
      <c r="HHM40" t="s">
        <v>211</v>
      </c>
      <c r="HHN40" t="s">
        <v>211</v>
      </c>
      <c r="HHO40" t="s">
        <v>211</v>
      </c>
      <c r="HHP40" t="s">
        <v>211</v>
      </c>
      <c r="HHQ40" t="s">
        <v>211</v>
      </c>
      <c r="HHR40" t="s">
        <v>211</v>
      </c>
      <c r="HHS40" t="s">
        <v>211</v>
      </c>
      <c r="HHT40" t="s">
        <v>211</v>
      </c>
      <c r="HHU40" t="s">
        <v>211</v>
      </c>
      <c r="HHV40" t="s">
        <v>211</v>
      </c>
      <c r="HHW40" t="s">
        <v>211</v>
      </c>
      <c r="HHX40" t="s">
        <v>211</v>
      </c>
      <c r="HHY40" t="s">
        <v>211</v>
      </c>
      <c r="HHZ40" t="s">
        <v>211</v>
      </c>
      <c r="HIA40" t="s">
        <v>211</v>
      </c>
      <c r="HIB40" t="s">
        <v>211</v>
      </c>
      <c r="HIC40" t="s">
        <v>211</v>
      </c>
      <c r="HID40" t="s">
        <v>211</v>
      </c>
      <c r="HIE40" t="s">
        <v>211</v>
      </c>
      <c r="HIF40" t="s">
        <v>211</v>
      </c>
      <c r="HIG40" t="s">
        <v>211</v>
      </c>
      <c r="HIH40" t="s">
        <v>211</v>
      </c>
      <c r="HII40" t="s">
        <v>211</v>
      </c>
      <c r="HIJ40" t="s">
        <v>211</v>
      </c>
      <c r="HIK40" t="s">
        <v>211</v>
      </c>
      <c r="HIL40" t="s">
        <v>211</v>
      </c>
      <c r="HIM40" t="s">
        <v>211</v>
      </c>
      <c r="HIN40" t="s">
        <v>211</v>
      </c>
      <c r="HIO40" t="s">
        <v>211</v>
      </c>
      <c r="HIP40" t="s">
        <v>211</v>
      </c>
      <c r="HIQ40" t="s">
        <v>211</v>
      </c>
      <c r="HIR40" t="s">
        <v>211</v>
      </c>
      <c r="HIS40" t="s">
        <v>211</v>
      </c>
      <c r="HIT40" t="s">
        <v>211</v>
      </c>
      <c r="HIU40" t="s">
        <v>211</v>
      </c>
      <c r="HIV40" t="s">
        <v>211</v>
      </c>
      <c r="HIW40" t="s">
        <v>211</v>
      </c>
      <c r="HIX40" t="s">
        <v>211</v>
      </c>
      <c r="HIY40" t="s">
        <v>211</v>
      </c>
      <c r="HIZ40" t="s">
        <v>211</v>
      </c>
      <c r="HJA40" t="s">
        <v>211</v>
      </c>
      <c r="HJB40" t="s">
        <v>211</v>
      </c>
      <c r="HJC40" t="s">
        <v>211</v>
      </c>
      <c r="HJD40" t="s">
        <v>211</v>
      </c>
      <c r="HJE40" t="s">
        <v>211</v>
      </c>
      <c r="HJF40" t="s">
        <v>211</v>
      </c>
      <c r="HJG40" t="s">
        <v>211</v>
      </c>
      <c r="HJH40" t="s">
        <v>211</v>
      </c>
      <c r="HJI40" t="s">
        <v>211</v>
      </c>
      <c r="HJJ40" t="s">
        <v>211</v>
      </c>
      <c r="HJK40" t="s">
        <v>211</v>
      </c>
      <c r="HJL40" t="s">
        <v>211</v>
      </c>
      <c r="HJM40" t="s">
        <v>211</v>
      </c>
      <c r="HJN40" t="s">
        <v>211</v>
      </c>
      <c r="HJO40" t="s">
        <v>211</v>
      </c>
      <c r="HJP40" t="s">
        <v>211</v>
      </c>
      <c r="HJQ40" t="s">
        <v>211</v>
      </c>
      <c r="HJR40" t="s">
        <v>211</v>
      </c>
      <c r="HJS40" t="s">
        <v>211</v>
      </c>
      <c r="HJT40" t="s">
        <v>211</v>
      </c>
      <c r="HJU40" t="s">
        <v>211</v>
      </c>
      <c r="HJV40" t="s">
        <v>211</v>
      </c>
      <c r="HJW40" t="s">
        <v>211</v>
      </c>
      <c r="HJX40" t="s">
        <v>211</v>
      </c>
      <c r="HJY40" t="s">
        <v>211</v>
      </c>
      <c r="HJZ40" t="s">
        <v>211</v>
      </c>
      <c r="HKA40" t="s">
        <v>211</v>
      </c>
      <c r="HKB40" t="s">
        <v>211</v>
      </c>
      <c r="HKC40" t="s">
        <v>211</v>
      </c>
      <c r="HKD40" t="s">
        <v>211</v>
      </c>
      <c r="HKE40" t="s">
        <v>211</v>
      </c>
      <c r="HKF40" t="s">
        <v>211</v>
      </c>
      <c r="HKG40" t="s">
        <v>211</v>
      </c>
      <c r="HKH40" t="s">
        <v>211</v>
      </c>
      <c r="HKI40" t="s">
        <v>211</v>
      </c>
      <c r="HKJ40" t="s">
        <v>211</v>
      </c>
      <c r="HKK40" t="s">
        <v>211</v>
      </c>
      <c r="HKL40" t="s">
        <v>211</v>
      </c>
      <c r="HKM40" t="s">
        <v>211</v>
      </c>
      <c r="HKN40" t="s">
        <v>211</v>
      </c>
      <c r="HKO40" t="s">
        <v>211</v>
      </c>
      <c r="HKP40" t="s">
        <v>211</v>
      </c>
      <c r="HKQ40" t="s">
        <v>211</v>
      </c>
      <c r="HKR40" t="s">
        <v>211</v>
      </c>
      <c r="HKS40" t="s">
        <v>211</v>
      </c>
      <c r="HKT40" t="s">
        <v>211</v>
      </c>
      <c r="HKU40" t="s">
        <v>211</v>
      </c>
      <c r="HKV40" t="s">
        <v>211</v>
      </c>
      <c r="HKW40" t="s">
        <v>211</v>
      </c>
      <c r="HKX40" t="s">
        <v>211</v>
      </c>
      <c r="HKY40" t="s">
        <v>211</v>
      </c>
      <c r="HKZ40" t="s">
        <v>211</v>
      </c>
      <c r="HLA40" t="s">
        <v>211</v>
      </c>
      <c r="HLB40" t="s">
        <v>211</v>
      </c>
      <c r="HLC40" t="s">
        <v>211</v>
      </c>
      <c r="HLD40" t="s">
        <v>211</v>
      </c>
      <c r="HLE40" t="s">
        <v>211</v>
      </c>
      <c r="HLF40" t="s">
        <v>211</v>
      </c>
      <c r="HLG40" t="s">
        <v>211</v>
      </c>
      <c r="HLH40" t="s">
        <v>211</v>
      </c>
      <c r="HLI40" t="s">
        <v>211</v>
      </c>
      <c r="HLJ40" t="s">
        <v>211</v>
      </c>
      <c r="HLK40" t="s">
        <v>211</v>
      </c>
      <c r="HLL40" t="s">
        <v>211</v>
      </c>
      <c r="HLM40" t="s">
        <v>211</v>
      </c>
      <c r="HLN40" t="s">
        <v>211</v>
      </c>
      <c r="HLO40" t="s">
        <v>211</v>
      </c>
      <c r="HLP40" t="s">
        <v>211</v>
      </c>
      <c r="HLQ40" t="s">
        <v>211</v>
      </c>
      <c r="HLR40" t="s">
        <v>211</v>
      </c>
      <c r="HLS40" t="s">
        <v>211</v>
      </c>
      <c r="HLT40" t="s">
        <v>211</v>
      </c>
      <c r="HLU40" t="s">
        <v>211</v>
      </c>
      <c r="HLV40" t="s">
        <v>211</v>
      </c>
      <c r="HLW40" t="s">
        <v>211</v>
      </c>
      <c r="HLX40" t="s">
        <v>211</v>
      </c>
      <c r="HLY40" t="s">
        <v>211</v>
      </c>
      <c r="HLZ40" t="s">
        <v>211</v>
      </c>
      <c r="HMA40" t="s">
        <v>211</v>
      </c>
      <c r="HMB40" t="s">
        <v>211</v>
      </c>
      <c r="HMC40" t="s">
        <v>211</v>
      </c>
      <c r="HMD40" t="s">
        <v>211</v>
      </c>
      <c r="HME40" t="s">
        <v>211</v>
      </c>
      <c r="HMF40" t="s">
        <v>211</v>
      </c>
      <c r="HMG40" t="s">
        <v>211</v>
      </c>
      <c r="HMH40" t="s">
        <v>211</v>
      </c>
      <c r="HMI40" t="s">
        <v>211</v>
      </c>
      <c r="HMJ40" t="s">
        <v>211</v>
      </c>
      <c r="HMK40" t="s">
        <v>211</v>
      </c>
      <c r="HML40" t="s">
        <v>211</v>
      </c>
      <c r="HMM40" t="s">
        <v>211</v>
      </c>
      <c r="HMN40" t="s">
        <v>211</v>
      </c>
      <c r="HMO40" t="s">
        <v>211</v>
      </c>
      <c r="HMP40" t="s">
        <v>211</v>
      </c>
      <c r="HMQ40" t="s">
        <v>211</v>
      </c>
      <c r="HMR40" t="s">
        <v>211</v>
      </c>
      <c r="HMS40" t="s">
        <v>211</v>
      </c>
      <c r="HMT40" t="s">
        <v>211</v>
      </c>
      <c r="HMU40" t="s">
        <v>211</v>
      </c>
      <c r="HMV40" t="s">
        <v>211</v>
      </c>
      <c r="HMW40" t="s">
        <v>211</v>
      </c>
      <c r="HMX40" t="s">
        <v>211</v>
      </c>
      <c r="HMY40" t="s">
        <v>211</v>
      </c>
      <c r="HMZ40" t="s">
        <v>211</v>
      </c>
      <c r="HNA40" t="s">
        <v>211</v>
      </c>
      <c r="HNB40" t="s">
        <v>211</v>
      </c>
      <c r="HNC40" t="s">
        <v>211</v>
      </c>
      <c r="HND40" t="s">
        <v>211</v>
      </c>
      <c r="HNE40" t="s">
        <v>211</v>
      </c>
      <c r="HNF40" t="s">
        <v>211</v>
      </c>
      <c r="HNG40" t="s">
        <v>211</v>
      </c>
      <c r="HNH40" t="s">
        <v>211</v>
      </c>
      <c r="HNI40" t="s">
        <v>211</v>
      </c>
      <c r="HNJ40" t="s">
        <v>211</v>
      </c>
      <c r="HNK40" t="s">
        <v>211</v>
      </c>
      <c r="HNL40" t="s">
        <v>211</v>
      </c>
      <c r="HNM40" t="s">
        <v>211</v>
      </c>
      <c r="HNN40" t="s">
        <v>211</v>
      </c>
      <c r="HNO40" t="s">
        <v>211</v>
      </c>
      <c r="HNP40" t="s">
        <v>211</v>
      </c>
      <c r="HNQ40" t="s">
        <v>211</v>
      </c>
      <c r="HNR40" t="s">
        <v>211</v>
      </c>
      <c r="HNS40" t="s">
        <v>211</v>
      </c>
      <c r="HNT40" t="s">
        <v>211</v>
      </c>
      <c r="HNU40" t="s">
        <v>211</v>
      </c>
      <c r="HNV40" t="s">
        <v>211</v>
      </c>
      <c r="HNW40" t="s">
        <v>211</v>
      </c>
      <c r="HNX40" t="s">
        <v>211</v>
      </c>
      <c r="HNY40" t="s">
        <v>211</v>
      </c>
      <c r="HNZ40" t="s">
        <v>211</v>
      </c>
      <c r="HOA40" t="s">
        <v>211</v>
      </c>
      <c r="HOB40" t="s">
        <v>211</v>
      </c>
      <c r="HOC40" t="s">
        <v>211</v>
      </c>
      <c r="HOD40" t="s">
        <v>211</v>
      </c>
      <c r="HOE40" t="s">
        <v>211</v>
      </c>
      <c r="HOF40" t="s">
        <v>211</v>
      </c>
      <c r="HOG40" t="s">
        <v>211</v>
      </c>
      <c r="HOH40" t="s">
        <v>211</v>
      </c>
      <c r="HOI40" t="s">
        <v>211</v>
      </c>
      <c r="HOJ40" t="s">
        <v>211</v>
      </c>
      <c r="HOK40" t="s">
        <v>211</v>
      </c>
      <c r="HOL40" t="s">
        <v>211</v>
      </c>
      <c r="HOM40" t="s">
        <v>211</v>
      </c>
      <c r="HON40" t="s">
        <v>211</v>
      </c>
      <c r="HOO40" t="s">
        <v>211</v>
      </c>
      <c r="HOP40" t="s">
        <v>211</v>
      </c>
      <c r="HOQ40" t="s">
        <v>211</v>
      </c>
      <c r="HOR40" t="s">
        <v>211</v>
      </c>
      <c r="HOS40" t="s">
        <v>211</v>
      </c>
      <c r="HOT40" t="s">
        <v>211</v>
      </c>
      <c r="HOU40" t="s">
        <v>211</v>
      </c>
      <c r="HOV40" t="s">
        <v>211</v>
      </c>
      <c r="HOW40" t="s">
        <v>211</v>
      </c>
      <c r="HOX40" t="s">
        <v>211</v>
      </c>
      <c r="HOY40" t="s">
        <v>211</v>
      </c>
      <c r="HOZ40" t="s">
        <v>211</v>
      </c>
      <c r="HPA40" t="s">
        <v>211</v>
      </c>
      <c r="HPB40" t="s">
        <v>211</v>
      </c>
      <c r="HPC40" t="s">
        <v>211</v>
      </c>
      <c r="HPD40" t="s">
        <v>211</v>
      </c>
      <c r="HPE40" t="s">
        <v>211</v>
      </c>
      <c r="HPF40" t="s">
        <v>211</v>
      </c>
      <c r="HPG40" t="s">
        <v>211</v>
      </c>
      <c r="HPH40" t="s">
        <v>211</v>
      </c>
      <c r="HPI40" t="s">
        <v>211</v>
      </c>
      <c r="HPJ40" t="s">
        <v>211</v>
      </c>
      <c r="HPK40" t="s">
        <v>211</v>
      </c>
      <c r="HPL40" t="s">
        <v>211</v>
      </c>
      <c r="HPM40" t="s">
        <v>211</v>
      </c>
      <c r="HPN40" t="s">
        <v>211</v>
      </c>
      <c r="HPO40" t="s">
        <v>211</v>
      </c>
      <c r="HPP40" t="s">
        <v>211</v>
      </c>
      <c r="HPQ40" t="s">
        <v>211</v>
      </c>
      <c r="HPR40" t="s">
        <v>211</v>
      </c>
      <c r="HPS40" t="s">
        <v>211</v>
      </c>
      <c r="HPT40" t="s">
        <v>211</v>
      </c>
      <c r="HPU40" t="s">
        <v>211</v>
      </c>
      <c r="HPV40" t="s">
        <v>211</v>
      </c>
      <c r="HPW40" t="s">
        <v>211</v>
      </c>
      <c r="HPX40" t="s">
        <v>211</v>
      </c>
      <c r="HPY40" t="s">
        <v>211</v>
      </c>
      <c r="HPZ40" t="s">
        <v>211</v>
      </c>
      <c r="HQA40" t="s">
        <v>211</v>
      </c>
      <c r="HQB40" t="s">
        <v>211</v>
      </c>
      <c r="HQC40" t="s">
        <v>211</v>
      </c>
      <c r="HQD40" t="s">
        <v>211</v>
      </c>
      <c r="HQE40" t="s">
        <v>211</v>
      </c>
      <c r="HQF40" t="s">
        <v>211</v>
      </c>
      <c r="HQG40" t="s">
        <v>211</v>
      </c>
      <c r="HQH40" t="s">
        <v>211</v>
      </c>
      <c r="HQI40" t="s">
        <v>211</v>
      </c>
      <c r="HQJ40" t="s">
        <v>211</v>
      </c>
      <c r="HQK40" t="s">
        <v>211</v>
      </c>
      <c r="HQL40" t="s">
        <v>211</v>
      </c>
      <c r="HQM40" t="s">
        <v>211</v>
      </c>
      <c r="HQN40" t="s">
        <v>211</v>
      </c>
      <c r="HQO40" t="s">
        <v>211</v>
      </c>
      <c r="HQP40" t="s">
        <v>211</v>
      </c>
      <c r="HQQ40" t="s">
        <v>211</v>
      </c>
      <c r="HQR40" t="s">
        <v>211</v>
      </c>
      <c r="HQS40" t="s">
        <v>211</v>
      </c>
      <c r="HQT40" t="s">
        <v>211</v>
      </c>
      <c r="HQU40" t="s">
        <v>211</v>
      </c>
      <c r="HQV40" t="s">
        <v>211</v>
      </c>
      <c r="HQW40" t="s">
        <v>211</v>
      </c>
      <c r="HQX40" t="s">
        <v>211</v>
      </c>
      <c r="HQY40" t="s">
        <v>211</v>
      </c>
      <c r="HQZ40" t="s">
        <v>211</v>
      </c>
      <c r="HRA40" t="s">
        <v>211</v>
      </c>
      <c r="HRB40" t="s">
        <v>211</v>
      </c>
      <c r="HRC40" t="s">
        <v>211</v>
      </c>
      <c r="HRD40" t="s">
        <v>211</v>
      </c>
      <c r="HRE40" t="s">
        <v>211</v>
      </c>
      <c r="HRF40" t="s">
        <v>211</v>
      </c>
      <c r="HRG40" t="s">
        <v>211</v>
      </c>
      <c r="HRH40" t="s">
        <v>211</v>
      </c>
      <c r="HRI40" t="s">
        <v>211</v>
      </c>
      <c r="HRJ40" t="s">
        <v>211</v>
      </c>
      <c r="HRK40" t="s">
        <v>211</v>
      </c>
      <c r="HRL40" t="s">
        <v>211</v>
      </c>
      <c r="HRM40" t="s">
        <v>211</v>
      </c>
      <c r="HRN40" t="s">
        <v>211</v>
      </c>
      <c r="HRO40" t="s">
        <v>211</v>
      </c>
      <c r="HRP40" t="s">
        <v>211</v>
      </c>
      <c r="HRQ40" t="s">
        <v>211</v>
      </c>
      <c r="HRR40" t="s">
        <v>211</v>
      </c>
      <c r="HRS40" t="s">
        <v>211</v>
      </c>
      <c r="HRT40" t="s">
        <v>211</v>
      </c>
      <c r="HRU40" t="s">
        <v>211</v>
      </c>
      <c r="HRV40" t="s">
        <v>211</v>
      </c>
      <c r="HRW40" t="s">
        <v>211</v>
      </c>
      <c r="HRX40" t="s">
        <v>211</v>
      </c>
      <c r="HRY40" t="s">
        <v>211</v>
      </c>
      <c r="HRZ40" t="s">
        <v>211</v>
      </c>
      <c r="HSA40" t="s">
        <v>211</v>
      </c>
      <c r="HSB40" t="s">
        <v>211</v>
      </c>
      <c r="HSC40" t="s">
        <v>211</v>
      </c>
      <c r="HSD40" t="s">
        <v>211</v>
      </c>
      <c r="HSE40" t="s">
        <v>211</v>
      </c>
      <c r="HSF40" t="s">
        <v>211</v>
      </c>
      <c r="HSG40" t="s">
        <v>211</v>
      </c>
      <c r="HSH40" t="s">
        <v>211</v>
      </c>
      <c r="HSI40" t="s">
        <v>211</v>
      </c>
      <c r="HSJ40" t="s">
        <v>211</v>
      </c>
      <c r="HSK40" t="s">
        <v>211</v>
      </c>
      <c r="HSL40" t="s">
        <v>211</v>
      </c>
      <c r="HSM40" t="s">
        <v>211</v>
      </c>
      <c r="HSN40" t="s">
        <v>211</v>
      </c>
      <c r="HSO40" t="s">
        <v>211</v>
      </c>
      <c r="HSP40" t="s">
        <v>211</v>
      </c>
      <c r="HSQ40" t="s">
        <v>211</v>
      </c>
      <c r="HSR40" t="s">
        <v>211</v>
      </c>
      <c r="HSS40" t="s">
        <v>211</v>
      </c>
      <c r="HST40" t="s">
        <v>211</v>
      </c>
      <c r="HSU40" t="s">
        <v>211</v>
      </c>
      <c r="HSV40" t="s">
        <v>211</v>
      </c>
      <c r="HSW40" t="s">
        <v>211</v>
      </c>
      <c r="HSX40" t="s">
        <v>211</v>
      </c>
      <c r="HSY40" t="s">
        <v>211</v>
      </c>
      <c r="HSZ40" t="s">
        <v>211</v>
      </c>
      <c r="HTA40" t="s">
        <v>211</v>
      </c>
      <c r="HTB40" t="s">
        <v>211</v>
      </c>
      <c r="HTC40" t="s">
        <v>211</v>
      </c>
      <c r="HTD40" t="s">
        <v>211</v>
      </c>
      <c r="HTE40" t="s">
        <v>211</v>
      </c>
      <c r="HTF40" t="s">
        <v>211</v>
      </c>
      <c r="HTG40" t="s">
        <v>211</v>
      </c>
      <c r="HTH40" t="s">
        <v>211</v>
      </c>
      <c r="HTI40" t="s">
        <v>211</v>
      </c>
      <c r="HTJ40" t="s">
        <v>211</v>
      </c>
      <c r="HTK40" t="s">
        <v>211</v>
      </c>
      <c r="HTL40" t="s">
        <v>211</v>
      </c>
      <c r="HTM40" t="s">
        <v>211</v>
      </c>
      <c r="HTN40" t="s">
        <v>211</v>
      </c>
      <c r="HTO40" t="s">
        <v>211</v>
      </c>
      <c r="HTP40" t="s">
        <v>211</v>
      </c>
      <c r="HTQ40" t="s">
        <v>211</v>
      </c>
      <c r="HTR40" t="s">
        <v>211</v>
      </c>
      <c r="HTS40" t="s">
        <v>211</v>
      </c>
      <c r="HTT40" t="s">
        <v>211</v>
      </c>
      <c r="HTU40" t="s">
        <v>211</v>
      </c>
      <c r="HTV40" t="s">
        <v>211</v>
      </c>
      <c r="HTW40" t="s">
        <v>211</v>
      </c>
      <c r="HTX40" t="s">
        <v>211</v>
      </c>
      <c r="HTY40" t="s">
        <v>211</v>
      </c>
      <c r="HTZ40" t="s">
        <v>211</v>
      </c>
      <c r="HUA40" t="s">
        <v>211</v>
      </c>
      <c r="HUB40" t="s">
        <v>211</v>
      </c>
      <c r="HUC40" t="s">
        <v>211</v>
      </c>
      <c r="HUD40" t="s">
        <v>211</v>
      </c>
      <c r="HUE40" t="s">
        <v>211</v>
      </c>
      <c r="HUF40" t="s">
        <v>211</v>
      </c>
      <c r="HUG40" t="s">
        <v>211</v>
      </c>
      <c r="HUH40" t="s">
        <v>211</v>
      </c>
      <c r="HUI40" t="s">
        <v>211</v>
      </c>
      <c r="HUJ40" t="s">
        <v>211</v>
      </c>
      <c r="HUK40" t="s">
        <v>211</v>
      </c>
      <c r="HUL40" t="s">
        <v>211</v>
      </c>
      <c r="HUM40" t="s">
        <v>211</v>
      </c>
      <c r="HUN40" t="s">
        <v>211</v>
      </c>
      <c r="HUO40" t="s">
        <v>211</v>
      </c>
      <c r="HUP40" t="s">
        <v>211</v>
      </c>
      <c r="HUQ40" t="s">
        <v>211</v>
      </c>
      <c r="HUR40" t="s">
        <v>211</v>
      </c>
      <c r="HUS40" t="s">
        <v>211</v>
      </c>
      <c r="HUT40" t="s">
        <v>211</v>
      </c>
      <c r="HUU40" t="s">
        <v>211</v>
      </c>
      <c r="HUV40" t="s">
        <v>211</v>
      </c>
      <c r="HUW40" t="s">
        <v>211</v>
      </c>
      <c r="HUX40" t="s">
        <v>211</v>
      </c>
      <c r="HUY40" t="s">
        <v>211</v>
      </c>
      <c r="HUZ40" t="s">
        <v>211</v>
      </c>
      <c r="HVA40" t="s">
        <v>211</v>
      </c>
      <c r="HVB40" t="s">
        <v>211</v>
      </c>
      <c r="HVC40" t="s">
        <v>211</v>
      </c>
      <c r="HVD40" t="s">
        <v>211</v>
      </c>
      <c r="HVE40" t="s">
        <v>211</v>
      </c>
      <c r="HVF40" t="s">
        <v>211</v>
      </c>
      <c r="HVG40" t="s">
        <v>211</v>
      </c>
      <c r="HVH40" t="s">
        <v>211</v>
      </c>
      <c r="HVI40" t="s">
        <v>211</v>
      </c>
      <c r="HVJ40" t="s">
        <v>211</v>
      </c>
      <c r="HVK40" t="s">
        <v>211</v>
      </c>
      <c r="HVL40" t="s">
        <v>211</v>
      </c>
      <c r="HVM40" t="s">
        <v>211</v>
      </c>
      <c r="HVN40" t="s">
        <v>211</v>
      </c>
      <c r="HVO40" t="s">
        <v>211</v>
      </c>
      <c r="HVP40" t="s">
        <v>211</v>
      </c>
      <c r="HVQ40" t="s">
        <v>211</v>
      </c>
      <c r="HVR40" t="s">
        <v>211</v>
      </c>
      <c r="HVS40" t="s">
        <v>211</v>
      </c>
      <c r="HVT40" t="s">
        <v>211</v>
      </c>
      <c r="HVU40" t="s">
        <v>211</v>
      </c>
      <c r="HVV40" t="s">
        <v>211</v>
      </c>
      <c r="HVW40" t="s">
        <v>211</v>
      </c>
      <c r="HVX40" t="s">
        <v>211</v>
      </c>
      <c r="HVY40" t="s">
        <v>211</v>
      </c>
      <c r="HVZ40" t="s">
        <v>211</v>
      </c>
      <c r="HWA40" t="s">
        <v>211</v>
      </c>
      <c r="HWB40" t="s">
        <v>211</v>
      </c>
      <c r="HWC40" t="s">
        <v>211</v>
      </c>
      <c r="HWD40" t="s">
        <v>211</v>
      </c>
      <c r="HWE40" t="s">
        <v>211</v>
      </c>
      <c r="HWF40" t="s">
        <v>211</v>
      </c>
      <c r="HWG40" t="s">
        <v>211</v>
      </c>
      <c r="HWH40" t="s">
        <v>211</v>
      </c>
      <c r="HWI40" t="s">
        <v>211</v>
      </c>
      <c r="HWJ40" t="s">
        <v>211</v>
      </c>
      <c r="HWK40" t="s">
        <v>211</v>
      </c>
      <c r="HWL40" t="s">
        <v>211</v>
      </c>
      <c r="HWM40" t="s">
        <v>211</v>
      </c>
      <c r="HWN40" t="s">
        <v>211</v>
      </c>
      <c r="HWO40" t="s">
        <v>211</v>
      </c>
      <c r="HWP40" t="s">
        <v>211</v>
      </c>
      <c r="HWQ40" t="s">
        <v>211</v>
      </c>
      <c r="HWR40" t="s">
        <v>211</v>
      </c>
      <c r="HWS40" t="s">
        <v>211</v>
      </c>
      <c r="HWT40" t="s">
        <v>211</v>
      </c>
      <c r="HWU40" t="s">
        <v>211</v>
      </c>
      <c r="HWV40" t="s">
        <v>211</v>
      </c>
      <c r="HWW40" t="s">
        <v>211</v>
      </c>
      <c r="HWX40" t="s">
        <v>211</v>
      </c>
      <c r="HWY40" t="s">
        <v>211</v>
      </c>
      <c r="HWZ40" t="s">
        <v>211</v>
      </c>
      <c r="HXA40" t="s">
        <v>211</v>
      </c>
      <c r="HXB40" t="s">
        <v>211</v>
      </c>
      <c r="HXC40" t="s">
        <v>211</v>
      </c>
      <c r="HXD40" t="s">
        <v>211</v>
      </c>
      <c r="HXE40" t="s">
        <v>211</v>
      </c>
      <c r="HXF40" t="s">
        <v>211</v>
      </c>
      <c r="HXG40" t="s">
        <v>211</v>
      </c>
      <c r="HXH40" t="s">
        <v>211</v>
      </c>
      <c r="HXI40" t="s">
        <v>211</v>
      </c>
      <c r="HXJ40" t="s">
        <v>211</v>
      </c>
      <c r="HXK40" t="s">
        <v>211</v>
      </c>
      <c r="HXL40" t="s">
        <v>211</v>
      </c>
      <c r="HXM40" t="s">
        <v>211</v>
      </c>
      <c r="HXN40" t="s">
        <v>211</v>
      </c>
      <c r="HXO40" t="s">
        <v>211</v>
      </c>
      <c r="HXP40" t="s">
        <v>211</v>
      </c>
      <c r="HXQ40" t="s">
        <v>211</v>
      </c>
      <c r="HXR40" t="s">
        <v>211</v>
      </c>
      <c r="HXS40" t="s">
        <v>211</v>
      </c>
      <c r="HXT40" t="s">
        <v>211</v>
      </c>
      <c r="HXU40" t="s">
        <v>211</v>
      </c>
      <c r="HXV40" t="s">
        <v>211</v>
      </c>
      <c r="HXW40" t="s">
        <v>211</v>
      </c>
      <c r="HXX40" t="s">
        <v>211</v>
      </c>
      <c r="HXY40" t="s">
        <v>211</v>
      </c>
      <c r="HXZ40" t="s">
        <v>211</v>
      </c>
      <c r="HYA40" t="s">
        <v>211</v>
      </c>
      <c r="HYB40" t="s">
        <v>211</v>
      </c>
      <c r="HYC40" t="s">
        <v>211</v>
      </c>
      <c r="HYD40" t="s">
        <v>211</v>
      </c>
      <c r="HYE40" t="s">
        <v>211</v>
      </c>
      <c r="HYF40" t="s">
        <v>211</v>
      </c>
      <c r="HYG40" t="s">
        <v>211</v>
      </c>
      <c r="HYH40" t="s">
        <v>211</v>
      </c>
      <c r="HYI40" t="s">
        <v>211</v>
      </c>
      <c r="HYJ40" t="s">
        <v>211</v>
      </c>
      <c r="HYK40" t="s">
        <v>211</v>
      </c>
      <c r="HYL40" t="s">
        <v>211</v>
      </c>
      <c r="HYM40" t="s">
        <v>211</v>
      </c>
      <c r="HYN40" t="s">
        <v>211</v>
      </c>
      <c r="HYO40" t="s">
        <v>211</v>
      </c>
      <c r="HYP40" t="s">
        <v>211</v>
      </c>
      <c r="HYQ40" t="s">
        <v>211</v>
      </c>
      <c r="HYR40" t="s">
        <v>211</v>
      </c>
      <c r="HYS40" t="s">
        <v>211</v>
      </c>
      <c r="HYT40" t="s">
        <v>211</v>
      </c>
      <c r="HYU40" t="s">
        <v>211</v>
      </c>
      <c r="HYV40" t="s">
        <v>211</v>
      </c>
      <c r="HYW40" t="s">
        <v>211</v>
      </c>
      <c r="HYX40" t="s">
        <v>211</v>
      </c>
      <c r="HYY40" t="s">
        <v>211</v>
      </c>
      <c r="HYZ40" t="s">
        <v>211</v>
      </c>
      <c r="HZA40" t="s">
        <v>211</v>
      </c>
      <c r="HZB40" t="s">
        <v>211</v>
      </c>
      <c r="HZC40" t="s">
        <v>211</v>
      </c>
      <c r="HZD40" t="s">
        <v>211</v>
      </c>
      <c r="HZE40" t="s">
        <v>211</v>
      </c>
      <c r="HZF40" t="s">
        <v>211</v>
      </c>
      <c r="HZG40" t="s">
        <v>211</v>
      </c>
      <c r="HZH40" t="s">
        <v>211</v>
      </c>
      <c r="HZI40" t="s">
        <v>211</v>
      </c>
      <c r="HZJ40" t="s">
        <v>211</v>
      </c>
      <c r="HZK40" t="s">
        <v>211</v>
      </c>
      <c r="HZL40" t="s">
        <v>211</v>
      </c>
      <c r="HZM40" t="s">
        <v>211</v>
      </c>
      <c r="HZN40" t="s">
        <v>211</v>
      </c>
      <c r="HZO40" t="s">
        <v>211</v>
      </c>
      <c r="HZP40" t="s">
        <v>211</v>
      </c>
      <c r="HZQ40" t="s">
        <v>211</v>
      </c>
      <c r="HZR40" t="s">
        <v>211</v>
      </c>
      <c r="HZS40" t="s">
        <v>211</v>
      </c>
      <c r="HZT40" t="s">
        <v>211</v>
      </c>
      <c r="HZU40" t="s">
        <v>211</v>
      </c>
      <c r="HZV40" t="s">
        <v>211</v>
      </c>
      <c r="HZW40" t="s">
        <v>211</v>
      </c>
      <c r="HZX40" t="s">
        <v>211</v>
      </c>
      <c r="HZY40" t="s">
        <v>211</v>
      </c>
      <c r="HZZ40" t="s">
        <v>211</v>
      </c>
      <c r="IAA40" t="s">
        <v>211</v>
      </c>
      <c r="IAB40" t="s">
        <v>211</v>
      </c>
      <c r="IAC40" t="s">
        <v>211</v>
      </c>
      <c r="IAD40" t="s">
        <v>211</v>
      </c>
      <c r="IAE40" t="s">
        <v>211</v>
      </c>
      <c r="IAF40" t="s">
        <v>211</v>
      </c>
      <c r="IAG40" t="s">
        <v>211</v>
      </c>
      <c r="IAH40" t="s">
        <v>211</v>
      </c>
      <c r="IAI40" t="s">
        <v>211</v>
      </c>
      <c r="IAJ40" t="s">
        <v>211</v>
      </c>
      <c r="IAK40" t="s">
        <v>211</v>
      </c>
      <c r="IAL40" t="s">
        <v>211</v>
      </c>
      <c r="IAM40" t="s">
        <v>211</v>
      </c>
      <c r="IAN40" t="s">
        <v>211</v>
      </c>
      <c r="IAO40" t="s">
        <v>211</v>
      </c>
      <c r="IAP40" t="s">
        <v>211</v>
      </c>
      <c r="IAQ40" t="s">
        <v>211</v>
      </c>
      <c r="IAR40" t="s">
        <v>211</v>
      </c>
      <c r="IAS40" t="s">
        <v>211</v>
      </c>
      <c r="IAT40" t="s">
        <v>211</v>
      </c>
      <c r="IAU40" t="s">
        <v>211</v>
      </c>
      <c r="IAV40" t="s">
        <v>211</v>
      </c>
      <c r="IAW40" t="s">
        <v>211</v>
      </c>
      <c r="IAX40" t="s">
        <v>211</v>
      </c>
      <c r="IAY40" t="s">
        <v>211</v>
      </c>
      <c r="IAZ40" t="s">
        <v>211</v>
      </c>
      <c r="IBA40" t="s">
        <v>211</v>
      </c>
      <c r="IBB40" t="s">
        <v>211</v>
      </c>
      <c r="IBC40" t="s">
        <v>211</v>
      </c>
      <c r="IBD40" t="s">
        <v>211</v>
      </c>
      <c r="IBE40" t="s">
        <v>211</v>
      </c>
      <c r="IBF40" t="s">
        <v>211</v>
      </c>
      <c r="IBG40" t="s">
        <v>211</v>
      </c>
      <c r="IBH40" t="s">
        <v>211</v>
      </c>
      <c r="IBI40" t="s">
        <v>211</v>
      </c>
      <c r="IBJ40" t="s">
        <v>211</v>
      </c>
      <c r="IBK40" t="s">
        <v>211</v>
      </c>
      <c r="IBL40" t="s">
        <v>211</v>
      </c>
      <c r="IBM40" t="s">
        <v>211</v>
      </c>
      <c r="IBN40" t="s">
        <v>211</v>
      </c>
      <c r="IBO40" t="s">
        <v>211</v>
      </c>
      <c r="IBP40" t="s">
        <v>211</v>
      </c>
      <c r="IBQ40" t="s">
        <v>211</v>
      </c>
      <c r="IBR40" t="s">
        <v>211</v>
      </c>
      <c r="IBS40" t="s">
        <v>211</v>
      </c>
      <c r="IBT40" t="s">
        <v>211</v>
      </c>
      <c r="IBU40" t="s">
        <v>211</v>
      </c>
      <c r="IBV40" t="s">
        <v>211</v>
      </c>
      <c r="IBW40" t="s">
        <v>211</v>
      </c>
      <c r="IBX40" t="s">
        <v>211</v>
      </c>
      <c r="IBY40" t="s">
        <v>211</v>
      </c>
      <c r="IBZ40" t="s">
        <v>211</v>
      </c>
      <c r="ICA40" t="s">
        <v>211</v>
      </c>
      <c r="ICB40" t="s">
        <v>211</v>
      </c>
      <c r="ICC40" t="s">
        <v>211</v>
      </c>
      <c r="ICD40" t="s">
        <v>211</v>
      </c>
      <c r="ICE40" t="s">
        <v>211</v>
      </c>
      <c r="ICF40" t="s">
        <v>211</v>
      </c>
      <c r="ICG40" t="s">
        <v>211</v>
      </c>
      <c r="ICH40" t="s">
        <v>211</v>
      </c>
      <c r="ICI40" t="s">
        <v>211</v>
      </c>
      <c r="ICJ40" t="s">
        <v>211</v>
      </c>
      <c r="ICK40" t="s">
        <v>211</v>
      </c>
      <c r="ICL40" t="s">
        <v>211</v>
      </c>
      <c r="ICM40" t="s">
        <v>211</v>
      </c>
      <c r="ICN40" t="s">
        <v>211</v>
      </c>
      <c r="ICO40" t="s">
        <v>211</v>
      </c>
      <c r="ICP40" t="s">
        <v>211</v>
      </c>
      <c r="ICQ40" t="s">
        <v>211</v>
      </c>
      <c r="ICR40" t="s">
        <v>211</v>
      </c>
      <c r="ICS40" t="s">
        <v>211</v>
      </c>
      <c r="ICT40" t="s">
        <v>211</v>
      </c>
      <c r="ICU40" t="s">
        <v>211</v>
      </c>
      <c r="ICV40" t="s">
        <v>211</v>
      </c>
      <c r="ICW40" t="s">
        <v>211</v>
      </c>
      <c r="ICX40" t="s">
        <v>211</v>
      </c>
      <c r="ICY40" t="s">
        <v>211</v>
      </c>
      <c r="ICZ40" t="s">
        <v>211</v>
      </c>
      <c r="IDA40" t="s">
        <v>211</v>
      </c>
      <c r="IDB40" t="s">
        <v>211</v>
      </c>
      <c r="IDC40" t="s">
        <v>211</v>
      </c>
      <c r="IDD40" t="s">
        <v>211</v>
      </c>
      <c r="IDE40" t="s">
        <v>211</v>
      </c>
      <c r="IDF40" t="s">
        <v>211</v>
      </c>
      <c r="IDG40" t="s">
        <v>211</v>
      </c>
      <c r="IDH40" t="s">
        <v>211</v>
      </c>
      <c r="IDI40" t="s">
        <v>211</v>
      </c>
      <c r="IDJ40" t="s">
        <v>211</v>
      </c>
      <c r="IDK40" t="s">
        <v>211</v>
      </c>
      <c r="IDL40" t="s">
        <v>211</v>
      </c>
      <c r="IDM40" t="s">
        <v>211</v>
      </c>
      <c r="IDN40" t="s">
        <v>211</v>
      </c>
      <c r="IDO40" t="s">
        <v>211</v>
      </c>
      <c r="IDP40" t="s">
        <v>211</v>
      </c>
      <c r="IDQ40" t="s">
        <v>211</v>
      </c>
      <c r="IDR40" t="s">
        <v>211</v>
      </c>
      <c r="IDS40" t="s">
        <v>211</v>
      </c>
      <c r="IDT40" t="s">
        <v>211</v>
      </c>
      <c r="IDU40" t="s">
        <v>211</v>
      </c>
      <c r="IDV40" t="s">
        <v>211</v>
      </c>
      <c r="IDW40" t="s">
        <v>211</v>
      </c>
      <c r="IDX40" t="s">
        <v>211</v>
      </c>
      <c r="IDY40" t="s">
        <v>211</v>
      </c>
      <c r="IDZ40" t="s">
        <v>211</v>
      </c>
      <c r="IEA40" t="s">
        <v>211</v>
      </c>
      <c r="IEB40" t="s">
        <v>211</v>
      </c>
      <c r="IEC40" t="s">
        <v>211</v>
      </c>
      <c r="IED40" t="s">
        <v>211</v>
      </c>
      <c r="IEE40" t="s">
        <v>211</v>
      </c>
      <c r="IEF40" t="s">
        <v>211</v>
      </c>
      <c r="IEG40" t="s">
        <v>211</v>
      </c>
      <c r="IEH40" t="s">
        <v>211</v>
      </c>
      <c r="IEI40" t="s">
        <v>211</v>
      </c>
      <c r="IEJ40" t="s">
        <v>211</v>
      </c>
      <c r="IEK40" t="s">
        <v>211</v>
      </c>
      <c r="IEL40" t="s">
        <v>211</v>
      </c>
      <c r="IEM40" t="s">
        <v>211</v>
      </c>
      <c r="IEN40" t="s">
        <v>211</v>
      </c>
      <c r="IEO40" t="s">
        <v>211</v>
      </c>
      <c r="IEP40" t="s">
        <v>211</v>
      </c>
      <c r="IEQ40" t="s">
        <v>211</v>
      </c>
      <c r="IER40" t="s">
        <v>211</v>
      </c>
      <c r="IES40" t="s">
        <v>211</v>
      </c>
      <c r="IET40" t="s">
        <v>211</v>
      </c>
      <c r="IEU40" t="s">
        <v>211</v>
      </c>
      <c r="IEV40" t="s">
        <v>211</v>
      </c>
      <c r="IEW40" t="s">
        <v>211</v>
      </c>
      <c r="IEX40" t="s">
        <v>211</v>
      </c>
      <c r="IEY40" t="s">
        <v>211</v>
      </c>
      <c r="IEZ40" t="s">
        <v>211</v>
      </c>
      <c r="IFA40" t="s">
        <v>211</v>
      </c>
      <c r="IFB40" t="s">
        <v>211</v>
      </c>
      <c r="IFC40" t="s">
        <v>211</v>
      </c>
      <c r="IFD40" t="s">
        <v>211</v>
      </c>
      <c r="IFE40" t="s">
        <v>211</v>
      </c>
      <c r="IFF40" t="s">
        <v>211</v>
      </c>
      <c r="IFG40" t="s">
        <v>211</v>
      </c>
      <c r="IFH40" t="s">
        <v>211</v>
      </c>
      <c r="IFI40" t="s">
        <v>211</v>
      </c>
      <c r="IFJ40" t="s">
        <v>211</v>
      </c>
      <c r="IFK40" t="s">
        <v>211</v>
      </c>
      <c r="IFL40" t="s">
        <v>211</v>
      </c>
      <c r="IFM40" t="s">
        <v>211</v>
      </c>
      <c r="IFN40" t="s">
        <v>211</v>
      </c>
      <c r="IFO40" t="s">
        <v>211</v>
      </c>
      <c r="IFP40" t="s">
        <v>211</v>
      </c>
      <c r="IFQ40" t="s">
        <v>211</v>
      </c>
      <c r="IFR40" t="s">
        <v>211</v>
      </c>
      <c r="IFS40" t="s">
        <v>211</v>
      </c>
      <c r="IFT40" t="s">
        <v>211</v>
      </c>
      <c r="IFU40" t="s">
        <v>211</v>
      </c>
      <c r="IFV40" t="s">
        <v>211</v>
      </c>
      <c r="IFW40" t="s">
        <v>211</v>
      </c>
      <c r="IFX40" t="s">
        <v>211</v>
      </c>
      <c r="IFY40" t="s">
        <v>211</v>
      </c>
      <c r="IFZ40" t="s">
        <v>211</v>
      </c>
      <c r="IGA40" t="s">
        <v>211</v>
      </c>
      <c r="IGB40" t="s">
        <v>211</v>
      </c>
      <c r="IGC40" t="s">
        <v>211</v>
      </c>
      <c r="IGD40" t="s">
        <v>211</v>
      </c>
      <c r="IGE40" t="s">
        <v>211</v>
      </c>
      <c r="IGF40" t="s">
        <v>211</v>
      </c>
      <c r="IGG40" t="s">
        <v>211</v>
      </c>
      <c r="IGH40" t="s">
        <v>211</v>
      </c>
      <c r="IGI40" t="s">
        <v>211</v>
      </c>
      <c r="IGJ40" t="s">
        <v>211</v>
      </c>
      <c r="IGK40" t="s">
        <v>211</v>
      </c>
      <c r="IGL40" t="s">
        <v>211</v>
      </c>
      <c r="IGM40" t="s">
        <v>211</v>
      </c>
      <c r="IGN40" t="s">
        <v>211</v>
      </c>
      <c r="IGO40" t="s">
        <v>211</v>
      </c>
      <c r="IGP40" t="s">
        <v>211</v>
      </c>
      <c r="IGQ40" t="s">
        <v>211</v>
      </c>
      <c r="IGR40" t="s">
        <v>211</v>
      </c>
      <c r="IGS40" t="s">
        <v>211</v>
      </c>
      <c r="IGT40" t="s">
        <v>211</v>
      </c>
      <c r="IGU40" t="s">
        <v>211</v>
      </c>
      <c r="IGV40" t="s">
        <v>211</v>
      </c>
      <c r="IGW40" t="s">
        <v>211</v>
      </c>
      <c r="IGX40" t="s">
        <v>211</v>
      </c>
      <c r="IGY40" t="s">
        <v>211</v>
      </c>
      <c r="IGZ40" t="s">
        <v>211</v>
      </c>
      <c r="IHA40" t="s">
        <v>211</v>
      </c>
      <c r="IHB40" t="s">
        <v>211</v>
      </c>
      <c r="IHC40" t="s">
        <v>211</v>
      </c>
      <c r="IHD40" t="s">
        <v>211</v>
      </c>
      <c r="IHE40" t="s">
        <v>211</v>
      </c>
      <c r="IHF40" t="s">
        <v>211</v>
      </c>
      <c r="IHG40" t="s">
        <v>211</v>
      </c>
      <c r="IHH40" t="s">
        <v>211</v>
      </c>
      <c r="IHI40" t="s">
        <v>211</v>
      </c>
      <c r="IHJ40" t="s">
        <v>211</v>
      </c>
      <c r="IHK40" t="s">
        <v>211</v>
      </c>
      <c r="IHL40" t="s">
        <v>211</v>
      </c>
      <c r="IHM40" t="s">
        <v>211</v>
      </c>
      <c r="IHN40" t="s">
        <v>211</v>
      </c>
      <c r="IHO40" t="s">
        <v>211</v>
      </c>
      <c r="IHP40" t="s">
        <v>211</v>
      </c>
      <c r="IHQ40" t="s">
        <v>211</v>
      </c>
      <c r="IHR40" t="s">
        <v>211</v>
      </c>
      <c r="IHS40" t="s">
        <v>211</v>
      </c>
      <c r="IHT40" t="s">
        <v>211</v>
      </c>
      <c r="IHU40" t="s">
        <v>211</v>
      </c>
      <c r="IHV40" t="s">
        <v>211</v>
      </c>
      <c r="IHW40" t="s">
        <v>211</v>
      </c>
      <c r="IHX40" t="s">
        <v>211</v>
      </c>
      <c r="IHY40" t="s">
        <v>211</v>
      </c>
      <c r="IHZ40" t="s">
        <v>211</v>
      </c>
      <c r="IIA40" t="s">
        <v>211</v>
      </c>
      <c r="IIB40" t="s">
        <v>211</v>
      </c>
      <c r="IIC40" t="s">
        <v>211</v>
      </c>
      <c r="IID40" t="s">
        <v>211</v>
      </c>
      <c r="IIE40" t="s">
        <v>211</v>
      </c>
      <c r="IIF40" t="s">
        <v>211</v>
      </c>
      <c r="IIG40" t="s">
        <v>211</v>
      </c>
      <c r="IIH40" t="s">
        <v>211</v>
      </c>
      <c r="III40" t="s">
        <v>211</v>
      </c>
      <c r="IIJ40" t="s">
        <v>211</v>
      </c>
      <c r="IIK40" t="s">
        <v>211</v>
      </c>
      <c r="IIL40" t="s">
        <v>211</v>
      </c>
      <c r="IIM40" t="s">
        <v>211</v>
      </c>
      <c r="IIN40" t="s">
        <v>211</v>
      </c>
      <c r="IIO40" t="s">
        <v>211</v>
      </c>
      <c r="IIP40" t="s">
        <v>211</v>
      </c>
      <c r="IIQ40" t="s">
        <v>211</v>
      </c>
      <c r="IIR40" t="s">
        <v>211</v>
      </c>
      <c r="IIS40" t="s">
        <v>211</v>
      </c>
      <c r="IIT40" t="s">
        <v>211</v>
      </c>
      <c r="IIU40" t="s">
        <v>211</v>
      </c>
      <c r="IIV40" t="s">
        <v>211</v>
      </c>
      <c r="IIW40" t="s">
        <v>211</v>
      </c>
      <c r="IIX40" t="s">
        <v>211</v>
      </c>
      <c r="IIY40" t="s">
        <v>211</v>
      </c>
      <c r="IIZ40" t="s">
        <v>211</v>
      </c>
      <c r="IJA40" t="s">
        <v>211</v>
      </c>
      <c r="IJB40" t="s">
        <v>211</v>
      </c>
      <c r="IJC40" t="s">
        <v>211</v>
      </c>
      <c r="IJD40" t="s">
        <v>211</v>
      </c>
      <c r="IJE40" t="s">
        <v>211</v>
      </c>
      <c r="IJF40" t="s">
        <v>211</v>
      </c>
      <c r="IJG40" t="s">
        <v>211</v>
      </c>
      <c r="IJH40" t="s">
        <v>211</v>
      </c>
      <c r="IJI40" t="s">
        <v>211</v>
      </c>
      <c r="IJJ40" t="s">
        <v>211</v>
      </c>
      <c r="IJK40" t="s">
        <v>211</v>
      </c>
      <c r="IJL40" t="s">
        <v>211</v>
      </c>
      <c r="IJM40" t="s">
        <v>211</v>
      </c>
      <c r="IJN40" t="s">
        <v>211</v>
      </c>
      <c r="IJO40" t="s">
        <v>211</v>
      </c>
      <c r="IJP40" t="s">
        <v>211</v>
      </c>
      <c r="IJQ40" t="s">
        <v>211</v>
      </c>
      <c r="IJR40" t="s">
        <v>211</v>
      </c>
      <c r="IJS40" t="s">
        <v>211</v>
      </c>
      <c r="IJT40" t="s">
        <v>211</v>
      </c>
      <c r="IJU40" t="s">
        <v>211</v>
      </c>
      <c r="IJV40" t="s">
        <v>211</v>
      </c>
      <c r="IJW40" t="s">
        <v>211</v>
      </c>
      <c r="IJX40" t="s">
        <v>211</v>
      </c>
      <c r="IJY40" t="s">
        <v>211</v>
      </c>
      <c r="IJZ40" t="s">
        <v>211</v>
      </c>
      <c r="IKA40" t="s">
        <v>211</v>
      </c>
      <c r="IKB40" t="s">
        <v>211</v>
      </c>
      <c r="IKC40" t="s">
        <v>211</v>
      </c>
      <c r="IKD40" t="s">
        <v>211</v>
      </c>
      <c r="IKE40" t="s">
        <v>211</v>
      </c>
      <c r="IKF40" t="s">
        <v>211</v>
      </c>
      <c r="IKG40" t="s">
        <v>211</v>
      </c>
      <c r="IKH40" t="s">
        <v>211</v>
      </c>
      <c r="IKI40" t="s">
        <v>211</v>
      </c>
      <c r="IKJ40" t="s">
        <v>211</v>
      </c>
      <c r="IKK40" t="s">
        <v>211</v>
      </c>
      <c r="IKL40" t="s">
        <v>211</v>
      </c>
      <c r="IKM40" t="s">
        <v>211</v>
      </c>
      <c r="IKN40" t="s">
        <v>211</v>
      </c>
      <c r="IKO40" t="s">
        <v>211</v>
      </c>
      <c r="IKP40" t="s">
        <v>211</v>
      </c>
      <c r="IKQ40" t="s">
        <v>211</v>
      </c>
      <c r="IKR40" t="s">
        <v>211</v>
      </c>
      <c r="IKS40" t="s">
        <v>211</v>
      </c>
      <c r="IKT40" t="s">
        <v>211</v>
      </c>
      <c r="IKU40" t="s">
        <v>211</v>
      </c>
      <c r="IKV40" t="s">
        <v>211</v>
      </c>
      <c r="IKW40" t="s">
        <v>211</v>
      </c>
      <c r="IKX40" t="s">
        <v>211</v>
      </c>
      <c r="IKY40" t="s">
        <v>211</v>
      </c>
      <c r="IKZ40" t="s">
        <v>211</v>
      </c>
      <c r="ILA40" t="s">
        <v>211</v>
      </c>
      <c r="ILB40" t="s">
        <v>211</v>
      </c>
      <c r="ILC40" t="s">
        <v>211</v>
      </c>
      <c r="ILD40" t="s">
        <v>211</v>
      </c>
      <c r="ILE40" t="s">
        <v>211</v>
      </c>
      <c r="ILF40" t="s">
        <v>211</v>
      </c>
      <c r="ILG40" t="s">
        <v>211</v>
      </c>
      <c r="ILH40" t="s">
        <v>211</v>
      </c>
      <c r="ILI40" t="s">
        <v>211</v>
      </c>
      <c r="ILJ40" t="s">
        <v>211</v>
      </c>
      <c r="ILK40" t="s">
        <v>211</v>
      </c>
      <c r="ILL40" t="s">
        <v>211</v>
      </c>
      <c r="ILM40" t="s">
        <v>211</v>
      </c>
      <c r="ILN40" t="s">
        <v>211</v>
      </c>
      <c r="ILO40" t="s">
        <v>211</v>
      </c>
      <c r="ILP40" t="s">
        <v>211</v>
      </c>
      <c r="ILQ40" t="s">
        <v>211</v>
      </c>
      <c r="ILR40" t="s">
        <v>211</v>
      </c>
      <c r="ILS40" t="s">
        <v>211</v>
      </c>
      <c r="ILT40" t="s">
        <v>211</v>
      </c>
      <c r="ILU40" t="s">
        <v>211</v>
      </c>
      <c r="ILV40" t="s">
        <v>211</v>
      </c>
      <c r="ILW40" t="s">
        <v>211</v>
      </c>
      <c r="ILX40" t="s">
        <v>211</v>
      </c>
      <c r="ILY40" t="s">
        <v>211</v>
      </c>
      <c r="ILZ40" t="s">
        <v>211</v>
      </c>
      <c r="IMA40" t="s">
        <v>211</v>
      </c>
      <c r="IMB40" t="s">
        <v>211</v>
      </c>
      <c r="IMC40" t="s">
        <v>211</v>
      </c>
      <c r="IMD40" t="s">
        <v>211</v>
      </c>
      <c r="IME40" t="s">
        <v>211</v>
      </c>
      <c r="IMF40" t="s">
        <v>211</v>
      </c>
      <c r="IMG40" t="s">
        <v>211</v>
      </c>
      <c r="IMH40" t="s">
        <v>211</v>
      </c>
      <c r="IMI40" t="s">
        <v>211</v>
      </c>
      <c r="IMJ40" t="s">
        <v>211</v>
      </c>
      <c r="IMK40" t="s">
        <v>211</v>
      </c>
      <c r="IML40" t="s">
        <v>211</v>
      </c>
      <c r="IMM40" t="s">
        <v>211</v>
      </c>
      <c r="IMN40" t="s">
        <v>211</v>
      </c>
      <c r="IMO40" t="s">
        <v>211</v>
      </c>
      <c r="IMP40" t="s">
        <v>211</v>
      </c>
      <c r="IMQ40" t="s">
        <v>211</v>
      </c>
      <c r="IMR40" t="s">
        <v>211</v>
      </c>
      <c r="IMS40" t="s">
        <v>211</v>
      </c>
      <c r="IMT40" t="s">
        <v>211</v>
      </c>
      <c r="IMU40" t="s">
        <v>211</v>
      </c>
      <c r="IMV40" t="s">
        <v>211</v>
      </c>
      <c r="IMW40" t="s">
        <v>211</v>
      </c>
      <c r="IMX40" t="s">
        <v>211</v>
      </c>
      <c r="IMY40" t="s">
        <v>211</v>
      </c>
      <c r="IMZ40" t="s">
        <v>211</v>
      </c>
      <c r="INA40" t="s">
        <v>211</v>
      </c>
      <c r="INB40" t="s">
        <v>211</v>
      </c>
      <c r="INC40" t="s">
        <v>211</v>
      </c>
      <c r="IND40" t="s">
        <v>211</v>
      </c>
      <c r="INE40" t="s">
        <v>211</v>
      </c>
      <c r="INF40" t="s">
        <v>211</v>
      </c>
      <c r="ING40" t="s">
        <v>211</v>
      </c>
      <c r="INH40" t="s">
        <v>211</v>
      </c>
      <c r="INI40" t="s">
        <v>211</v>
      </c>
      <c r="INJ40" t="s">
        <v>211</v>
      </c>
      <c r="INK40" t="s">
        <v>211</v>
      </c>
      <c r="INL40" t="s">
        <v>211</v>
      </c>
      <c r="INM40" t="s">
        <v>211</v>
      </c>
      <c r="INN40" t="s">
        <v>211</v>
      </c>
      <c r="INO40" t="s">
        <v>211</v>
      </c>
      <c r="INP40" t="s">
        <v>211</v>
      </c>
      <c r="INQ40" t="s">
        <v>211</v>
      </c>
      <c r="INR40" t="s">
        <v>211</v>
      </c>
      <c r="INS40" t="s">
        <v>211</v>
      </c>
      <c r="INT40" t="s">
        <v>211</v>
      </c>
      <c r="INU40" t="s">
        <v>211</v>
      </c>
      <c r="INV40" t="s">
        <v>211</v>
      </c>
      <c r="INW40" t="s">
        <v>211</v>
      </c>
      <c r="INX40" t="s">
        <v>211</v>
      </c>
      <c r="INY40" t="s">
        <v>211</v>
      </c>
      <c r="INZ40" t="s">
        <v>211</v>
      </c>
      <c r="IOA40" t="s">
        <v>211</v>
      </c>
      <c r="IOB40" t="s">
        <v>211</v>
      </c>
      <c r="IOC40" t="s">
        <v>211</v>
      </c>
      <c r="IOD40" t="s">
        <v>211</v>
      </c>
      <c r="IOE40" t="s">
        <v>211</v>
      </c>
      <c r="IOF40" t="s">
        <v>211</v>
      </c>
      <c r="IOG40" t="s">
        <v>211</v>
      </c>
      <c r="IOH40" t="s">
        <v>211</v>
      </c>
      <c r="IOI40" t="s">
        <v>211</v>
      </c>
      <c r="IOJ40" t="s">
        <v>211</v>
      </c>
      <c r="IOK40" t="s">
        <v>211</v>
      </c>
      <c r="IOL40" t="s">
        <v>211</v>
      </c>
      <c r="IOM40" t="s">
        <v>211</v>
      </c>
      <c r="ION40" t="s">
        <v>211</v>
      </c>
      <c r="IOO40" t="s">
        <v>211</v>
      </c>
      <c r="IOP40" t="s">
        <v>211</v>
      </c>
      <c r="IOQ40" t="s">
        <v>211</v>
      </c>
      <c r="IOR40" t="s">
        <v>211</v>
      </c>
      <c r="IOS40" t="s">
        <v>211</v>
      </c>
      <c r="IOT40" t="s">
        <v>211</v>
      </c>
      <c r="IOU40" t="s">
        <v>211</v>
      </c>
      <c r="IOV40" t="s">
        <v>211</v>
      </c>
      <c r="IOW40" t="s">
        <v>211</v>
      </c>
      <c r="IOX40" t="s">
        <v>211</v>
      </c>
      <c r="IOY40" t="s">
        <v>211</v>
      </c>
      <c r="IOZ40" t="s">
        <v>211</v>
      </c>
      <c r="IPA40" t="s">
        <v>211</v>
      </c>
      <c r="IPB40" t="s">
        <v>211</v>
      </c>
      <c r="IPC40" t="s">
        <v>211</v>
      </c>
      <c r="IPD40" t="s">
        <v>211</v>
      </c>
      <c r="IPE40" t="s">
        <v>211</v>
      </c>
      <c r="IPF40" t="s">
        <v>211</v>
      </c>
      <c r="IPG40" t="s">
        <v>211</v>
      </c>
      <c r="IPH40" t="s">
        <v>211</v>
      </c>
      <c r="IPI40" t="s">
        <v>211</v>
      </c>
      <c r="IPJ40" t="s">
        <v>211</v>
      </c>
      <c r="IPK40" t="s">
        <v>211</v>
      </c>
      <c r="IPL40" t="s">
        <v>211</v>
      </c>
      <c r="IPM40" t="s">
        <v>211</v>
      </c>
      <c r="IPN40" t="s">
        <v>211</v>
      </c>
      <c r="IPO40" t="s">
        <v>211</v>
      </c>
      <c r="IPP40" t="s">
        <v>211</v>
      </c>
      <c r="IPQ40" t="s">
        <v>211</v>
      </c>
      <c r="IPR40" t="s">
        <v>211</v>
      </c>
      <c r="IPS40" t="s">
        <v>211</v>
      </c>
      <c r="IPT40" t="s">
        <v>211</v>
      </c>
      <c r="IPU40" t="s">
        <v>211</v>
      </c>
      <c r="IPV40" t="s">
        <v>211</v>
      </c>
      <c r="IPW40" t="s">
        <v>211</v>
      </c>
      <c r="IPX40" t="s">
        <v>211</v>
      </c>
      <c r="IPY40" t="s">
        <v>211</v>
      </c>
      <c r="IPZ40" t="s">
        <v>211</v>
      </c>
      <c r="IQA40" t="s">
        <v>211</v>
      </c>
      <c r="IQB40" t="s">
        <v>211</v>
      </c>
      <c r="IQC40" t="s">
        <v>211</v>
      </c>
      <c r="IQD40" t="s">
        <v>211</v>
      </c>
      <c r="IQE40" t="s">
        <v>211</v>
      </c>
      <c r="IQF40" t="s">
        <v>211</v>
      </c>
      <c r="IQG40" t="s">
        <v>211</v>
      </c>
      <c r="IQH40" t="s">
        <v>211</v>
      </c>
      <c r="IQI40" t="s">
        <v>211</v>
      </c>
      <c r="IQJ40" t="s">
        <v>211</v>
      </c>
      <c r="IQK40" t="s">
        <v>211</v>
      </c>
      <c r="IQL40" t="s">
        <v>211</v>
      </c>
      <c r="IQM40" t="s">
        <v>211</v>
      </c>
      <c r="IQN40" t="s">
        <v>211</v>
      </c>
      <c r="IQO40" t="s">
        <v>211</v>
      </c>
      <c r="IQP40" t="s">
        <v>211</v>
      </c>
      <c r="IQQ40" t="s">
        <v>211</v>
      </c>
      <c r="IQR40" t="s">
        <v>211</v>
      </c>
      <c r="IQS40" t="s">
        <v>211</v>
      </c>
      <c r="IQT40" t="s">
        <v>211</v>
      </c>
      <c r="IQU40" t="s">
        <v>211</v>
      </c>
      <c r="IQV40" t="s">
        <v>211</v>
      </c>
      <c r="IQW40" t="s">
        <v>211</v>
      </c>
      <c r="IQX40" t="s">
        <v>211</v>
      </c>
      <c r="IQY40" t="s">
        <v>211</v>
      </c>
      <c r="IQZ40" t="s">
        <v>211</v>
      </c>
      <c r="IRA40" t="s">
        <v>211</v>
      </c>
      <c r="IRB40" t="s">
        <v>211</v>
      </c>
      <c r="IRC40" t="s">
        <v>211</v>
      </c>
      <c r="IRD40" t="s">
        <v>211</v>
      </c>
      <c r="IRE40" t="s">
        <v>211</v>
      </c>
      <c r="IRF40" t="s">
        <v>211</v>
      </c>
      <c r="IRG40" t="s">
        <v>211</v>
      </c>
      <c r="IRH40" t="s">
        <v>211</v>
      </c>
      <c r="IRI40" t="s">
        <v>211</v>
      </c>
      <c r="IRJ40" t="s">
        <v>211</v>
      </c>
      <c r="IRK40" t="s">
        <v>211</v>
      </c>
      <c r="IRL40" t="s">
        <v>211</v>
      </c>
      <c r="IRM40" t="s">
        <v>211</v>
      </c>
      <c r="IRN40" t="s">
        <v>211</v>
      </c>
      <c r="IRO40" t="s">
        <v>211</v>
      </c>
      <c r="IRP40" t="s">
        <v>211</v>
      </c>
      <c r="IRQ40" t="s">
        <v>211</v>
      </c>
      <c r="IRR40" t="s">
        <v>211</v>
      </c>
      <c r="IRS40" t="s">
        <v>211</v>
      </c>
      <c r="IRT40" t="s">
        <v>211</v>
      </c>
      <c r="IRU40" t="s">
        <v>211</v>
      </c>
      <c r="IRV40" t="s">
        <v>211</v>
      </c>
      <c r="IRW40" t="s">
        <v>211</v>
      </c>
      <c r="IRX40" t="s">
        <v>211</v>
      </c>
      <c r="IRY40" t="s">
        <v>211</v>
      </c>
      <c r="IRZ40" t="s">
        <v>211</v>
      </c>
      <c r="ISA40" t="s">
        <v>211</v>
      </c>
      <c r="ISB40" t="s">
        <v>211</v>
      </c>
      <c r="ISC40" t="s">
        <v>211</v>
      </c>
      <c r="ISD40" t="s">
        <v>211</v>
      </c>
      <c r="ISE40" t="s">
        <v>211</v>
      </c>
      <c r="ISF40" t="s">
        <v>211</v>
      </c>
      <c r="ISG40" t="s">
        <v>211</v>
      </c>
      <c r="ISH40" t="s">
        <v>211</v>
      </c>
      <c r="ISI40" t="s">
        <v>211</v>
      </c>
      <c r="ISJ40" t="s">
        <v>211</v>
      </c>
      <c r="ISK40" t="s">
        <v>211</v>
      </c>
      <c r="ISL40" t="s">
        <v>211</v>
      </c>
      <c r="ISM40" t="s">
        <v>211</v>
      </c>
      <c r="ISN40" t="s">
        <v>211</v>
      </c>
      <c r="ISO40" t="s">
        <v>211</v>
      </c>
      <c r="ISP40" t="s">
        <v>211</v>
      </c>
      <c r="ISQ40" t="s">
        <v>211</v>
      </c>
      <c r="ISR40" t="s">
        <v>211</v>
      </c>
      <c r="ISS40" t="s">
        <v>211</v>
      </c>
      <c r="IST40" t="s">
        <v>211</v>
      </c>
      <c r="ISU40" t="s">
        <v>211</v>
      </c>
      <c r="ISV40" t="s">
        <v>211</v>
      </c>
      <c r="ISW40" t="s">
        <v>211</v>
      </c>
      <c r="ISX40" t="s">
        <v>211</v>
      </c>
      <c r="ISY40" t="s">
        <v>211</v>
      </c>
      <c r="ISZ40" t="s">
        <v>211</v>
      </c>
      <c r="ITA40" t="s">
        <v>211</v>
      </c>
      <c r="ITB40" t="s">
        <v>211</v>
      </c>
      <c r="ITC40" t="s">
        <v>211</v>
      </c>
      <c r="ITD40" t="s">
        <v>211</v>
      </c>
      <c r="ITE40" t="s">
        <v>211</v>
      </c>
      <c r="ITF40" t="s">
        <v>211</v>
      </c>
      <c r="ITG40" t="s">
        <v>211</v>
      </c>
      <c r="ITH40" t="s">
        <v>211</v>
      </c>
      <c r="ITI40" t="s">
        <v>211</v>
      </c>
      <c r="ITJ40" t="s">
        <v>211</v>
      </c>
      <c r="ITK40" t="s">
        <v>211</v>
      </c>
      <c r="ITL40" t="s">
        <v>211</v>
      </c>
      <c r="ITM40" t="s">
        <v>211</v>
      </c>
      <c r="ITN40" t="s">
        <v>211</v>
      </c>
      <c r="ITO40" t="s">
        <v>211</v>
      </c>
      <c r="ITP40" t="s">
        <v>211</v>
      </c>
      <c r="ITQ40" t="s">
        <v>211</v>
      </c>
      <c r="ITR40" t="s">
        <v>211</v>
      </c>
      <c r="ITS40" t="s">
        <v>211</v>
      </c>
      <c r="ITT40" t="s">
        <v>211</v>
      </c>
      <c r="ITU40" t="s">
        <v>211</v>
      </c>
      <c r="ITV40" t="s">
        <v>211</v>
      </c>
      <c r="ITW40" t="s">
        <v>211</v>
      </c>
      <c r="ITX40" t="s">
        <v>211</v>
      </c>
      <c r="ITY40" t="s">
        <v>211</v>
      </c>
      <c r="ITZ40" t="s">
        <v>211</v>
      </c>
      <c r="IUA40" t="s">
        <v>211</v>
      </c>
      <c r="IUB40" t="s">
        <v>211</v>
      </c>
      <c r="IUC40" t="s">
        <v>211</v>
      </c>
      <c r="IUD40" t="s">
        <v>211</v>
      </c>
      <c r="IUE40" t="s">
        <v>211</v>
      </c>
      <c r="IUF40" t="s">
        <v>211</v>
      </c>
      <c r="IUG40" t="s">
        <v>211</v>
      </c>
      <c r="IUH40" t="s">
        <v>211</v>
      </c>
      <c r="IUI40" t="s">
        <v>211</v>
      </c>
      <c r="IUJ40" t="s">
        <v>211</v>
      </c>
      <c r="IUK40" t="s">
        <v>211</v>
      </c>
      <c r="IUL40" t="s">
        <v>211</v>
      </c>
      <c r="IUM40" t="s">
        <v>211</v>
      </c>
      <c r="IUN40" t="s">
        <v>211</v>
      </c>
      <c r="IUO40" t="s">
        <v>211</v>
      </c>
      <c r="IUP40" t="s">
        <v>211</v>
      </c>
      <c r="IUQ40" t="s">
        <v>211</v>
      </c>
      <c r="IUR40" t="s">
        <v>211</v>
      </c>
      <c r="IUS40" t="s">
        <v>211</v>
      </c>
      <c r="IUT40" t="s">
        <v>211</v>
      </c>
      <c r="IUU40" t="s">
        <v>211</v>
      </c>
      <c r="IUV40" t="s">
        <v>211</v>
      </c>
      <c r="IUW40" t="s">
        <v>211</v>
      </c>
      <c r="IUX40" t="s">
        <v>211</v>
      </c>
      <c r="IUY40" t="s">
        <v>211</v>
      </c>
      <c r="IUZ40" t="s">
        <v>211</v>
      </c>
      <c r="IVA40" t="s">
        <v>211</v>
      </c>
      <c r="IVB40" t="s">
        <v>211</v>
      </c>
      <c r="IVC40" t="s">
        <v>211</v>
      </c>
      <c r="IVD40" t="s">
        <v>211</v>
      </c>
      <c r="IVE40" t="s">
        <v>211</v>
      </c>
      <c r="IVF40" t="s">
        <v>211</v>
      </c>
      <c r="IVG40" t="s">
        <v>211</v>
      </c>
      <c r="IVH40" t="s">
        <v>211</v>
      </c>
      <c r="IVI40" t="s">
        <v>211</v>
      </c>
      <c r="IVJ40" t="s">
        <v>211</v>
      </c>
      <c r="IVK40" t="s">
        <v>211</v>
      </c>
      <c r="IVL40" t="s">
        <v>211</v>
      </c>
      <c r="IVM40" t="s">
        <v>211</v>
      </c>
      <c r="IVN40" t="s">
        <v>211</v>
      </c>
      <c r="IVO40" t="s">
        <v>211</v>
      </c>
      <c r="IVP40" t="s">
        <v>211</v>
      </c>
      <c r="IVQ40" t="s">
        <v>211</v>
      </c>
      <c r="IVR40" t="s">
        <v>211</v>
      </c>
      <c r="IVS40" t="s">
        <v>211</v>
      </c>
      <c r="IVT40" t="s">
        <v>211</v>
      </c>
      <c r="IVU40" t="s">
        <v>211</v>
      </c>
      <c r="IVV40" t="s">
        <v>211</v>
      </c>
      <c r="IVW40" t="s">
        <v>211</v>
      </c>
      <c r="IVX40" t="s">
        <v>211</v>
      </c>
      <c r="IVY40" t="s">
        <v>211</v>
      </c>
      <c r="IVZ40" t="s">
        <v>211</v>
      </c>
      <c r="IWA40" t="s">
        <v>211</v>
      </c>
      <c r="IWB40" t="s">
        <v>211</v>
      </c>
      <c r="IWC40" t="s">
        <v>211</v>
      </c>
      <c r="IWD40" t="s">
        <v>211</v>
      </c>
      <c r="IWE40" t="s">
        <v>211</v>
      </c>
      <c r="IWF40" t="s">
        <v>211</v>
      </c>
      <c r="IWG40" t="s">
        <v>211</v>
      </c>
      <c r="IWH40" t="s">
        <v>211</v>
      </c>
      <c r="IWI40" t="s">
        <v>211</v>
      </c>
      <c r="IWJ40" t="s">
        <v>211</v>
      </c>
      <c r="IWK40" t="s">
        <v>211</v>
      </c>
      <c r="IWL40" t="s">
        <v>211</v>
      </c>
      <c r="IWM40" t="s">
        <v>211</v>
      </c>
      <c r="IWN40" t="s">
        <v>211</v>
      </c>
      <c r="IWO40" t="s">
        <v>211</v>
      </c>
      <c r="IWP40" t="s">
        <v>211</v>
      </c>
      <c r="IWQ40" t="s">
        <v>211</v>
      </c>
      <c r="IWR40" t="s">
        <v>211</v>
      </c>
      <c r="IWS40" t="s">
        <v>211</v>
      </c>
      <c r="IWT40" t="s">
        <v>211</v>
      </c>
      <c r="IWU40" t="s">
        <v>211</v>
      </c>
      <c r="IWV40" t="s">
        <v>211</v>
      </c>
      <c r="IWW40" t="s">
        <v>211</v>
      </c>
      <c r="IWX40" t="s">
        <v>211</v>
      </c>
      <c r="IWY40" t="s">
        <v>211</v>
      </c>
      <c r="IWZ40" t="s">
        <v>211</v>
      </c>
      <c r="IXA40" t="s">
        <v>211</v>
      </c>
      <c r="IXB40" t="s">
        <v>211</v>
      </c>
      <c r="IXC40" t="s">
        <v>211</v>
      </c>
      <c r="IXD40" t="s">
        <v>211</v>
      </c>
      <c r="IXE40" t="s">
        <v>211</v>
      </c>
      <c r="IXF40" t="s">
        <v>211</v>
      </c>
      <c r="IXG40" t="s">
        <v>211</v>
      </c>
      <c r="IXH40" t="s">
        <v>211</v>
      </c>
      <c r="IXI40" t="s">
        <v>211</v>
      </c>
      <c r="IXJ40" t="s">
        <v>211</v>
      </c>
      <c r="IXK40" t="s">
        <v>211</v>
      </c>
      <c r="IXL40" t="s">
        <v>211</v>
      </c>
      <c r="IXM40" t="s">
        <v>211</v>
      </c>
      <c r="IXN40" t="s">
        <v>211</v>
      </c>
      <c r="IXO40" t="s">
        <v>211</v>
      </c>
      <c r="IXP40" t="s">
        <v>211</v>
      </c>
      <c r="IXQ40" t="s">
        <v>211</v>
      </c>
      <c r="IXR40" t="s">
        <v>211</v>
      </c>
      <c r="IXS40" t="s">
        <v>211</v>
      </c>
      <c r="IXT40" t="s">
        <v>211</v>
      </c>
      <c r="IXU40" t="s">
        <v>211</v>
      </c>
      <c r="IXV40" t="s">
        <v>211</v>
      </c>
      <c r="IXW40" t="s">
        <v>211</v>
      </c>
      <c r="IXX40" t="s">
        <v>211</v>
      </c>
      <c r="IXY40" t="s">
        <v>211</v>
      </c>
      <c r="IXZ40" t="s">
        <v>211</v>
      </c>
      <c r="IYA40" t="s">
        <v>211</v>
      </c>
      <c r="IYB40" t="s">
        <v>211</v>
      </c>
      <c r="IYC40" t="s">
        <v>211</v>
      </c>
      <c r="IYD40" t="s">
        <v>211</v>
      </c>
      <c r="IYE40" t="s">
        <v>211</v>
      </c>
      <c r="IYF40" t="s">
        <v>211</v>
      </c>
      <c r="IYG40" t="s">
        <v>211</v>
      </c>
      <c r="IYH40" t="s">
        <v>211</v>
      </c>
      <c r="IYI40" t="s">
        <v>211</v>
      </c>
      <c r="IYJ40" t="s">
        <v>211</v>
      </c>
      <c r="IYK40" t="s">
        <v>211</v>
      </c>
      <c r="IYL40" t="s">
        <v>211</v>
      </c>
      <c r="IYM40" t="s">
        <v>211</v>
      </c>
      <c r="IYN40" t="s">
        <v>211</v>
      </c>
      <c r="IYO40" t="s">
        <v>211</v>
      </c>
      <c r="IYP40" t="s">
        <v>211</v>
      </c>
      <c r="IYQ40" t="s">
        <v>211</v>
      </c>
      <c r="IYR40" t="s">
        <v>211</v>
      </c>
      <c r="IYS40" t="s">
        <v>211</v>
      </c>
      <c r="IYT40" t="s">
        <v>211</v>
      </c>
      <c r="IYU40" t="s">
        <v>211</v>
      </c>
      <c r="IYV40" t="s">
        <v>211</v>
      </c>
      <c r="IYW40" t="s">
        <v>211</v>
      </c>
      <c r="IYX40" t="s">
        <v>211</v>
      </c>
      <c r="IYY40" t="s">
        <v>211</v>
      </c>
      <c r="IYZ40" t="s">
        <v>211</v>
      </c>
      <c r="IZA40" t="s">
        <v>211</v>
      </c>
      <c r="IZB40" t="s">
        <v>211</v>
      </c>
      <c r="IZC40" t="s">
        <v>211</v>
      </c>
      <c r="IZD40" t="s">
        <v>211</v>
      </c>
      <c r="IZE40" t="s">
        <v>211</v>
      </c>
      <c r="IZF40" t="s">
        <v>211</v>
      </c>
      <c r="IZG40" t="s">
        <v>211</v>
      </c>
      <c r="IZH40" t="s">
        <v>211</v>
      </c>
      <c r="IZI40" t="s">
        <v>211</v>
      </c>
      <c r="IZJ40" t="s">
        <v>211</v>
      </c>
      <c r="IZK40" t="s">
        <v>211</v>
      </c>
      <c r="IZL40" t="s">
        <v>211</v>
      </c>
      <c r="IZM40" t="s">
        <v>211</v>
      </c>
      <c r="IZN40" t="s">
        <v>211</v>
      </c>
      <c r="IZO40" t="s">
        <v>211</v>
      </c>
      <c r="IZP40" t="s">
        <v>211</v>
      </c>
      <c r="IZQ40" t="s">
        <v>211</v>
      </c>
      <c r="IZR40" t="s">
        <v>211</v>
      </c>
      <c r="IZS40" t="s">
        <v>211</v>
      </c>
      <c r="IZT40" t="s">
        <v>211</v>
      </c>
      <c r="IZU40" t="s">
        <v>211</v>
      </c>
      <c r="IZV40" t="s">
        <v>211</v>
      </c>
      <c r="IZW40" t="s">
        <v>211</v>
      </c>
      <c r="IZX40" t="s">
        <v>211</v>
      </c>
      <c r="IZY40" t="s">
        <v>211</v>
      </c>
      <c r="IZZ40" t="s">
        <v>211</v>
      </c>
      <c r="JAA40" t="s">
        <v>211</v>
      </c>
      <c r="JAB40" t="s">
        <v>211</v>
      </c>
      <c r="JAC40" t="s">
        <v>211</v>
      </c>
      <c r="JAD40" t="s">
        <v>211</v>
      </c>
      <c r="JAE40" t="s">
        <v>211</v>
      </c>
      <c r="JAF40" t="s">
        <v>211</v>
      </c>
      <c r="JAG40" t="s">
        <v>211</v>
      </c>
      <c r="JAH40" t="s">
        <v>211</v>
      </c>
      <c r="JAI40" t="s">
        <v>211</v>
      </c>
      <c r="JAJ40" t="s">
        <v>211</v>
      </c>
      <c r="JAK40" t="s">
        <v>211</v>
      </c>
      <c r="JAL40" t="s">
        <v>211</v>
      </c>
      <c r="JAM40" t="s">
        <v>211</v>
      </c>
      <c r="JAN40" t="s">
        <v>211</v>
      </c>
      <c r="JAO40" t="s">
        <v>211</v>
      </c>
      <c r="JAP40" t="s">
        <v>211</v>
      </c>
      <c r="JAQ40" t="s">
        <v>211</v>
      </c>
      <c r="JAR40" t="s">
        <v>211</v>
      </c>
      <c r="JAS40" t="s">
        <v>211</v>
      </c>
      <c r="JAT40" t="s">
        <v>211</v>
      </c>
      <c r="JAU40" t="s">
        <v>211</v>
      </c>
      <c r="JAV40" t="s">
        <v>211</v>
      </c>
      <c r="JAW40" t="s">
        <v>211</v>
      </c>
      <c r="JAX40" t="s">
        <v>211</v>
      </c>
      <c r="JAY40" t="s">
        <v>211</v>
      </c>
      <c r="JAZ40" t="s">
        <v>211</v>
      </c>
      <c r="JBA40" t="s">
        <v>211</v>
      </c>
      <c r="JBB40" t="s">
        <v>211</v>
      </c>
      <c r="JBC40" t="s">
        <v>211</v>
      </c>
      <c r="JBD40" t="s">
        <v>211</v>
      </c>
      <c r="JBE40" t="s">
        <v>211</v>
      </c>
      <c r="JBF40" t="s">
        <v>211</v>
      </c>
      <c r="JBG40" t="s">
        <v>211</v>
      </c>
      <c r="JBH40" t="s">
        <v>211</v>
      </c>
      <c r="JBI40" t="s">
        <v>211</v>
      </c>
      <c r="JBJ40" t="s">
        <v>211</v>
      </c>
      <c r="JBK40" t="s">
        <v>211</v>
      </c>
      <c r="JBL40" t="s">
        <v>211</v>
      </c>
      <c r="JBM40" t="s">
        <v>211</v>
      </c>
      <c r="JBN40" t="s">
        <v>211</v>
      </c>
      <c r="JBO40" t="s">
        <v>211</v>
      </c>
      <c r="JBP40" t="s">
        <v>211</v>
      </c>
      <c r="JBQ40" t="s">
        <v>211</v>
      </c>
      <c r="JBR40" t="s">
        <v>211</v>
      </c>
      <c r="JBS40" t="s">
        <v>211</v>
      </c>
      <c r="JBT40" t="s">
        <v>211</v>
      </c>
      <c r="JBU40" t="s">
        <v>211</v>
      </c>
      <c r="JBV40" t="s">
        <v>211</v>
      </c>
      <c r="JBW40" t="s">
        <v>211</v>
      </c>
      <c r="JBX40" t="s">
        <v>211</v>
      </c>
      <c r="JBY40" t="s">
        <v>211</v>
      </c>
      <c r="JBZ40" t="s">
        <v>211</v>
      </c>
      <c r="JCA40" t="s">
        <v>211</v>
      </c>
      <c r="JCB40" t="s">
        <v>211</v>
      </c>
      <c r="JCC40" t="s">
        <v>211</v>
      </c>
      <c r="JCD40" t="s">
        <v>211</v>
      </c>
      <c r="JCE40" t="s">
        <v>211</v>
      </c>
      <c r="JCF40" t="s">
        <v>211</v>
      </c>
      <c r="JCG40" t="s">
        <v>211</v>
      </c>
      <c r="JCH40" t="s">
        <v>211</v>
      </c>
      <c r="JCI40" t="s">
        <v>211</v>
      </c>
      <c r="JCJ40" t="s">
        <v>211</v>
      </c>
      <c r="JCK40" t="s">
        <v>211</v>
      </c>
      <c r="JCL40" t="s">
        <v>211</v>
      </c>
      <c r="JCM40" t="s">
        <v>211</v>
      </c>
      <c r="JCN40" t="s">
        <v>211</v>
      </c>
      <c r="JCO40" t="s">
        <v>211</v>
      </c>
      <c r="JCP40" t="s">
        <v>211</v>
      </c>
      <c r="JCQ40" t="s">
        <v>211</v>
      </c>
      <c r="JCR40" t="s">
        <v>211</v>
      </c>
      <c r="JCS40" t="s">
        <v>211</v>
      </c>
      <c r="JCT40" t="s">
        <v>211</v>
      </c>
      <c r="JCU40" t="s">
        <v>211</v>
      </c>
      <c r="JCV40" t="s">
        <v>211</v>
      </c>
      <c r="JCW40" t="s">
        <v>211</v>
      </c>
      <c r="JCX40" t="s">
        <v>211</v>
      </c>
      <c r="JCY40" t="s">
        <v>211</v>
      </c>
      <c r="JCZ40" t="s">
        <v>211</v>
      </c>
      <c r="JDA40" t="s">
        <v>211</v>
      </c>
      <c r="JDB40" t="s">
        <v>211</v>
      </c>
      <c r="JDC40" t="s">
        <v>211</v>
      </c>
      <c r="JDD40" t="s">
        <v>211</v>
      </c>
      <c r="JDE40" t="s">
        <v>211</v>
      </c>
      <c r="JDF40" t="s">
        <v>211</v>
      </c>
      <c r="JDG40" t="s">
        <v>211</v>
      </c>
      <c r="JDH40" t="s">
        <v>211</v>
      </c>
      <c r="JDI40" t="s">
        <v>211</v>
      </c>
      <c r="JDJ40" t="s">
        <v>211</v>
      </c>
      <c r="JDK40" t="s">
        <v>211</v>
      </c>
      <c r="JDL40" t="s">
        <v>211</v>
      </c>
      <c r="JDM40" t="s">
        <v>211</v>
      </c>
      <c r="JDN40" t="s">
        <v>211</v>
      </c>
      <c r="JDO40" t="s">
        <v>211</v>
      </c>
      <c r="JDP40" t="s">
        <v>211</v>
      </c>
      <c r="JDQ40" t="s">
        <v>211</v>
      </c>
      <c r="JDR40" t="s">
        <v>211</v>
      </c>
      <c r="JDS40" t="s">
        <v>211</v>
      </c>
      <c r="JDT40" t="s">
        <v>211</v>
      </c>
      <c r="JDU40" t="s">
        <v>211</v>
      </c>
      <c r="JDV40" t="s">
        <v>211</v>
      </c>
      <c r="JDW40" t="s">
        <v>211</v>
      </c>
      <c r="JDX40" t="s">
        <v>211</v>
      </c>
      <c r="JDY40" t="s">
        <v>211</v>
      </c>
      <c r="JDZ40" t="s">
        <v>211</v>
      </c>
      <c r="JEA40" t="s">
        <v>211</v>
      </c>
      <c r="JEB40" t="s">
        <v>211</v>
      </c>
      <c r="JEC40" t="s">
        <v>211</v>
      </c>
      <c r="JED40" t="s">
        <v>211</v>
      </c>
      <c r="JEE40" t="s">
        <v>211</v>
      </c>
      <c r="JEF40" t="s">
        <v>211</v>
      </c>
      <c r="JEG40" t="s">
        <v>211</v>
      </c>
      <c r="JEH40" t="s">
        <v>211</v>
      </c>
      <c r="JEI40" t="s">
        <v>211</v>
      </c>
      <c r="JEJ40" t="s">
        <v>211</v>
      </c>
      <c r="JEK40" t="s">
        <v>211</v>
      </c>
      <c r="JEL40" t="s">
        <v>211</v>
      </c>
      <c r="JEM40" t="s">
        <v>211</v>
      </c>
      <c r="JEN40" t="s">
        <v>211</v>
      </c>
      <c r="JEO40" t="s">
        <v>211</v>
      </c>
      <c r="JEP40" t="s">
        <v>211</v>
      </c>
      <c r="JEQ40" t="s">
        <v>211</v>
      </c>
      <c r="JER40" t="s">
        <v>211</v>
      </c>
      <c r="JES40" t="s">
        <v>211</v>
      </c>
      <c r="JET40" t="s">
        <v>211</v>
      </c>
      <c r="JEU40" t="s">
        <v>211</v>
      </c>
      <c r="JEV40" t="s">
        <v>211</v>
      </c>
      <c r="JEW40" t="s">
        <v>211</v>
      </c>
      <c r="JEX40" t="s">
        <v>211</v>
      </c>
      <c r="JEY40" t="s">
        <v>211</v>
      </c>
      <c r="JEZ40" t="s">
        <v>211</v>
      </c>
      <c r="JFA40" t="s">
        <v>211</v>
      </c>
      <c r="JFB40" t="s">
        <v>211</v>
      </c>
      <c r="JFC40" t="s">
        <v>211</v>
      </c>
      <c r="JFD40" t="s">
        <v>211</v>
      </c>
      <c r="JFE40" t="s">
        <v>211</v>
      </c>
      <c r="JFF40" t="s">
        <v>211</v>
      </c>
      <c r="JFG40" t="s">
        <v>211</v>
      </c>
      <c r="JFH40" t="s">
        <v>211</v>
      </c>
      <c r="JFI40" t="s">
        <v>211</v>
      </c>
      <c r="JFJ40" t="s">
        <v>211</v>
      </c>
      <c r="JFK40" t="s">
        <v>211</v>
      </c>
      <c r="JFL40" t="s">
        <v>211</v>
      </c>
      <c r="JFM40" t="s">
        <v>211</v>
      </c>
      <c r="JFN40" t="s">
        <v>211</v>
      </c>
      <c r="JFO40" t="s">
        <v>211</v>
      </c>
      <c r="JFP40" t="s">
        <v>211</v>
      </c>
      <c r="JFQ40" t="s">
        <v>211</v>
      </c>
      <c r="JFR40" t="s">
        <v>211</v>
      </c>
      <c r="JFS40" t="s">
        <v>211</v>
      </c>
      <c r="JFT40" t="s">
        <v>211</v>
      </c>
      <c r="JFU40" t="s">
        <v>211</v>
      </c>
      <c r="JFV40" t="s">
        <v>211</v>
      </c>
      <c r="JFW40" t="s">
        <v>211</v>
      </c>
      <c r="JFX40" t="s">
        <v>211</v>
      </c>
      <c r="JFY40" t="s">
        <v>211</v>
      </c>
      <c r="JFZ40" t="s">
        <v>211</v>
      </c>
      <c r="JGA40" t="s">
        <v>211</v>
      </c>
      <c r="JGB40" t="s">
        <v>211</v>
      </c>
      <c r="JGC40" t="s">
        <v>211</v>
      </c>
      <c r="JGD40" t="s">
        <v>211</v>
      </c>
      <c r="JGE40" t="s">
        <v>211</v>
      </c>
      <c r="JGF40" t="s">
        <v>211</v>
      </c>
      <c r="JGG40" t="s">
        <v>211</v>
      </c>
      <c r="JGH40" t="s">
        <v>211</v>
      </c>
      <c r="JGI40" t="s">
        <v>211</v>
      </c>
      <c r="JGJ40" t="s">
        <v>211</v>
      </c>
      <c r="JGK40" t="s">
        <v>211</v>
      </c>
      <c r="JGL40" t="s">
        <v>211</v>
      </c>
      <c r="JGM40" t="s">
        <v>211</v>
      </c>
      <c r="JGN40" t="s">
        <v>211</v>
      </c>
      <c r="JGO40" t="s">
        <v>211</v>
      </c>
      <c r="JGP40" t="s">
        <v>211</v>
      </c>
      <c r="JGQ40" t="s">
        <v>211</v>
      </c>
      <c r="JGR40" t="s">
        <v>211</v>
      </c>
      <c r="JGS40" t="s">
        <v>211</v>
      </c>
      <c r="JGT40" t="s">
        <v>211</v>
      </c>
      <c r="JGU40" t="s">
        <v>211</v>
      </c>
      <c r="JGV40" t="s">
        <v>211</v>
      </c>
      <c r="JGW40" t="s">
        <v>211</v>
      </c>
      <c r="JGX40" t="s">
        <v>211</v>
      </c>
      <c r="JGY40" t="s">
        <v>211</v>
      </c>
      <c r="JGZ40" t="s">
        <v>211</v>
      </c>
      <c r="JHA40" t="s">
        <v>211</v>
      </c>
      <c r="JHB40" t="s">
        <v>211</v>
      </c>
      <c r="JHC40" t="s">
        <v>211</v>
      </c>
      <c r="JHD40" t="s">
        <v>211</v>
      </c>
      <c r="JHE40" t="s">
        <v>211</v>
      </c>
      <c r="JHF40" t="s">
        <v>211</v>
      </c>
      <c r="JHG40" t="s">
        <v>211</v>
      </c>
      <c r="JHH40" t="s">
        <v>211</v>
      </c>
      <c r="JHI40" t="s">
        <v>211</v>
      </c>
      <c r="JHJ40" t="s">
        <v>211</v>
      </c>
      <c r="JHK40" t="s">
        <v>211</v>
      </c>
      <c r="JHL40" t="s">
        <v>211</v>
      </c>
      <c r="JHM40" t="s">
        <v>211</v>
      </c>
      <c r="JHN40" t="s">
        <v>211</v>
      </c>
      <c r="JHO40" t="s">
        <v>211</v>
      </c>
      <c r="JHP40" t="s">
        <v>211</v>
      </c>
      <c r="JHQ40" t="s">
        <v>211</v>
      </c>
      <c r="JHR40" t="s">
        <v>211</v>
      </c>
      <c r="JHS40" t="s">
        <v>211</v>
      </c>
      <c r="JHT40" t="s">
        <v>211</v>
      </c>
      <c r="JHU40" t="s">
        <v>211</v>
      </c>
      <c r="JHV40" t="s">
        <v>211</v>
      </c>
      <c r="JHW40" t="s">
        <v>211</v>
      </c>
      <c r="JHX40" t="s">
        <v>211</v>
      </c>
      <c r="JHY40" t="s">
        <v>211</v>
      </c>
      <c r="JHZ40" t="s">
        <v>211</v>
      </c>
      <c r="JIA40" t="s">
        <v>211</v>
      </c>
      <c r="JIB40" t="s">
        <v>211</v>
      </c>
      <c r="JIC40" t="s">
        <v>211</v>
      </c>
      <c r="JID40" t="s">
        <v>211</v>
      </c>
      <c r="JIE40" t="s">
        <v>211</v>
      </c>
      <c r="JIF40" t="s">
        <v>211</v>
      </c>
      <c r="JIG40" t="s">
        <v>211</v>
      </c>
      <c r="JIH40" t="s">
        <v>211</v>
      </c>
      <c r="JII40" t="s">
        <v>211</v>
      </c>
      <c r="JIJ40" t="s">
        <v>211</v>
      </c>
      <c r="JIK40" t="s">
        <v>211</v>
      </c>
      <c r="JIL40" t="s">
        <v>211</v>
      </c>
      <c r="JIM40" t="s">
        <v>211</v>
      </c>
      <c r="JIN40" t="s">
        <v>211</v>
      </c>
      <c r="JIO40" t="s">
        <v>211</v>
      </c>
      <c r="JIP40" t="s">
        <v>211</v>
      </c>
      <c r="JIQ40" t="s">
        <v>211</v>
      </c>
      <c r="JIR40" t="s">
        <v>211</v>
      </c>
      <c r="JIS40" t="s">
        <v>211</v>
      </c>
      <c r="JIT40" t="s">
        <v>211</v>
      </c>
      <c r="JIU40" t="s">
        <v>211</v>
      </c>
      <c r="JIV40" t="s">
        <v>211</v>
      </c>
      <c r="JIW40" t="s">
        <v>211</v>
      </c>
      <c r="JIX40" t="s">
        <v>211</v>
      </c>
      <c r="JIY40" t="s">
        <v>211</v>
      </c>
      <c r="JIZ40" t="s">
        <v>211</v>
      </c>
      <c r="JJA40" t="s">
        <v>211</v>
      </c>
      <c r="JJB40" t="s">
        <v>211</v>
      </c>
      <c r="JJC40" t="s">
        <v>211</v>
      </c>
      <c r="JJD40" t="s">
        <v>211</v>
      </c>
      <c r="JJE40" t="s">
        <v>211</v>
      </c>
      <c r="JJF40" t="s">
        <v>211</v>
      </c>
      <c r="JJG40" t="s">
        <v>211</v>
      </c>
      <c r="JJH40" t="s">
        <v>211</v>
      </c>
      <c r="JJI40" t="s">
        <v>211</v>
      </c>
      <c r="JJJ40" t="s">
        <v>211</v>
      </c>
      <c r="JJK40" t="s">
        <v>211</v>
      </c>
      <c r="JJL40" t="s">
        <v>211</v>
      </c>
      <c r="JJM40" t="s">
        <v>211</v>
      </c>
      <c r="JJN40" t="s">
        <v>211</v>
      </c>
      <c r="JJO40" t="s">
        <v>211</v>
      </c>
      <c r="JJP40" t="s">
        <v>211</v>
      </c>
      <c r="JJQ40" t="s">
        <v>211</v>
      </c>
      <c r="JJR40" t="s">
        <v>211</v>
      </c>
      <c r="JJS40" t="s">
        <v>211</v>
      </c>
      <c r="JJT40" t="s">
        <v>211</v>
      </c>
      <c r="JJU40" t="s">
        <v>211</v>
      </c>
      <c r="JJV40" t="s">
        <v>211</v>
      </c>
      <c r="JJW40" t="s">
        <v>211</v>
      </c>
      <c r="JJX40" t="s">
        <v>211</v>
      </c>
      <c r="JJY40" t="s">
        <v>211</v>
      </c>
      <c r="JJZ40" t="s">
        <v>211</v>
      </c>
      <c r="JKA40" t="s">
        <v>211</v>
      </c>
      <c r="JKB40" t="s">
        <v>211</v>
      </c>
      <c r="JKC40" t="s">
        <v>211</v>
      </c>
      <c r="JKD40" t="s">
        <v>211</v>
      </c>
      <c r="JKE40" t="s">
        <v>211</v>
      </c>
      <c r="JKF40" t="s">
        <v>211</v>
      </c>
      <c r="JKG40" t="s">
        <v>211</v>
      </c>
      <c r="JKH40" t="s">
        <v>211</v>
      </c>
      <c r="JKI40" t="s">
        <v>211</v>
      </c>
      <c r="JKJ40" t="s">
        <v>211</v>
      </c>
      <c r="JKK40" t="s">
        <v>211</v>
      </c>
      <c r="JKL40" t="s">
        <v>211</v>
      </c>
      <c r="JKM40" t="s">
        <v>211</v>
      </c>
      <c r="JKN40" t="s">
        <v>211</v>
      </c>
      <c r="JKO40" t="s">
        <v>211</v>
      </c>
      <c r="JKP40" t="s">
        <v>211</v>
      </c>
      <c r="JKQ40" t="s">
        <v>211</v>
      </c>
      <c r="JKR40" t="s">
        <v>211</v>
      </c>
      <c r="JKS40" t="s">
        <v>211</v>
      </c>
      <c r="JKT40" t="s">
        <v>211</v>
      </c>
      <c r="JKU40" t="s">
        <v>211</v>
      </c>
      <c r="JKV40" t="s">
        <v>211</v>
      </c>
      <c r="JKW40" t="s">
        <v>211</v>
      </c>
      <c r="JKX40" t="s">
        <v>211</v>
      </c>
      <c r="JKY40" t="s">
        <v>211</v>
      </c>
      <c r="JKZ40" t="s">
        <v>211</v>
      </c>
      <c r="JLA40" t="s">
        <v>211</v>
      </c>
      <c r="JLB40" t="s">
        <v>211</v>
      </c>
      <c r="JLC40" t="s">
        <v>211</v>
      </c>
      <c r="JLD40" t="s">
        <v>211</v>
      </c>
      <c r="JLE40" t="s">
        <v>211</v>
      </c>
      <c r="JLF40" t="s">
        <v>211</v>
      </c>
      <c r="JLG40" t="s">
        <v>211</v>
      </c>
      <c r="JLH40" t="s">
        <v>211</v>
      </c>
      <c r="JLI40" t="s">
        <v>211</v>
      </c>
      <c r="JLJ40" t="s">
        <v>211</v>
      </c>
      <c r="JLK40" t="s">
        <v>211</v>
      </c>
      <c r="JLL40" t="s">
        <v>211</v>
      </c>
      <c r="JLM40" t="s">
        <v>211</v>
      </c>
      <c r="JLN40" t="s">
        <v>211</v>
      </c>
      <c r="JLO40" t="s">
        <v>211</v>
      </c>
      <c r="JLP40" t="s">
        <v>211</v>
      </c>
      <c r="JLQ40" t="s">
        <v>211</v>
      </c>
      <c r="JLR40" t="s">
        <v>211</v>
      </c>
      <c r="JLS40" t="s">
        <v>211</v>
      </c>
      <c r="JLT40" t="s">
        <v>211</v>
      </c>
      <c r="JLU40" t="s">
        <v>211</v>
      </c>
      <c r="JLV40" t="s">
        <v>211</v>
      </c>
      <c r="JLW40" t="s">
        <v>211</v>
      </c>
      <c r="JLX40" t="s">
        <v>211</v>
      </c>
      <c r="JLY40" t="s">
        <v>211</v>
      </c>
      <c r="JLZ40" t="s">
        <v>211</v>
      </c>
      <c r="JMA40" t="s">
        <v>211</v>
      </c>
      <c r="JMB40" t="s">
        <v>211</v>
      </c>
      <c r="JMC40" t="s">
        <v>211</v>
      </c>
      <c r="JMD40" t="s">
        <v>211</v>
      </c>
      <c r="JME40" t="s">
        <v>211</v>
      </c>
      <c r="JMF40" t="s">
        <v>211</v>
      </c>
      <c r="JMG40" t="s">
        <v>211</v>
      </c>
      <c r="JMH40" t="s">
        <v>211</v>
      </c>
      <c r="JMI40" t="s">
        <v>211</v>
      </c>
      <c r="JMJ40" t="s">
        <v>211</v>
      </c>
      <c r="JMK40" t="s">
        <v>211</v>
      </c>
      <c r="JML40" t="s">
        <v>211</v>
      </c>
      <c r="JMM40" t="s">
        <v>211</v>
      </c>
      <c r="JMN40" t="s">
        <v>211</v>
      </c>
      <c r="JMO40" t="s">
        <v>211</v>
      </c>
      <c r="JMP40" t="s">
        <v>211</v>
      </c>
      <c r="JMQ40" t="s">
        <v>211</v>
      </c>
      <c r="JMR40" t="s">
        <v>211</v>
      </c>
      <c r="JMS40" t="s">
        <v>211</v>
      </c>
      <c r="JMT40" t="s">
        <v>211</v>
      </c>
      <c r="JMU40" t="s">
        <v>211</v>
      </c>
      <c r="JMV40" t="s">
        <v>211</v>
      </c>
      <c r="JMW40" t="s">
        <v>211</v>
      </c>
      <c r="JMX40" t="s">
        <v>211</v>
      </c>
      <c r="JMY40" t="s">
        <v>211</v>
      </c>
      <c r="JMZ40" t="s">
        <v>211</v>
      </c>
      <c r="JNA40" t="s">
        <v>211</v>
      </c>
      <c r="JNB40" t="s">
        <v>211</v>
      </c>
      <c r="JNC40" t="s">
        <v>211</v>
      </c>
      <c r="JND40" t="s">
        <v>211</v>
      </c>
      <c r="JNE40" t="s">
        <v>211</v>
      </c>
      <c r="JNF40" t="s">
        <v>211</v>
      </c>
      <c r="JNG40" t="s">
        <v>211</v>
      </c>
      <c r="JNH40" t="s">
        <v>211</v>
      </c>
      <c r="JNI40" t="s">
        <v>211</v>
      </c>
      <c r="JNJ40" t="s">
        <v>211</v>
      </c>
      <c r="JNK40" t="s">
        <v>211</v>
      </c>
      <c r="JNL40" t="s">
        <v>211</v>
      </c>
      <c r="JNM40" t="s">
        <v>211</v>
      </c>
      <c r="JNN40" t="s">
        <v>211</v>
      </c>
      <c r="JNO40" t="s">
        <v>211</v>
      </c>
      <c r="JNP40" t="s">
        <v>211</v>
      </c>
      <c r="JNQ40" t="s">
        <v>211</v>
      </c>
      <c r="JNR40" t="s">
        <v>211</v>
      </c>
      <c r="JNS40" t="s">
        <v>211</v>
      </c>
      <c r="JNT40" t="s">
        <v>211</v>
      </c>
      <c r="JNU40" t="s">
        <v>211</v>
      </c>
      <c r="JNV40" t="s">
        <v>211</v>
      </c>
      <c r="JNW40" t="s">
        <v>211</v>
      </c>
      <c r="JNX40" t="s">
        <v>211</v>
      </c>
      <c r="JNY40" t="s">
        <v>211</v>
      </c>
      <c r="JNZ40" t="s">
        <v>211</v>
      </c>
      <c r="JOA40" t="s">
        <v>211</v>
      </c>
      <c r="JOB40" t="s">
        <v>211</v>
      </c>
      <c r="JOC40" t="s">
        <v>211</v>
      </c>
      <c r="JOD40" t="s">
        <v>211</v>
      </c>
      <c r="JOE40" t="s">
        <v>211</v>
      </c>
      <c r="JOF40" t="s">
        <v>211</v>
      </c>
      <c r="JOG40" t="s">
        <v>211</v>
      </c>
      <c r="JOH40" t="s">
        <v>211</v>
      </c>
      <c r="JOI40" t="s">
        <v>211</v>
      </c>
      <c r="JOJ40" t="s">
        <v>211</v>
      </c>
      <c r="JOK40" t="s">
        <v>211</v>
      </c>
      <c r="JOL40" t="s">
        <v>211</v>
      </c>
      <c r="JOM40" t="s">
        <v>211</v>
      </c>
      <c r="JON40" t="s">
        <v>211</v>
      </c>
      <c r="JOO40" t="s">
        <v>211</v>
      </c>
      <c r="JOP40" t="s">
        <v>211</v>
      </c>
      <c r="JOQ40" t="s">
        <v>211</v>
      </c>
      <c r="JOR40" t="s">
        <v>211</v>
      </c>
      <c r="JOS40" t="s">
        <v>211</v>
      </c>
      <c r="JOT40" t="s">
        <v>211</v>
      </c>
      <c r="JOU40" t="s">
        <v>211</v>
      </c>
      <c r="JOV40" t="s">
        <v>211</v>
      </c>
      <c r="JOW40" t="s">
        <v>211</v>
      </c>
      <c r="JOX40" t="s">
        <v>211</v>
      </c>
      <c r="JOY40" t="s">
        <v>211</v>
      </c>
      <c r="JOZ40" t="s">
        <v>211</v>
      </c>
      <c r="JPA40" t="s">
        <v>211</v>
      </c>
      <c r="JPB40" t="s">
        <v>211</v>
      </c>
      <c r="JPC40" t="s">
        <v>211</v>
      </c>
      <c r="JPD40" t="s">
        <v>211</v>
      </c>
      <c r="JPE40" t="s">
        <v>211</v>
      </c>
      <c r="JPF40" t="s">
        <v>211</v>
      </c>
      <c r="JPG40" t="s">
        <v>211</v>
      </c>
      <c r="JPH40" t="s">
        <v>211</v>
      </c>
      <c r="JPI40" t="s">
        <v>211</v>
      </c>
      <c r="JPJ40" t="s">
        <v>211</v>
      </c>
      <c r="JPK40" t="s">
        <v>211</v>
      </c>
      <c r="JPL40" t="s">
        <v>211</v>
      </c>
      <c r="JPM40" t="s">
        <v>211</v>
      </c>
      <c r="JPN40" t="s">
        <v>211</v>
      </c>
      <c r="JPO40" t="s">
        <v>211</v>
      </c>
      <c r="JPP40" t="s">
        <v>211</v>
      </c>
      <c r="JPQ40" t="s">
        <v>211</v>
      </c>
      <c r="JPR40" t="s">
        <v>211</v>
      </c>
      <c r="JPS40" t="s">
        <v>211</v>
      </c>
      <c r="JPT40" t="s">
        <v>211</v>
      </c>
      <c r="JPU40" t="s">
        <v>211</v>
      </c>
      <c r="JPV40" t="s">
        <v>211</v>
      </c>
      <c r="JPW40" t="s">
        <v>211</v>
      </c>
      <c r="JPX40" t="s">
        <v>211</v>
      </c>
      <c r="JPY40" t="s">
        <v>211</v>
      </c>
      <c r="JPZ40" t="s">
        <v>211</v>
      </c>
      <c r="JQA40" t="s">
        <v>211</v>
      </c>
      <c r="JQB40" t="s">
        <v>211</v>
      </c>
      <c r="JQC40" t="s">
        <v>211</v>
      </c>
      <c r="JQD40" t="s">
        <v>211</v>
      </c>
      <c r="JQE40" t="s">
        <v>211</v>
      </c>
      <c r="JQF40" t="s">
        <v>211</v>
      </c>
      <c r="JQG40" t="s">
        <v>211</v>
      </c>
      <c r="JQH40" t="s">
        <v>211</v>
      </c>
      <c r="JQI40" t="s">
        <v>211</v>
      </c>
      <c r="JQJ40" t="s">
        <v>211</v>
      </c>
      <c r="JQK40" t="s">
        <v>211</v>
      </c>
      <c r="JQL40" t="s">
        <v>211</v>
      </c>
      <c r="JQM40" t="s">
        <v>211</v>
      </c>
      <c r="JQN40" t="s">
        <v>211</v>
      </c>
      <c r="JQO40" t="s">
        <v>211</v>
      </c>
      <c r="JQP40" t="s">
        <v>211</v>
      </c>
      <c r="JQQ40" t="s">
        <v>211</v>
      </c>
      <c r="JQR40" t="s">
        <v>211</v>
      </c>
      <c r="JQS40" t="s">
        <v>211</v>
      </c>
      <c r="JQT40" t="s">
        <v>211</v>
      </c>
      <c r="JQU40" t="s">
        <v>211</v>
      </c>
      <c r="JQV40" t="s">
        <v>211</v>
      </c>
      <c r="JQW40" t="s">
        <v>211</v>
      </c>
      <c r="JQX40" t="s">
        <v>211</v>
      </c>
      <c r="JQY40" t="s">
        <v>211</v>
      </c>
      <c r="JQZ40" t="s">
        <v>211</v>
      </c>
      <c r="JRA40" t="s">
        <v>211</v>
      </c>
      <c r="JRB40" t="s">
        <v>211</v>
      </c>
      <c r="JRC40" t="s">
        <v>211</v>
      </c>
      <c r="JRD40" t="s">
        <v>211</v>
      </c>
      <c r="JRE40" t="s">
        <v>211</v>
      </c>
      <c r="JRF40" t="s">
        <v>211</v>
      </c>
      <c r="JRG40" t="s">
        <v>211</v>
      </c>
      <c r="JRH40" t="s">
        <v>211</v>
      </c>
      <c r="JRI40" t="s">
        <v>211</v>
      </c>
      <c r="JRJ40" t="s">
        <v>211</v>
      </c>
      <c r="JRK40" t="s">
        <v>211</v>
      </c>
      <c r="JRL40" t="s">
        <v>211</v>
      </c>
      <c r="JRM40" t="s">
        <v>211</v>
      </c>
      <c r="JRN40" t="s">
        <v>211</v>
      </c>
      <c r="JRO40" t="s">
        <v>211</v>
      </c>
      <c r="JRP40" t="s">
        <v>211</v>
      </c>
      <c r="JRQ40" t="s">
        <v>211</v>
      </c>
      <c r="JRR40" t="s">
        <v>211</v>
      </c>
      <c r="JRS40" t="s">
        <v>211</v>
      </c>
      <c r="JRT40" t="s">
        <v>211</v>
      </c>
      <c r="JRU40" t="s">
        <v>211</v>
      </c>
      <c r="JRV40" t="s">
        <v>211</v>
      </c>
      <c r="JRW40" t="s">
        <v>211</v>
      </c>
      <c r="JRX40" t="s">
        <v>211</v>
      </c>
      <c r="JRY40" t="s">
        <v>211</v>
      </c>
      <c r="JRZ40" t="s">
        <v>211</v>
      </c>
      <c r="JSA40" t="s">
        <v>211</v>
      </c>
      <c r="JSB40" t="s">
        <v>211</v>
      </c>
      <c r="JSC40" t="s">
        <v>211</v>
      </c>
      <c r="JSD40" t="s">
        <v>211</v>
      </c>
      <c r="JSE40" t="s">
        <v>211</v>
      </c>
      <c r="JSF40" t="s">
        <v>211</v>
      </c>
      <c r="JSG40" t="s">
        <v>211</v>
      </c>
      <c r="JSH40" t="s">
        <v>211</v>
      </c>
      <c r="JSI40" t="s">
        <v>211</v>
      </c>
      <c r="JSJ40" t="s">
        <v>211</v>
      </c>
      <c r="JSK40" t="s">
        <v>211</v>
      </c>
      <c r="JSL40" t="s">
        <v>211</v>
      </c>
      <c r="JSM40" t="s">
        <v>211</v>
      </c>
      <c r="JSN40" t="s">
        <v>211</v>
      </c>
      <c r="JSO40" t="s">
        <v>211</v>
      </c>
      <c r="JSP40" t="s">
        <v>211</v>
      </c>
      <c r="JSQ40" t="s">
        <v>211</v>
      </c>
      <c r="JSR40" t="s">
        <v>211</v>
      </c>
      <c r="JSS40" t="s">
        <v>211</v>
      </c>
      <c r="JST40" t="s">
        <v>211</v>
      </c>
      <c r="JSU40" t="s">
        <v>211</v>
      </c>
      <c r="JSV40" t="s">
        <v>211</v>
      </c>
      <c r="JSW40" t="s">
        <v>211</v>
      </c>
      <c r="JSX40" t="s">
        <v>211</v>
      </c>
      <c r="JSY40" t="s">
        <v>211</v>
      </c>
      <c r="JSZ40" t="s">
        <v>211</v>
      </c>
      <c r="JTA40" t="s">
        <v>211</v>
      </c>
      <c r="JTB40" t="s">
        <v>211</v>
      </c>
      <c r="JTC40" t="s">
        <v>211</v>
      </c>
      <c r="JTD40" t="s">
        <v>211</v>
      </c>
      <c r="JTE40" t="s">
        <v>211</v>
      </c>
      <c r="JTF40" t="s">
        <v>211</v>
      </c>
      <c r="JTG40" t="s">
        <v>211</v>
      </c>
      <c r="JTH40" t="s">
        <v>211</v>
      </c>
      <c r="JTI40" t="s">
        <v>211</v>
      </c>
      <c r="JTJ40" t="s">
        <v>211</v>
      </c>
      <c r="JTK40" t="s">
        <v>211</v>
      </c>
      <c r="JTL40" t="s">
        <v>211</v>
      </c>
      <c r="JTM40" t="s">
        <v>211</v>
      </c>
      <c r="JTN40" t="s">
        <v>211</v>
      </c>
      <c r="JTO40" t="s">
        <v>211</v>
      </c>
      <c r="JTP40" t="s">
        <v>211</v>
      </c>
      <c r="JTQ40" t="s">
        <v>211</v>
      </c>
      <c r="JTR40" t="s">
        <v>211</v>
      </c>
      <c r="JTS40" t="s">
        <v>211</v>
      </c>
      <c r="JTT40" t="s">
        <v>211</v>
      </c>
      <c r="JTU40" t="s">
        <v>211</v>
      </c>
      <c r="JTV40" t="s">
        <v>211</v>
      </c>
      <c r="JTW40" t="s">
        <v>211</v>
      </c>
      <c r="JTX40" t="s">
        <v>211</v>
      </c>
      <c r="JTY40" t="s">
        <v>211</v>
      </c>
      <c r="JTZ40" t="s">
        <v>211</v>
      </c>
      <c r="JUA40" t="s">
        <v>211</v>
      </c>
      <c r="JUB40" t="s">
        <v>211</v>
      </c>
      <c r="JUC40" t="s">
        <v>211</v>
      </c>
      <c r="JUD40" t="s">
        <v>211</v>
      </c>
      <c r="JUE40" t="s">
        <v>211</v>
      </c>
      <c r="JUF40" t="s">
        <v>211</v>
      </c>
      <c r="JUG40" t="s">
        <v>211</v>
      </c>
      <c r="JUH40" t="s">
        <v>211</v>
      </c>
      <c r="JUI40" t="s">
        <v>211</v>
      </c>
      <c r="JUJ40" t="s">
        <v>211</v>
      </c>
      <c r="JUK40" t="s">
        <v>211</v>
      </c>
      <c r="JUL40" t="s">
        <v>211</v>
      </c>
      <c r="JUM40" t="s">
        <v>211</v>
      </c>
      <c r="JUN40" t="s">
        <v>211</v>
      </c>
      <c r="JUO40" t="s">
        <v>211</v>
      </c>
      <c r="JUP40" t="s">
        <v>211</v>
      </c>
      <c r="JUQ40" t="s">
        <v>211</v>
      </c>
      <c r="JUR40" t="s">
        <v>211</v>
      </c>
      <c r="JUS40" t="s">
        <v>211</v>
      </c>
      <c r="JUT40" t="s">
        <v>211</v>
      </c>
      <c r="JUU40" t="s">
        <v>211</v>
      </c>
      <c r="JUV40" t="s">
        <v>211</v>
      </c>
      <c r="JUW40" t="s">
        <v>211</v>
      </c>
      <c r="JUX40" t="s">
        <v>211</v>
      </c>
      <c r="JUY40" t="s">
        <v>211</v>
      </c>
      <c r="JUZ40" t="s">
        <v>211</v>
      </c>
      <c r="JVA40" t="s">
        <v>211</v>
      </c>
      <c r="JVB40" t="s">
        <v>211</v>
      </c>
      <c r="JVC40" t="s">
        <v>211</v>
      </c>
      <c r="JVD40" t="s">
        <v>211</v>
      </c>
      <c r="JVE40" t="s">
        <v>211</v>
      </c>
      <c r="JVF40" t="s">
        <v>211</v>
      </c>
      <c r="JVG40" t="s">
        <v>211</v>
      </c>
      <c r="JVH40" t="s">
        <v>211</v>
      </c>
      <c r="JVI40" t="s">
        <v>211</v>
      </c>
      <c r="JVJ40" t="s">
        <v>211</v>
      </c>
      <c r="JVK40" t="s">
        <v>211</v>
      </c>
      <c r="JVL40" t="s">
        <v>211</v>
      </c>
      <c r="JVM40" t="s">
        <v>211</v>
      </c>
      <c r="JVN40" t="s">
        <v>211</v>
      </c>
      <c r="JVO40" t="s">
        <v>211</v>
      </c>
      <c r="JVP40" t="s">
        <v>211</v>
      </c>
      <c r="JVQ40" t="s">
        <v>211</v>
      </c>
      <c r="JVR40" t="s">
        <v>211</v>
      </c>
      <c r="JVS40" t="s">
        <v>211</v>
      </c>
      <c r="JVT40" t="s">
        <v>211</v>
      </c>
      <c r="JVU40" t="s">
        <v>211</v>
      </c>
      <c r="JVV40" t="s">
        <v>211</v>
      </c>
      <c r="JVW40" t="s">
        <v>211</v>
      </c>
      <c r="JVX40" t="s">
        <v>211</v>
      </c>
      <c r="JVY40" t="s">
        <v>211</v>
      </c>
      <c r="JVZ40" t="s">
        <v>211</v>
      </c>
      <c r="JWA40" t="s">
        <v>211</v>
      </c>
      <c r="JWB40" t="s">
        <v>211</v>
      </c>
      <c r="JWC40" t="s">
        <v>211</v>
      </c>
      <c r="JWD40" t="s">
        <v>211</v>
      </c>
      <c r="JWE40" t="s">
        <v>211</v>
      </c>
      <c r="JWF40" t="s">
        <v>211</v>
      </c>
      <c r="JWG40" t="s">
        <v>211</v>
      </c>
      <c r="JWH40" t="s">
        <v>211</v>
      </c>
      <c r="JWI40" t="s">
        <v>211</v>
      </c>
      <c r="JWJ40" t="s">
        <v>211</v>
      </c>
      <c r="JWK40" t="s">
        <v>211</v>
      </c>
      <c r="JWL40" t="s">
        <v>211</v>
      </c>
      <c r="JWM40" t="s">
        <v>211</v>
      </c>
      <c r="JWN40" t="s">
        <v>211</v>
      </c>
      <c r="JWO40" t="s">
        <v>211</v>
      </c>
      <c r="JWP40" t="s">
        <v>211</v>
      </c>
      <c r="JWQ40" t="s">
        <v>211</v>
      </c>
      <c r="JWR40" t="s">
        <v>211</v>
      </c>
      <c r="JWS40" t="s">
        <v>211</v>
      </c>
      <c r="JWT40" t="s">
        <v>211</v>
      </c>
      <c r="JWU40" t="s">
        <v>211</v>
      </c>
      <c r="JWV40" t="s">
        <v>211</v>
      </c>
      <c r="JWW40" t="s">
        <v>211</v>
      </c>
      <c r="JWX40" t="s">
        <v>211</v>
      </c>
      <c r="JWY40" t="s">
        <v>211</v>
      </c>
      <c r="JWZ40" t="s">
        <v>211</v>
      </c>
      <c r="JXA40" t="s">
        <v>211</v>
      </c>
      <c r="JXB40" t="s">
        <v>211</v>
      </c>
      <c r="JXC40" t="s">
        <v>211</v>
      </c>
      <c r="JXD40" t="s">
        <v>211</v>
      </c>
      <c r="JXE40" t="s">
        <v>211</v>
      </c>
      <c r="JXF40" t="s">
        <v>211</v>
      </c>
      <c r="JXG40" t="s">
        <v>211</v>
      </c>
      <c r="JXH40" t="s">
        <v>211</v>
      </c>
      <c r="JXI40" t="s">
        <v>211</v>
      </c>
      <c r="JXJ40" t="s">
        <v>211</v>
      </c>
      <c r="JXK40" t="s">
        <v>211</v>
      </c>
      <c r="JXL40" t="s">
        <v>211</v>
      </c>
      <c r="JXM40" t="s">
        <v>211</v>
      </c>
      <c r="JXN40" t="s">
        <v>211</v>
      </c>
      <c r="JXO40" t="s">
        <v>211</v>
      </c>
      <c r="JXP40" t="s">
        <v>211</v>
      </c>
      <c r="JXQ40" t="s">
        <v>211</v>
      </c>
      <c r="JXR40" t="s">
        <v>211</v>
      </c>
      <c r="JXS40" t="s">
        <v>211</v>
      </c>
      <c r="JXT40" t="s">
        <v>211</v>
      </c>
      <c r="JXU40" t="s">
        <v>211</v>
      </c>
      <c r="JXV40" t="s">
        <v>211</v>
      </c>
      <c r="JXW40" t="s">
        <v>211</v>
      </c>
      <c r="JXX40" t="s">
        <v>211</v>
      </c>
      <c r="JXY40" t="s">
        <v>211</v>
      </c>
      <c r="JXZ40" t="s">
        <v>211</v>
      </c>
      <c r="JYA40" t="s">
        <v>211</v>
      </c>
      <c r="JYB40" t="s">
        <v>211</v>
      </c>
      <c r="JYC40" t="s">
        <v>211</v>
      </c>
      <c r="JYD40" t="s">
        <v>211</v>
      </c>
      <c r="JYE40" t="s">
        <v>211</v>
      </c>
      <c r="JYF40" t="s">
        <v>211</v>
      </c>
      <c r="JYG40" t="s">
        <v>211</v>
      </c>
      <c r="JYH40" t="s">
        <v>211</v>
      </c>
      <c r="JYI40" t="s">
        <v>211</v>
      </c>
      <c r="JYJ40" t="s">
        <v>211</v>
      </c>
      <c r="JYK40" t="s">
        <v>211</v>
      </c>
      <c r="JYL40" t="s">
        <v>211</v>
      </c>
      <c r="JYM40" t="s">
        <v>211</v>
      </c>
      <c r="JYN40" t="s">
        <v>211</v>
      </c>
      <c r="JYO40" t="s">
        <v>211</v>
      </c>
      <c r="JYP40" t="s">
        <v>211</v>
      </c>
      <c r="JYQ40" t="s">
        <v>211</v>
      </c>
      <c r="JYR40" t="s">
        <v>211</v>
      </c>
      <c r="JYS40" t="s">
        <v>211</v>
      </c>
      <c r="JYT40" t="s">
        <v>211</v>
      </c>
      <c r="JYU40" t="s">
        <v>211</v>
      </c>
      <c r="JYV40" t="s">
        <v>211</v>
      </c>
      <c r="JYW40" t="s">
        <v>211</v>
      </c>
      <c r="JYX40" t="s">
        <v>211</v>
      </c>
      <c r="JYY40" t="s">
        <v>211</v>
      </c>
      <c r="JYZ40" t="s">
        <v>211</v>
      </c>
      <c r="JZA40" t="s">
        <v>211</v>
      </c>
      <c r="JZB40" t="s">
        <v>211</v>
      </c>
      <c r="JZC40" t="s">
        <v>211</v>
      </c>
      <c r="JZD40" t="s">
        <v>211</v>
      </c>
      <c r="JZE40" t="s">
        <v>211</v>
      </c>
      <c r="JZF40" t="s">
        <v>211</v>
      </c>
      <c r="JZG40" t="s">
        <v>211</v>
      </c>
      <c r="JZH40" t="s">
        <v>211</v>
      </c>
      <c r="JZI40" t="s">
        <v>211</v>
      </c>
      <c r="JZJ40" t="s">
        <v>211</v>
      </c>
      <c r="JZK40" t="s">
        <v>211</v>
      </c>
      <c r="JZL40" t="s">
        <v>211</v>
      </c>
      <c r="JZM40" t="s">
        <v>211</v>
      </c>
      <c r="JZN40" t="s">
        <v>211</v>
      </c>
      <c r="JZO40" t="s">
        <v>211</v>
      </c>
      <c r="JZP40" t="s">
        <v>211</v>
      </c>
      <c r="JZQ40" t="s">
        <v>211</v>
      </c>
      <c r="JZR40" t="s">
        <v>211</v>
      </c>
      <c r="JZS40" t="s">
        <v>211</v>
      </c>
      <c r="JZT40" t="s">
        <v>211</v>
      </c>
      <c r="JZU40" t="s">
        <v>211</v>
      </c>
      <c r="JZV40" t="s">
        <v>211</v>
      </c>
      <c r="JZW40" t="s">
        <v>211</v>
      </c>
      <c r="JZX40" t="s">
        <v>211</v>
      </c>
      <c r="JZY40" t="s">
        <v>211</v>
      </c>
      <c r="JZZ40" t="s">
        <v>211</v>
      </c>
      <c r="KAA40" t="s">
        <v>211</v>
      </c>
      <c r="KAB40" t="s">
        <v>211</v>
      </c>
      <c r="KAC40" t="s">
        <v>211</v>
      </c>
      <c r="KAD40" t="s">
        <v>211</v>
      </c>
      <c r="KAE40" t="s">
        <v>211</v>
      </c>
      <c r="KAF40" t="s">
        <v>211</v>
      </c>
      <c r="KAG40" t="s">
        <v>211</v>
      </c>
      <c r="KAH40" t="s">
        <v>211</v>
      </c>
      <c r="KAI40" t="s">
        <v>211</v>
      </c>
      <c r="KAJ40" t="s">
        <v>211</v>
      </c>
      <c r="KAK40" t="s">
        <v>211</v>
      </c>
      <c r="KAL40" t="s">
        <v>211</v>
      </c>
      <c r="KAM40" t="s">
        <v>211</v>
      </c>
      <c r="KAN40" t="s">
        <v>211</v>
      </c>
      <c r="KAO40" t="s">
        <v>211</v>
      </c>
      <c r="KAP40" t="s">
        <v>211</v>
      </c>
      <c r="KAQ40" t="s">
        <v>211</v>
      </c>
      <c r="KAR40" t="s">
        <v>211</v>
      </c>
      <c r="KAS40" t="s">
        <v>211</v>
      </c>
      <c r="KAT40" t="s">
        <v>211</v>
      </c>
      <c r="KAU40" t="s">
        <v>211</v>
      </c>
      <c r="KAV40" t="s">
        <v>211</v>
      </c>
      <c r="KAW40" t="s">
        <v>211</v>
      </c>
      <c r="KAX40" t="s">
        <v>211</v>
      </c>
      <c r="KAY40" t="s">
        <v>211</v>
      </c>
      <c r="KAZ40" t="s">
        <v>211</v>
      </c>
      <c r="KBA40" t="s">
        <v>211</v>
      </c>
      <c r="KBB40" t="s">
        <v>211</v>
      </c>
      <c r="KBC40" t="s">
        <v>211</v>
      </c>
      <c r="KBD40" t="s">
        <v>211</v>
      </c>
      <c r="KBE40" t="s">
        <v>211</v>
      </c>
      <c r="KBF40" t="s">
        <v>211</v>
      </c>
      <c r="KBG40" t="s">
        <v>211</v>
      </c>
      <c r="KBH40" t="s">
        <v>211</v>
      </c>
      <c r="KBI40" t="s">
        <v>211</v>
      </c>
      <c r="KBJ40" t="s">
        <v>211</v>
      </c>
      <c r="KBK40" t="s">
        <v>211</v>
      </c>
      <c r="KBL40" t="s">
        <v>211</v>
      </c>
      <c r="KBM40" t="s">
        <v>211</v>
      </c>
      <c r="KBN40" t="s">
        <v>211</v>
      </c>
      <c r="KBO40" t="s">
        <v>211</v>
      </c>
      <c r="KBP40" t="s">
        <v>211</v>
      </c>
      <c r="KBQ40" t="s">
        <v>211</v>
      </c>
      <c r="KBR40" t="s">
        <v>211</v>
      </c>
      <c r="KBS40" t="s">
        <v>211</v>
      </c>
      <c r="KBT40" t="s">
        <v>211</v>
      </c>
      <c r="KBU40" t="s">
        <v>211</v>
      </c>
      <c r="KBV40" t="s">
        <v>211</v>
      </c>
      <c r="KBW40" t="s">
        <v>211</v>
      </c>
      <c r="KBX40" t="s">
        <v>211</v>
      </c>
      <c r="KBY40" t="s">
        <v>211</v>
      </c>
      <c r="KBZ40" t="s">
        <v>211</v>
      </c>
      <c r="KCA40" t="s">
        <v>211</v>
      </c>
      <c r="KCB40" t="s">
        <v>211</v>
      </c>
      <c r="KCC40" t="s">
        <v>211</v>
      </c>
      <c r="KCD40" t="s">
        <v>211</v>
      </c>
      <c r="KCE40" t="s">
        <v>211</v>
      </c>
      <c r="KCF40" t="s">
        <v>211</v>
      </c>
      <c r="KCG40" t="s">
        <v>211</v>
      </c>
      <c r="KCH40" t="s">
        <v>211</v>
      </c>
      <c r="KCI40" t="s">
        <v>211</v>
      </c>
      <c r="KCJ40" t="s">
        <v>211</v>
      </c>
      <c r="KCK40" t="s">
        <v>211</v>
      </c>
      <c r="KCL40" t="s">
        <v>211</v>
      </c>
      <c r="KCM40" t="s">
        <v>211</v>
      </c>
      <c r="KCN40" t="s">
        <v>211</v>
      </c>
      <c r="KCO40" t="s">
        <v>211</v>
      </c>
      <c r="KCP40" t="s">
        <v>211</v>
      </c>
      <c r="KCQ40" t="s">
        <v>211</v>
      </c>
      <c r="KCR40" t="s">
        <v>211</v>
      </c>
      <c r="KCS40" t="s">
        <v>211</v>
      </c>
      <c r="KCT40" t="s">
        <v>211</v>
      </c>
      <c r="KCU40" t="s">
        <v>211</v>
      </c>
      <c r="KCV40" t="s">
        <v>211</v>
      </c>
      <c r="KCW40" t="s">
        <v>211</v>
      </c>
      <c r="KCX40" t="s">
        <v>211</v>
      </c>
      <c r="KCY40" t="s">
        <v>211</v>
      </c>
      <c r="KCZ40" t="s">
        <v>211</v>
      </c>
      <c r="KDA40" t="s">
        <v>211</v>
      </c>
      <c r="KDB40" t="s">
        <v>211</v>
      </c>
      <c r="KDC40" t="s">
        <v>211</v>
      </c>
      <c r="KDD40" t="s">
        <v>211</v>
      </c>
      <c r="KDE40" t="s">
        <v>211</v>
      </c>
      <c r="KDF40" t="s">
        <v>211</v>
      </c>
      <c r="KDG40" t="s">
        <v>211</v>
      </c>
      <c r="KDH40" t="s">
        <v>211</v>
      </c>
      <c r="KDI40" t="s">
        <v>211</v>
      </c>
      <c r="KDJ40" t="s">
        <v>211</v>
      </c>
      <c r="KDK40" t="s">
        <v>211</v>
      </c>
      <c r="KDL40" t="s">
        <v>211</v>
      </c>
      <c r="KDM40" t="s">
        <v>211</v>
      </c>
      <c r="KDN40" t="s">
        <v>211</v>
      </c>
      <c r="KDO40" t="s">
        <v>211</v>
      </c>
      <c r="KDP40" t="s">
        <v>211</v>
      </c>
      <c r="KDQ40" t="s">
        <v>211</v>
      </c>
      <c r="KDR40" t="s">
        <v>211</v>
      </c>
      <c r="KDS40" t="s">
        <v>211</v>
      </c>
      <c r="KDT40" t="s">
        <v>211</v>
      </c>
      <c r="KDU40" t="s">
        <v>211</v>
      </c>
      <c r="KDV40" t="s">
        <v>211</v>
      </c>
      <c r="KDW40" t="s">
        <v>211</v>
      </c>
      <c r="KDX40" t="s">
        <v>211</v>
      </c>
      <c r="KDY40" t="s">
        <v>211</v>
      </c>
      <c r="KDZ40" t="s">
        <v>211</v>
      </c>
      <c r="KEA40" t="s">
        <v>211</v>
      </c>
      <c r="KEB40" t="s">
        <v>211</v>
      </c>
      <c r="KEC40" t="s">
        <v>211</v>
      </c>
      <c r="KED40" t="s">
        <v>211</v>
      </c>
      <c r="KEE40" t="s">
        <v>211</v>
      </c>
      <c r="KEF40" t="s">
        <v>211</v>
      </c>
      <c r="KEG40" t="s">
        <v>211</v>
      </c>
      <c r="KEH40" t="s">
        <v>211</v>
      </c>
      <c r="KEI40" t="s">
        <v>211</v>
      </c>
      <c r="KEJ40" t="s">
        <v>211</v>
      </c>
      <c r="KEK40" t="s">
        <v>211</v>
      </c>
      <c r="KEL40" t="s">
        <v>211</v>
      </c>
      <c r="KEM40" t="s">
        <v>211</v>
      </c>
      <c r="KEN40" t="s">
        <v>211</v>
      </c>
      <c r="KEO40" t="s">
        <v>211</v>
      </c>
      <c r="KEP40" t="s">
        <v>211</v>
      </c>
      <c r="KEQ40" t="s">
        <v>211</v>
      </c>
      <c r="KER40" t="s">
        <v>211</v>
      </c>
      <c r="KES40" t="s">
        <v>211</v>
      </c>
      <c r="KET40" t="s">
        <v>211</v>
      </c>
      <c r="KEU40" t="s">
        <v>211</v>
      </c>
      <c r="KEV40" t="s">
        <v>211</v>
      </c>
      <c r="KEW40" t="s">
        <v>211</v>
      </c>
      <c r="KEX40" t="s">
        <v>211</v>
      </c>
      <c r="KEY40" t="s">
        <v>211</v>
      </c>
      <c r="KEZ40" t="s">
        <v>211</v>
      </c>
      <c r="KFA40" t="s">
        <v>211</v>
      </c>
      <c r="KFB40" t="s">
        <v>211</v>
      </c>
      <c r="KFC40" t="s">
        <v>211</v>
      </c>
      <c r="KFD40" t="s">
        <v>211</v>
      </c>
      <c r="KFE40" t="s">
        <v>211</v>
      </c>
      <c r="KFF40" t="s">
        <v>211</v>
      </c>
      <c r="KFG40" t="s">
        <v>211</v>
      </c>
      <c r="KFH40" t="s">
        <v>211</v>
      </c>
      <c r="KFI40" t="s">
        <v>211</v>
      </c>
      <c r="KFJ40" t="s">
        <v>211</v>
      </c>
      <c r="KFK40" t="s">
        <v>211</v>
      </c>
      <c r="KFL40" t="s">
        <v>211</v>
      </c>
      <c r="KFM40" t="s">
        <v>211</v>
      </c>
      <c r="KFN40" t="s">
        <v>211</v>
      </c>
      <c r="KFO40" t="s">
        <v>211</v>
      </c>
      <c r="KFP40" t="s">
        <v>211</v>
      </c>
      <c r="KFQ40" t="s">
        <v>211</v>
      </c>
      <c r="KFR40" t="s">
        <v>211</v>
      </c>
      <c r="KFS40" t="s">
        <v>211</v>
      </c>
      <c r="KFT40" t="s">
        <v>211</v>
      </c>
      <c r="KFU40" t="s">
        <v>211</v>
      </c>
      <c r="KFV40" t="s">
        <v>211</v>
      </c>
      <c r="KFW40" t="s">
        <v>211</v>
      </c>
      <c r="KFX40" t="s">
        <v>211</v>
      </c>
      <c r="KFY40" t="s">
        <v>211</v>
      </c>
      <c r="KFZ40" t="s">
        <v>211</v>
      </c>
      <c r="KGA40" t="s">
        <v>211</v>
      </c>
      <c r="KGB40" t="s">
        <v>211</v>
      </c>
      <c r="KGC40" t="s">
        <v>211</v>
      </c>
      <c r="KGD40" t="s">
        <v>211</v>
      </c>
      <c r="KGE40" t="s">
        <v>211</v>
      </c>
      <c r="KGF40" t="s">
        <v>211</v>
      </c>
      <c r="KGG40" t="s">
        <v>211</v>
      </c>
      <c r="KGH40" t="s">
        <v>211</v>
      </c>
      <c r="KGI40" t="s">
        <v>211</v>
      </c>
      <c r="KGJ40" t="s">
        <v>211</v>
      </c>
      <c r="KGK40" t="s">
        <v>211</v>
      </c>
      <c r="KGL40" t="s">
        <v>211</v>
      </c>
      <c r="KGM40" t="s">
        <v>211</v>
      </c>
      <c r="KGN40" t="s">
        <v>211</v>
      </c>
      <c r="KGO40" t="s">
        <v>211</v>
      </c>
      <c r="KGP40" t="s">
        <v>211</v>
      </c>
      <c r="KGQ40" t="s">
        <v>211</v>
      </c>
      <c r="KGR40" t="s">
        <v>211</v>
      </c>
      <c r="KGS40" t="s">
        <v>211</v>
      </c>
      <c r="KGT40" t="s">
        <v>211</v>
      </c>
      <c r="KGU40" t="s">
        <v>211</v>
      </c>
      <c r="KGV40" t="s">
        <v>211</v>
      </c>
      <c r="KGW40" t="s">
        <v>211</v>
      </c>
      <c r="KGX40" t="s">
        <v>211</v>
      </c>
      <c r="KGY40" t="s">
        <v>211</v>
      </c>
      <c r="KGZ40" t="s">
        <v>211</v>
      </c>
      <c r="KHA40" t="s">
        <v>211</v>
      </c>
      <c r="KHB40" t="s">
        <v>211</v>
      </c>
      <c r="KHC40" t="s">
        <v>211</v>
      </c>
      <c r="KHD40" t="s">
        <v>211</v>
      </c>
      <c r="KHE40" t="s">
        <v>211</v>
      </c>
      <c r="KHF40" t="s">
        <v>211</v>
      </c>
      <c r="KHG40" t="s">
        <v>211</v>
      </c>
      <c r="KHH40" t="s">
        <v>211</v>
      </c>
      <c r="KHI40" t="s">
        <v>211</v>
      </c>
      <c r="KHJ40" t="s">
        <v>211</v>
      </c>
      <c r="KHK40" t="s">
        <v>211</v>
      </c>
      <c r="KHL40" t="s">
        <v>211</v>
      </c>
      <c r="KHM40" t="s">
        <v>211</v>
      </c>
      <c r="KHN40" t="s">
        <v>211</v>
      </c>
      <c r="KHO40" t="s">
        <v>211</v>
      </c>
      <c r="KHP40" t="s">
        <v>211</v>
      </c>
      <c r="KHQ40" t="s">
        <v>211</v>
      </c>
      <c r="KHR40" t="s">
        <v>211</v>
      </c>
      <c r="KHS40" t="s">
        <v>211</v>
      </c>
      <c r="KHT40" t="s">
        <v>211</v>
      </c>
      <c r="KHU40" t="s">
        <v>211</v>
      </c>
      <c r="KHV40" t="s">
        <v>211</v>
      </c>
      <c r="KHW40" t="s">
        <v>211</v>
      </c>
      <c r="KHX40" t="s">
        <v>211</v>
      </c>
      <c r="KHY40" t="s">
        <v>211</v>
      </c>
      <c r="KHZ40" t="s">
        <v>211</v>
      </c>
      <c r="KIA40" t="s">
        <v>211</v>
      </c>
      <c r="KIB40" t="s">
        <v>211</v>
      </c>
      <c r="KIC40" t="s">
        <v>211</v>
      </c>
      <c r="KID40" t="s">
        <v>211</v>
      </c>
      <c r="KIE40" t="s">
        <v>211</v>
      </c>
      <c r="KIF40" t="s">
        <v>211</v>
      </c>
      <c r="KIG40" t="s">
        <v>211</v>
      </c>
      <c r="KIH40" t="s">
        <v>211</v>
      </c>
      <c r="KII40" t="s">
        <v>211</v>
      </c>
      <c r="KIJ40" t="s">
        <v>211</v>
      </c>
      <c r="KIK40" t="s">
        <v>211</v>
      </c>
      <c r="KIL40" t="s">
        <v>211</v>
      </c>
      <c r="KIM40" t="s">
        <v>211</v>
      </c>
      <c r="KIN40" t="s">
        <v>211</v>
      </c>
      <c r="KIO40" t="s">
        <v>211</v>
      </c>
      <c r="KIP40" t="s">
        <v>211</v>
      </c>
      <c r="KIQ40" t="s">
        <v>211</v>
      </c>
      <c r="KIR40" t="s">
        <v>211</v>
      </c>
      <c r="KIS40" t="s">
        <v>211</v>
      </c>
      <c r="KIT40" t="s">
        <v>211</v>
      </c>
      <c r="KIU40" t="s">
        <v>211</v>
      </c>
      <c r="KIV40" t="s">
        <v>211</v>
      </c>
      <c r="KIW40" t="s">
        <v>211</v>
      </c>
      <c r="KIX40" t="s">
        <v>211</v>
      </c>
      <c r="KIY40" t="s">
        <v>211</v>
      </c>
      <c r="KIZ40" t="s">
        <v>211</v>
      </c>
      <c r="KJA40" t="s">
        <v>211</v>
      </c>
      <c r="KJB40" t="s">
        <v>211</v>
      </c>
      <c r="KJC40" t="s">
        <v>211</v>
      </c>
      <c r="KJD40" t="s">
        <v>211</v>
      </c>
      <c r="KJE40" t="s">
        <v>211</v>
      </c>
      <c r="KJF40" t="s">
        <v>211</v>
      </c>
      <c r="KJG40" t="s">
        <v>211</v>
      </c>
      <c r="KJH40" t="s">
        <v>211</v>
      </c>
      <c r="KJI40" t="s">
        <v>211</v>
      </c>
      <c r="KJJ40" t="s">
        <v>211</v>
      </c>
      <c r="KJK40" t="s">
        <v>211</v>
      </c>
      <c r="KJL40" t="s">
        <v>211</v>
      </c>
      <c r="KJM40" t="s">
        <v>211</v>
      </c>
      <c r="KJN40" t="s">
        <v>211</v>
      </c>
      <c r="KJO40" t="s">
        <v>211</v>
      </c>
      <c r="KJP40" t="s">
        <v>211</v>
      </c>
      <c r="KJQ40" t="s">
        <v>211</v>
      </c>
      <c r="KJR40" t="s">
        <v>211</v>
      </c>
      <c r="KJS40" t="s">
        <v>211</v>
      </c>
      <c r="KJT40" t="s">
        <v>211</v>
      </c>
      <c r="KJU40" t="s">
        <v>211</v>
      </c>
      <c r="KJV40" t="s">
        <v>211</v>
      </c>
      <c r="KJW40" t="s">
        <v>211</v>
      </c>
      <c r="KJX40" t="s">
        <v>211</v>
      </c>
      <c r="KJY40" t="s">
        <v>211</v>
      </c>
      <c r="KJZ40" t="s">
        <v>211</v>
      </c>
      <c r="KKA40" t="s">
        <v>211</v>
      </c>
      <c r="KKB40" t="s">
        <v>211</v>
      </c>
      <c r="KKC40" t="s">
        <v>211</v>
      </c>
      <c r="KKD40" t="s">
        <v>211</v>
      </c>
      <c r="KKE40" t="s">
        <v>211</v>
      </c>
      <c r="KKF40" t="s">
        <v>211</v>
      </c>
      <c r="KKG40" t="s">
        <v>211</v>
      </c>
      <c r="KKH40" t="s">
        <v>211</v>
      </c>
      <c r="KKI40" t="s">
        <v>211</v>
      </c>
      <c r="KKJ40" t="s">
        <v>211</v>
      </c>
      <c r="KKK40" t="s">
        <v>211</v>
      </c>
      <c r="KKL40" t="s">
        <v>211</v>
      </c>
      <c r="KKM40" t="s">
        <v>211</v>
      </c>
      <c r="KKN40" t="s">
        <v>211</v>
      </c>
      <c r="KKO40" t="s">
        <v>211</v>
      </c>
      <c r="KKP40" t="s">
        <v>211</v>
      </c>
      <c r="KKQ40" t="s">
        <v>211</v>
      </c>
      <c r="KKR40" t="s">
        <v>211</v>
      </c>
      <c r="KKS40" t="s">
        <v>211</v>
      </c>
      <c r="KKT40" t="s">
        <v>211</v>
      </c>
      <c r="KKU40" t="s">
        <v>211</v>
      </c>
      <c r="KKV40" t="s">
        <v>211</v>
      </c>
      <c r="KKW40" t="s">
        <v>211</v>
      </c>
      <c r="KKX40" t="s">
        <v>211</v>
      </c>
      <c r="KKY40" t="s">
        <v>211</v>
      </c>
      <c r="KKZ40" t="s">
        <v>211</v>
      </c>
      <c r="KLA40" t="s">
        <v>211</v>
      </c>
      <c r="KLB40" t="s">
        <v>211</v>
      </c>
      <c r="KLC40" t="s">
        <v>211</v>
      </c>
      <c r="KLD40" t="s">
        <v>211</v>
      </c>
      <c r="KLE40" t="s">
        <v>211</v>
      </c>
      <c r="KLF40" t="s">
        <v>211</v>
      </c>
      <c r="KLG40" t="s">
        <v>211</v>
      </c>
      <c r="KLH40" t="s">
        <v>211</v>
      </c>
      <c r="KLI40" t="s">
        <v>211</v>
      </c>
      <c r="KLJ40" t="s">
        <v>211</v>
      </c>
      <c r="KLK40" t="s">
        <v>211</v>
      </c>
      <c r="KLL40" t="s">
        <v>211</v>
      </c>
      <c r="KLM40" t="s">
        <v>211</v>
      </c>
      <c r="KLN40" t="s">
        <v>211</v>
      </c>
      <c r="KLO40" t="s">
        <v>211</v>
      </c>
      <c r="KLP40" t="s">
        <v>211</v>
      </c>
      <c r="KLQ40" t="s">
        <v>211</v>
      </c>
      <c r="KLR40" t="s">
        <v>211</v>
      </c>
      <c r="KLS40" t="s">
        <v>211</v>
      </c>
      <c r="KLT40" t="s">
        <v>211</v>
      </c>
      <c r="KLU40" t="s">
        <v>211</v>
      </c>
      <c r="KLV40" t="s">
        <v>211</v>
      </c>
      <c r="KLW40" t="s">
        <v>211</v>
      </c>
      <c r="KLX40" t="s">
        <v>211</v>
      </c>
      <c r="KLY40" t="s">
        <v>211</v>
      </c>
      <c r="KLZ40" t="s">
        <v>211</v>
      </c>
      <c r="KMA40" t="s">
        <v>211</v>
      </c>
      <c r="KMB40" t="s">
        <v>211</v>
      </c>
      <c r="KMC40" t="s">
        <v>211</v>
      </c>
      <c r="KMD40" t="s">
        <v>211</v>
      </c>
      <c r="KME40" t="s">
        <v>211</v>
      </c>
      <c r="KMF40" t="s">
        <v>211</v>
      </c>
      <c r="KMG40" t="s">
        <v>211</v>
      </c>
      <c r="KMH40" t="s">
        <v>211</v>
      </c>
      <c r="KMI40" t="s">
        <v>211</v>
      </c>
      <c r="KMJ40" t="s">
        <v>211</v>
      </c>
      <c r="KMK40" t="s">
        <v>211</v>
      </c>
      <c r="KML40" t="s">
        <v>211</v>
      </c>
      <c r="KMM40" t="s">
        <v>211</v>
      </c>
      <c r="KMN40" t="s">
        <v>211</v>
      </c>
      <c r="KMO40" t="s">
        <v>211</v>
      </c>
      <c r="KMP40" t="s">
        <v>211</v>
      </c>
      <c r="KMQ40" t="s">
        <v>211</v>
      </c>
      <c r="KMR40" t="s">
        <v>211</v>
      </c>
      <c r="KMS40" t="s">
        <v>211</v>
      </c>
      <c r="KMT40" t="s">
        <v>211</v>
      </c>
      <c r="KMU40" t="s">
        <v>211</v>
      </c>
      <c r="KMV40" t="s">
        <v>211</v>
      </c>
      <c r="KMW40" t="s">
        <v>211</v>
      </c>
      <c r="KMX40" t="s">
        <v>211</v>
      </c>
      <c r="KMY40" t="s">
        <v>211</v>
      </c>
      <c r="KMZ40" t="s">
        <v>211</v>
      </c>
      <c r="KNA40" t="s">
        <v>211</v>
      </c>
      <c r="KNB40" t="s">
        <v>211</v>
      </c>
      <c r="KNC40" t="s">
        <v>211</v>
      </c>
      <c r="KND40" t="s">
        <v>211</v>
      </c>
      <c r="KNE40" t="s">
        <v>211</v>
      </c>
      <c r="KNF40" t="s">
        <v>211</v>
      </c>
      <c r="KNG40" t="s">
        <v>211</v>
      </c>
      <c r="KNH40" t="s">
        <v>211</v>
      </c>
      <c r="KNI40" t="s">
        <v>211</v>
      </c>
      <c r="KNJ40" t="s">
        <v>211</v>
      </c>
      <c r="KNK40" t="s">
        <v>211</v>
      </c>
      <c r="KNL40" t="s">
        <v>211</v>
      </c>
      <c r="KNM40" t="s">
        <v>211</v>
      </c>
      <c r="KNN40" t="s">
        <v>211</v>
      </c>
      <c r="KNO40" t="s">
        <v>211</v>
      </c>
      <c r="KNP40" t="s">
        <v>211</v>
      </c>
      <c r="KNQ40" t="s">
        <v>211</v>
      </c>
      <c r="KNR40" t="s">
        <v>211</v>
      </c>
      <c r="KNS40" t="s">
        <v>211</v>
      </c>
      <c r="KNT40" t="s">
        <v>211</v>
      </c>
      <c r="KNU40" t="s">
        <v>211</v>
      </c>
      <c r="KNV40" t="s">
        <v>211</v>
      </c>
      <c r="KNW40" t="s">
        <v>211</v>
      </c>
      <c r="KNX40" t="s">
        <v>211</v>
      </c>
      <c r="KNY40" t="s">
        <v>211</v>
      </c>
      <c r="KNZ40" t="s">
        <v>211</v>
      </c>
      <c r="KOA40" t="s">
        <v>211</v>
      </c>
      <c r="KOB40" t="s">
        <v>211</v>
      </c>
      <c r="KOC40" t="s">
        <v>211</v>
      </c>
      <c r="KOD40" t="s">
        <v>211</v>
      </c>
      <c r="KOE40" t="s">
        <v>211</v>
      </c>
      <c r="KOF40" t="s">
        <v>211</v>
      </c>
      <c r="KOG40" t="s">
        <v>211</v>
      </c>
      <c r="KOH40" t="s">
        <v>211</v>
      </c>
      <c r="KOI40" t="s">
        <v>211</v>
      </c>
      <c r="KOJ40" t="s">
        <v>211</v>
      </c>
      <c r="KOK40" t="s">
        <v>211</v>
      </c>
      <c r="KOL40" t="s">
        <v>211</v>
      </c>
      <c r="KOM40" t="s">
        <v>211</v>
      </c>
      <c r="KON40" t="s">
        <v>211</v>
      </c>
      <c r="KOO40" t="s">
        <v>211</v>
      </c>
      <c r="KOP40" t="s">
        <v>211</v>
      </c>
      <c r="KOQ40" t="s">
        <v>211</v>
      </c>
      <c r="KOR40" t="s">
        <v>211</v>
      </c>
      <c r="KOS40" t="s">
        <v>211</v>
      </c>
      <c r="KOT40" t="s">
        <v>211</v>
      </c>
      <c r="KOU40" t="s">
        <v>211</v>
      </c>
      <c r="KOV40" t="s">
        <v>211</v>
      </c>
      <c r="KOW40" t="s">
        <v>211</v>
      </c>
      <c r="KOX40" t="s">
        <v>211</v>
      </c>
      <c r="KOY40" t="s">
        <v>211</v>
      </c>
      <c r="KOZ40" t="s">
        <v>211</v>
      </c>
      <c r="KPA40" t="s">
        <v>211</v>
      </c>
      <c r="KPB40" t="s">
        <v>211</v>
      </c>
      <c r="KPC40" t="s">
        <v>211</v>
      </c>
      <c r="KPD40" t="s">
        <v>211</v>
      </c>
      <c r="KPE40" t="s">
        <v>211</v>
      </c>
      <c r="KPF40" t="s">
        <v>211</v>
      </c>
      <c r="KPG40" t="s">
        <v>211</v>
      </c>
      <c r="KPH40" t="s">
        <v>211</v>
      </c>
      <c r="KPI40" t="s">
        <v>211</v>
      </c>
      <c r="KPJ40" t="s">
        <v>211</v>
      </c>
      <c r="KPK40" t="s">
        <v>211</v>
      </c>
      <c r="KPL40" t="s">
        <v>211</v>
      </c>
      <c r="KPM40" t="s">
        <v>211</v>
      </c>
      <c r="KPN40" t="s">
        <v>211</v>
      </c>
      <c r="KPO40" t="s">
        <v>211</v>
      </c>
      <c r="KPP40" t="s">
        <v>211</v>
      </c>
      <c r="KPQ40" t="s">
        <v>211</v>
      </c>
      <c r="KPR40" t="s">
        <v>211</v>
      </c>
      <c r="KPS40" t="s">
        <v>211</v>
      </c>
      <c r="KPT40" t="s">
        <v>211</v>
      </c>
      <c r="KPU40" t="s">
        <v>211</v>
      </c>
      <c r="KPV40" t="s">
        <v>211</v>
      </c>
      <c r="KPW40" t="s">
        <v>211</v>
      </c>
      <c r="KPX40" t="s">
        <v>211</v>
      </c>
      <c r="KPY40" t="s">
        <v>211</v>
      </c>
      <c r="KPZ40" t="s">
        <v>211</v>
      </c>
      <c r="KQA40" t="s">
        <v>211</v>
      </c>
      <c r="KQB40" t="s">
        <v>211</v>
      </c>
      <c r="KQC40" t="s">
        <v>211</v>
      </c>
      <c r="KQD40" t="s">
        <v>211</v>
      </c>
      <c r="KQE40" t="s">
        <v>211</v>
      </c>
      <c r="KQF40" t="s">
        <v>211</v>
      </c>
      <c r="KQG40" t="s">
        <v>211</v>
      </c>
      <c r="KQH40" t="s">
        <v>211</v>
      </c>
      <c r="KQI40" t="s">
        <v>211</v>
      </c>
      <c r="KQJ40" t="s">
        <v>211</v>
      </c>
      <c r="KQK40" t="s">
        <v>211</v>
      </c>
      <c r="KQL40" t="s">
        <v>211</v>
      </c>
      <c r="KQM40" t="s">
        <v>211</v>
      </c>
      <c r="KQN40" t="s">
        <v>211</v>
      </c>
      <c r="KQO40" t="s">
        <v>211</v>
      </c>
      <c r="KQP40" t="s">
        <v>211</v>
      </c>
      <c r="KQQ40" t="s">
        <v>211</v>
      </c>
      <c r="KQR40" t="s">
        <v>211</v>
      </c>
      <c r="KQS40" t="s">
        <v>211</v>
      </c>
      <c r="KQT40" t="s">
        <v>211</v>
      </c>
      <c r="KQU40" t="s">
        <v>211</v>
      </c>
      <c r="KQV40" t="s">
        <v>211</v>
      </c>
      <c r="KQW40" t="s">
        <v>211</v>
      </c>
      <c r="KQX40" t="s">
        <v>211</v>
      </c>
      <c r="KQY40" t="s">
        <v>211</v>
      </c>
      <c r="KQZ40" t="s">
        <v>211</v>
      </c>
      <c r="KRA40" t="s">
        <v>211</v>
      </c>
      <c r="KRB40" t="s">
        <v>211</v>
      </c>
      <c r="KRC40" t="s">
        <v>211</v>
      </c>
      <c r="KRD40" t="s">
        <v>211</v>
      </c>
      <c r="KRE40" t="s">
        <v>211</v>
      </c>
      <c r="KRF40" t="s">
        <v>211</v>
      </c>
      <c r="KRG40" t="s">
        <v>211</v>
      </c>
      <c r="KRH40" t="s">
        <v>211</v>
      </c>
      <c r="KRI40" t="s">
        <v>211</v>
      </c>
      <c r="KRJ40" t="s">
        <v>211</v>
      </c>
      <c r="KRK40" t="s">
        <v>211</v>
      </c>
      <c r="KRL40" t="s">
        <v>211</v>
      </c>
      <c r="KRM40" t="s">
        <v>211</v>
      </c>
      <c r="KRN40" t="s">
        <v>211</v>
      </c>
      <c r="KRO40" t="s">
        <v>211</v>
      </c>
      <c r="KRP40" t="s">
        <v>211</v>
      </c>
      <c r="KRQ40" t="s">
        <v>211</v>
      </c>
      <c r="KRR40" t="s">
        <v>211</v>
      </c>
      <c r="KRS40" t="s">
        <v>211</v>
      </c>
      <c r="KRT40" t="s">
        <v>211</v>
      </c>
      <c r="KRU40" t="s">
        <v>211</v>
      </c>
      <c r="KRV40" t="s">
        <v>211</v>
      </c>
      <c r="KRW40" t="s">
        <v>211</v>
      </c>
      <c r="KRX40" t="s">
        <v>211</v>
      </c>
      <c r="KRY40" t="s">
        <v>211</v>
      </c>
      <c r="KRZ40" t="s">
        <v>211</v>
      </c>
      <c r="KSA40" t="s">
        <v>211</v>
      </c>
      <c r="KSB40" t="s">
        <v>211</v>
      </c>
      <c r="KSC40" t="s">
        <v>211</v>
      </c>
      <c r="KSD40" t="s">
        <v>211</v>
      </c>
      <c r="KSE40" t="s">
        <v>211</v>
      </c>
      <c r="KSF40" t="s">
        <v>211</v>
      </c>
      <c r="KSG40" t="s">
        <v>211</v>
      </c>
      <c r="KSH40" t="s">
        <v>211</v>
      </c>
      <c r="KSI40" t="s">
        <v>211</v>
      </c>
      <c r="KSJ40" t="s">
        <v>211</v>
      </c>
      <c r="KSK40" t="s">
        <v>211</v>
      </c>
      <c r="KSL40" t="s">
        <v>211</v>
      </c>
      <c r="KSM40" t="s">
        <v>211</v>
      </c>
      <c r="KSN40" t="s">
        <v>211</v>
      </c>
      <c r="KSO40" t="s">
        <v>211</v>
      </c>
      <c r="KSP40" t="s">
        <v>211</v>
      </c>
      <c r="KSQ40" t="s">
        <v>211</v>
      </c>
      <c r="KSR40" t="s">
        <v>211</v>
      </c>
      <c r="KSS40" t="s">
        <v>211</v>
      </c>
      <c r="KST40" t="s">
        <v>211</v>
      </c>
      <c r="KSU40" t="s">
        <v>211</v>
      </c>
      <c r="KSV40" t="s">
        <v>211</v>
      </c>
      <c r="KSW40" t="s">
        <v>211</v>
      </c>
      <c r="KSX40" t="s">
        <v>211</v>
      </c>
      <c r="KSY40" t="s">
        <v>211</v>
      </c>
      <c r="KSZ40" t="s">
        <v>211</v>
      </c>
      <c r="KTA40" t="s">
        <v>211</v>
      </c>
      <c r="KTB40" t="s">
        <v>211</v>
      </c>
      <c r="KTC40" t="s">
        <v>211</v>
      </c>
      <c r="KTD40" t="s">
        <v>211</v>
      </c>
      <c r="KTE40" t="s">
        <v>211</v>
      </c>
      <c r="KTF40" t="s">
        <v>211</v>
      </c>
      <c r="KTG40" t="s">
        <v>211</v>
      </c>
      <c r="KTH40" t="s">
        <v>211</v>
      </c>
      <c r="KTI40" t="s">
        <v>211</v>
      </c>
      <c r="KTJ40" t="s">
        <v>211</v>
      </c>
      <c r="KTK40" t="s">
        <v>211</v>
      </c>
      <c r="KTL40" t="s">
        <v>211</v>
      </c>
      <c r="KTM40" t="s">
        <v>211</v>
      </c>
      <c r="KTN40" t="s">
        <v>211</v>
      </c>
      <c r="KTO40" t="s">
        <v>211</v>
      </c>
      <c r="KTP40" t="s">
        <v>211</v>
      </c>
      <c r="KTQ40" t="s">
        <v>211</v>
      </c>
      <c r="KTR40" t="s">
        <v>211</v>
      </c>
      <c r="KTS40" t="s">
        <v>211</v>
      </c>
      <c r="KTT40" t="s">
        <v>211</v>
      </c>
      <c r="KTU40" t="s">
        <v>211</v>
      </c>
      <c r="KTV40" t="s">
        <v>211</v>
      </c>
      <c r="KTW40" t="s">
        <v>211</v>
      </c>
      <c r="KTX40" t="s">
        <v>211</v>
      </c>
      <c r="KTY40" t="s">
        <v>211</v>
      </c>
      <c r="KTZ40" t="s">
        <v>211</v>
      </c>
      <c r="KUA40" t="s">
        <v>211</v>
      </c>
      <c r="KUB40" t="s">
        <v>211</v>
      </c>
      <c r="KUC40" t="s">
        <v>211</v>
      </c>
      <c r="KUD40" t="s">
        <v>211</v>
      </c>
      <c r="KUE40" t="s">
        <v>211</v>
      </c>
      <c r="KUF40" t="s">
        <v>211</v>
      </c>
      <c r="KUG40" t="s">
        <v>211</v>
      </c>
      <c r="KUH40" t="s">
        <v>211</v>
      </c>
      <c r="KUI40" t="s">
        <v>211</v>
      </c>
      <c r="KUJ40" t="s">
        <v>211</v>
      </c>
      <c r="KUK40" t="s">
        <v>211</v>
      </c>
      <c r="KUL40" t="s">
        <v>211</v>
      </c>
      <c r="KUM40" t="s">
        <v>211</v>
      </c>
      <c r="KUN40" t="s">
        <v>211</v>
      </c>
      <c r="KUO40" t="s">
        <v>211</v>
      </c>
      <c r="KUP40" t="s">
        <v>211</v>
      </c>
      <c r="KUQ40" t="s">
        <v>211</v>
      </c>
      <c r="KUR40" t="s">
        <v>211</v>
      </c>
      <c r="KUS40" t="s">
        <v>211</v>
      </c>
      <c r="KUT40" t="s">
        <v>211</v>
      </c>
      <c r="KUU40" t="s">
        <v>211</v>
      </c>
      <c r="KUV40" t="s">
        <v>211</v>
      </c>
      <c r="KUW40" t="s">
        <v>211</v>
      </c>
      <c r="KUX40" t="s">
        <v>211</v>
      </c>
      <c r="KUY40" t="s">
        <v>211</v>
      </c>
      <c r="KUZ40" t="s">
        <v>211</v>
      </c>
      <c r="KVA40" t="s">
        <v>211</v>
      </c>
      <c r="KVB40" t="s">
        <v>211</v>
      </c>
      <c r="KVC40" t="s">
        <v>211</v>
      </c>
      <c r="KVD40" t="s">
        <v>211</v>
      </c>
      <c r="KVE40" t="s">
        <v>211</v>
      </c>
      <c r="KVF40" t="s">
        <v>211</v>
      </c>
      <c r="KVG40" t="s">
        <v>211</v>
      </c>
      <c r="KVH40" t="s">
        <v>211</v>
      </c>
      <c r="KVI40" t="s">
        <v>211</v>
      </c>
      <c r="KVJ40" t="s">
        <v>211</v>
      </c>
      <c r="KVK40" t="s">
        <v>211</v>
      </c>
      <c r="KVL40" t="s">
        <v>211</v>
      </c>
      <c r="KVM40" t="s">
        <v>211</v>
      </c>
      <c r="KVN40" t="s">
        <v>211</v>
      </c>
      <c r="KVO40" t="s">
        <v>211</v>
      </c>
      <c r="KVP40" t="s">
        <v>211</v>
      </c>
      <c r="KVQ40" t="s">
        <v>211</v>
      </c>
      <c r="KVR40" t="s">
        <v>211</v>
      </c>
      <c r="KVS40" t="s">
        <v>211</v>
      </c>
      <c r="KVT40" t="s">
        <v>211</v>
      </c>
      <c r="KVU40" t="s">
        <v>211</v>
      </c>
      <c r="KVV40" t="s">
        <v>211</v>
      </c>
      <c r="KVW40" t="s">
        <v>211</v>
      </c>
      <c r="KVX40" t="s">
        <v>211</v>
      </c>
      <c r="KVY40" t="s">
        <v>211</v>
      </c>
      <c r="KVZ40" t="s">
        <v>211</v>
      </c>
      <c r="KWA40" t="s">
        <v>211</v>
      </c>
      <c r="KWB40" t="s">
        <v>211</v>
      </c>
      <c r="KWC40" t="s">
        <v>211</v>
      </c>
      <c r="KWD40" t="s">
        <v>211</v>
      </c>
      <c r="KWE40" t="s">
        <v>211</v>
      </c>
      <c r="KWF40" t="s">
        <v>211</v>
      </c>
      <c r="KWG40" t="s">
        <v>211</v>
      </c>
      <c r="KWH40" t="s">
        <v>211</v>
      </c>
      <c r="KWI40" t="s">
        <v>211</v>
      </c>
      <c r="KWJ40" t="s">
        <v>211</v>
      </c>
      <c r="KWK40" t="s">
        <v>211</v>
      </c>
      <c r="KWL40" t="s">
        <v>211</v>
      </c>
      <c r="KWM40" t="s">
        <v>211</v>
      </c>
      <c r="KWN40" t="s">
        <v>211</v>
      </c>
      <c r="KWO40" t="s">
        <v>211</v>
      </c>
      <c r="KWP40" t="s">
        <v>211</v>
      </c>
      <c r="KWQ40" t="s">
        <v>211</v>
      </c>
      <c r="KWR40" t="s">
        <v>211</v>
      </c>
      <c r="KWS40" t="s">
        <v>211</v>
      </c>
      <c r="KWT40" t="s">
        <v>211</v>
      </c>
      <c r="KWU40" t="s">
        <v>211</v>
      </c>
      <c r="KWV40" t="s">
        <v>211</v>
      </c>
      <c r="KWW40" t="s">
        <v>211</v>
      </c>
      <c r="KWX40" t="s">
        <v>211</v>
      </c>
      <c r="KWY40" t="s">
        <v>211</v>
      </c>
      <c r="KWZ40" t="s">
        <v>211</v>
      </c>
      <c r="KXA40" t="s">
        <v>211</v>
      </c>
      <c r="KXB40" t="s">
        <v>211</v>
      </c>
      <c r="KXC40" t="s">
        <v>211</v>
      </c>
      <c r="KXD40" t="s">
        <v>211</v>
      </c>
      <c r="KXE40" t="s">
        <v>211</v>
      </c>
      <c r="KXF40" t="s">
        <v>211</v>
      </c>
      <c r="KXG40" t="s">
        <v>211</v>
      </c>
      <c r="KXH40" t="s">
        <v>211</v>
      </c>
      <c r="KXI40" t="s">
        <v>211</v>
      </c>
      <c r="KXJ40" t="s">
        <v>211</v>
      </c>
      <c r="KXK40" t="s">
        <v>211</v>
      </c>
      <c r="KXL40" t="s">
        <v>211</v>
      </c>
      <c r="KXM40" t="s">
        <v>211</v>
      </c>
      <c r="KXN40" t="s">
        <v>211</v>
      </c>
      <c r="KXO40" t="s">
        <v>211</v>
      </c>
      <c r="KXP40" t="s">
        <v>211</v>
      </c>
      <c r="KXQ40" t="s">
        <v>211</v>
      </c>
      <c r="KXR40" t="s">
        <v>211</v>
      </c>
      <c r="KXS40" t="s">
        <v>211</v>
      </c>
      <c r="KXT40" t="s">
        <v>211</v>
      </c>
      <c r="KXU40" t="s">
        <v>211</v>
      </c>
      <c r="KXV40" t="s">
        <v>211</v>
      </c>
      <c r="KXW40" t="s">
        <v>211</v>
      </c>
      <c r="KXX40" t="s">
        <v>211</v>
      </c>
      <c r="KXY40" t="s">
        <v>211</v>
      </c>
      <c r="KXZ40" t="s">
        <v>211</v>
      </c>
      <c r="KYA40" t="s">
        <v>211</v>
      </c>
      <c r="KYB40" t="s">
        <v>211</v>
      </c>
      <c r="KYC40" t="s">
        <v>211</v>
      </c>
      <c r="KYD40" t="s">
        <v>211</v>
      </c>
      <c r="KYE40" t="s">
        <v>211</v>
      </c>
      <c r="KYF40" t="s">
        <v>211</v>
      </c>
      <c r="KYG40" t="s">
        <v>211</v>
      </c>
      <c r="KYH40" t="s">
        <v>211</v>
      </c>
      <c r="KYI40" t="s">
        <v>211</v>
      </c>
      <c r="KYJ40" t="s">
        <v>211</v>
      </c>
      <c r="KYK40" t="s">
        <v>211</v>
      </c>
      <c r="KYL40" t="s">
        <v>211</v>
      </c>
      <c r="KYM40" t="s">
        <v>211</v>
      </c>
      <c r="KYN40" t="s">
        <v>211</v>
      </c>
      <c r="KYO40" t="s">
        <v>211</v>
      </c>
      <c r="KYP40" t="s">
        <v>211</v>
      </c>
      <c r="KYQ40" t="s">
        <v>211</v>
      </c>
      <c r="KYR40" t="s">
        <v>211</v>
      </c>
      <c r="KYS40" t="s">
        <v>211</v>
      </c>
      <c r="KYT40" t="s">
        <v>211</v>
      </c>
      <c r="KYU40" t="s">
        <v>211</v>
      </c>
      <c r="KYV40" t="s">
        <v>211</v>
      </c>
      <c r="KYW40" t="s">
        <v>211</v>
      </c>
      <c r="KYX40" t="s">
        <v>211</v>
      </c>
      <c r="KYY40" t="s">
        <v>211</v>
      </c>
      <c r="KYZ40" t="s">
        <v>211</v>
      </c>
      <c r="KZA40" t="s">
        <v>211</v>
      </c>
      <c r="KZB40" t="s">
        <v>211</v>
      </c>
      <c r="KZC40" t="s">
        <v>211</v>
      </c>
      <c r="KZD40" t="s">
        <v>211</v>
      </c>
      <c r="KZE40" t="s">
        <v>211</v>
      </c>
      <c r="KZF40" t="s">
        <v>211</v>
      </c>
      <c r="KZG40" t="s">
        <v>211</v>
      </c>
      <c r="KZH40" t="s">
        <v>211</v>
      </c>
      <c r="KZI40" t="s">
        <v>211</v>
      </c>
      <c r="KZJ40" t="s">
        <v>211</v>
      </c>
      <c r="KZK40" t="s">
        <v>211</v>
      </c>
      <c r="KZL40" t="s">
        <v>211</v>
      </c>
      <c r="KZM40" t="s">
        <v>211</v>
      </c>
      <c r="KZN40" t="s">
        <v>211</v>
      </c>
      <c r="KZO40" t="s">
        <v>211</v>
      </c>
      <c r="KZP40" t="s">
        <v>211</v>
      </c>
      <c r="KZQ40" t="s">
        <v>211</v>
      </c>
      <c r="KZR40" t="s">
        <v>211</v>
      </c>
      <c r="KZS40" t="s">
        <v>211</v>
      </c>
      <c r="KZT40" t="s">
        <v>211</v>
      </c>
      <c r="KZU40" t="s">
        <v>211</v>
      </c>
      <c r="KZV40" t="s">
        <v>211</v>
      </c>
      <c r="KZW40" t="s">
        <v>211</v>
      </c>
      <c r="KZX40" t="s">
        <v>211</v>
      </c>
      <c r="KZY40" t="s">
        <v>211</v>
      </c>
      <c r="KZZ40" t="s">
        <v>211</v>
      </c>
      <c r="LAA40" t="s">
        <v>211</v>
      </c>
      <c r="LAB40" t="s">
        <v>211</v>
      </c>
      <c r="LAC40" t="s">
        <v>211</v>
      </c>
      <c r="LAD40" t="s">
        <v>211</v>
      </c>
      <c r="LAE40" t="s">
        <v>211</v>
      </c>
      <c r="LAF40" t="s">
        <v>211</v>
      </c>
      <c r="LAG40" t="s">
        <v>211</v>
      </c>
      <c r="LAH40" t="s">
        <v>211</v>
      </c>
      <c r="LAI40" t="s">
        <v>211</v>
      </c>
      <c r="LAJ40" t="s">
        <v>211</v>
      </c>
      <c r="LAK40" t="s">
        <v>211</v>
      </c>
      <c r="LAL40" t="s">
        <v>211</v>
      </c>
      <c r="LAM40" t="s">
        <v>211</v>
      </c>
      <c r="LAN40" t="s">
        <v>211</v>
      </c>
      <c r="LAO40" t="s">
        <v>211</v>
      </c>
      <c r="LAP40" t="s">
        <v>211</v>
      </c>
      <c r="LAQ40" t="s">
        <v>211</v>
      </c>
      <c r="LAR40" t="s">
        <v>211</v>
      </c>
      <c r="LAS40" t="s">
        <v>211</v>
      </c>
      <c r="LAT40" t="s">
        <v>211</v>
      </c>
      <c r="LAU40" t="s">
        <v>211</v>
      </c>
      <c r="LAV40" t="s">
        <v>211</v>
      </c>
      <c r="LAW40" t="s">
        <v>211</v>
      </c>
      <c r="LAX40" t="s">
        <v>211</v>
      </c>
      <c r="LAY40" t="s">
        <v>211</v>
      </c>
      <c r="LAZ40" t="s">
        <v>211</v>
      </c>
      <c r="LBA40" t="s">
        <v>211</v>
      </c>
      <c r="LBB40" t="s">
        <v>211</v>
      </c>
      <c r="LBC40" t="s">
        <v>211</v>
      </c>
      <c r="LBD40" t="s">
        <v>211</v>
      </c>
      <c r="LBE40" t="s">
        <v>211</v>
      </c>
      <c r="LBF40" t="s">
        <v>211</v>
      </c>
      <c r="LBG40" t="s">
        <v>211</v>
      </c>
      <c r="LBH40" t="s">
        <v>211</v>
      </c>
      <c r="LBI40" t="s">
        <v>211</v>
      </c>
      <c r="LBJ40" t="s">
        <v>211</v>
      </c>
      <c r="LBK40" t="s">
        <v>211</v>
      </c>
      <c r="LBL40" t="s">
        <v>211</v>
      </c>
      <c r="LBM40" t="s">
        <v>211</v>
      </c>
      <c r="LBN40" t="s">
        <v>211</v>
      </c>
      <c r="LBO40" t="s">
        <v>211</v>
      </c>
      <c r="LBP40" t="s">
        <v>211</v>
      </c>
      <c r="LBQ40" t="s">
        <v>211</v>
      </c>
      <c r="LBR40" t="s">
        <v>211</v>
      </c>
      <c r="LBS40" t="s">
        <v>211</v>
      </c>
      <c r="LBT40" t="s">
        <v>211</v>
      </c>
      <c r="LBU40" t="s">
        <v>211</v>
      </c>
      <c r="LBV40" t="s">
        <v>211</v>
      </c>
      <c r="LBW40" t="s">
        <v>211</v>
      </c>
      <c r="LBX40" t="s">
        <v>211</v>
      </c>
      <c r="LBY40" t="s">
        <v>211</v>
      </c>
      <c r="LBZ40" t="s">
        <v>211</v>
      </c>
      <c r="LCA40" t="s">
        <v>211</v>
      </c>
      <c r="LCB40" t="s">
        <v>211</v>
      </c>
      <c r="LCC40" t="s">
        <v>211</v>
      </c>
      <c r="LCD40" t="s">
        <v>211</v>
      </c>
      <c r="LCE40" t="s">
        <v>211</v>
      </c>
      <c r="LCF40" t="s">
        <v>211</v>
      </c>
      <c r="LCG40" t="s">
        <v>211</v>
      </c>
      <c r="LCH40" t="s">
        <v>211</v>
      </c>
      <c r="LCI40" t="s">
        <v>211</v>
      </c>
      <c r="LCJ40" t="s">
        <v>211</v>
      </c>
      <c r="LCK40" t="s">
        <v>211</v>
      </c>
      <c r="LCL40" t="s">
        <v>211</v>
      </c>
      <c r="LCM40" t="s">
        <v>211</v>
      </c>
      <c r="LCN40" t="s">
        <v>211</v>
      </c>
      <c r="LCO40" t="s">
        <v>211</v>
      </c>
      <c r="LCP40" t="s">
        <v>211</v>
      </c>
      <c r="LCQ40" t="s">
        <v>211</v>
      </c>
      <c r="LCR40" t="s">
        <v>211</v>
      </c>
      <c r="LCS40" t="s">
        <v>211</v>
      </c>
      <c r="LCT40" t="s">
        <v>211</v>
      </c>
      <c r="LCU40" t="s">
        <v>211</v>
      </c>
      <c r="LCV40" t="s">
        <v>211</v>
      </c>
      <c r="LCW40" t="s">
        <v>211</v>
      </c>
      <c r="LCX40" t="s">
        <v>211</v>
      </c>
      <c r="LCY40" t="s">
        <v>211</v>
      </c>
      <c r="LCZ40" t="s">
        <v>211</v>
      </c>
      <c r="LDA40" t="s">
        <v>211</v>
      </c>
      <c r="LDB40" t="s">
        <v>211</v>
      </c>
      <c r="LDC40" t="s">
        <v>211</v>
      </c>
      <c r="LDD40" t="s">
        <v>211</v>
      </c>
      <c r="LDE40" t="s">
        <v>211</v>
      </c>
      <c r="LDF40" t="s">
        <v>211</v>
      </c>
      <c r="LDG40" t="s">
        <v>211</v>
      </c>
      <c r="LDH40" t="s">
        <v>211</v>
      </c>
      <c r="LDI40" t="s">
        <v>211</v>
      </c>
      <c r="LDJ40" t="s">
        <v>211</v>
      </c>
      <c r="LDK40" t="s">
        <v>211</v>
      </c>
      <c r="LDL40" t="s">
        <v>211</v>
      </c>
      <c r="LDM40" t="s">
        <v>211</v>
      </c>
      <c r="LDN40" t="s">
        <v>211</v>
      </c>
      <c r="LDO40" t="s">
        <v>211</v>
      </c>
      <c r="LDP40" t="s">
        <v>211</v>
      </c>
      <c r="LDQ40" t="s">
        <v>211</v>
      </c>
      <c r="LDR40" t="s">
        <v>211</v>
      </c>
      <c r="LDS40" t="s">
        <v>211</v>
      </c>
      <c r="LDT40" t="s">
        <v>211</v>
      </c>
      <c r="LDU40" t="s">
        <v>211</v>
      </c>
      <c r="LDV40" t="s">
        <v>211</v>
      </c>
      <c r="LDW40" t="s">
        <v>211</v>
      </c>
      <c r="LDX40" t="s">
        <v>211</v>
      </c>
      <c r="LDY40" t="s">
        <v>211</v>
      </c>
      <c r="LDZ40" t="s">
        <v>211</v>
      </c>
      <c r="LEA40" t="s">
        <v>211</v>
      </c>
      <c r="LEB40" t="s">
        <v>211</v>
      </c>
      <c r="LEC40" t="s">
        <v>211</v>
      </c>
      <c r="LED40" t="s">
        <v>211</v>
      </c>
      <c r="LEE40" t="s">
        <v>211</v>
      </c>
      <c r="LEF40" t="s">
        <v>211</v>
      </c>
      <c r="LEG40" t="s">
        <v>211</v>
      </c>
      <c r="LEH40" t="s">
        <v>211</v>
      </c>
      <c r="LEI40" t="s">
        <v>211</v>
      </c>
      <c r="LEJ40" t="s">
        <v>211</v>
      </c>
      <c r="LEK40" t="s">
        <v>211</v>
      </c>
      <c r="LEL40" t="s">
        <v>211</v>
      </c>
      <c r="LEM40" t="s">
        <v>211</v>
      </c>
      <c r="LEN40" t="s">
        <v>211</v>
      </c>
      <c r="LEO40" t="s">
        <v>211</v>
      </c>
      <c r="LEP40" t="s">
        <v>211</v>
      </c>
      <c r="LEQ40" t="s">
        <v>211</v>
      </c>
      <c r="LER40" t="s">
        <v>211</v>
      </c>
      <c r="LES40" t="s">
        <v>211</v>
      </c>
      <c r="LET40" t="s">
        <v>211</v>
      </c>
      <c r="LEU40" t="s">
        <v>211</v>
      </c>
      <c r="LEV40" t="s">
        <v>211</v>
      </c>
      <c r="LEW40" t="s">
        <v>211</v>
      </c>
      <c r="LEX40" t="s">
        <v>211</v>
      </c>
      <c r="LEY40" t="s">
        <v>211</v>
      </c>
      <c r="LEZ40" t="s">
        <v>211</v>
      </c>
      <c r="LFA40" t="s">
        <v>211</v>
      </c>
      <c r="LFB40" t="s">
        <v>211</v>
      </c>
      <c r="LFC40" t="s">
        <v>211</v>
      </c>
      <c r="LFD40" t="s">
        <v>211</v>
      </c>
      <c r="LFE40" t="s">
        <v>211</v>
      </c>
      <c r="LFF40" t="s">
        <v>211</v>
      </c>
      <c r="LFG40" t="s">
        <v>211</v>
      </c>
      <c r="LFH40" t="s">
        <v>211</v>
      </c>
      <c r="LFI40" t="s">
        <v>211</v>
      </c>
      <c r="LFJ40" t="s">
        <v>211</v>
      </c>
      <c r="LFK40" t="s">
        <v>211</v>
      </c>
      <c r="LFL40" t="s">
        <v>211</v>
      </c>
      <c r="LFM40" t="s">
        <v>211</v>
      </c>
      <c r="LFN40" t="s">
        <v>211</v>
      </c>
      <c r="LFO40" t="s">
        <v>211</v>
      </c>
      <c r="LFP40" t="s">
        <v>211</v>
      </c>
      <c r="LFQ40" t="s">
        <v>211</v>
      </c>
      <c r="LFR40" t="s">
        <v>211</v>
      </c>
      <c r="LFS40" t="s">
        <v>211</v>
      </c>
      <c r="LFT40" t="s">
        <v>211</v>
      </c>
      <c r="LFU40" t="s">
        <v>211</v>
      </c>
      <c r="LFV40" t="s">
        <v>211</v>
      </c>
      <c r="LFW40" t="s">
        <v>211</v>
      </c>
      <c r="LFX40" t="s">
        <v>211</v>
      </c>
      <c r="LFY40" t="s">
        <v>211</v>
      </c>
      <c r="LFZ40" t="s">
        <v>211</v>
      </c>
      <c r="LGA40" t="s">
        <v>211</v>
      </c>
      <c r="LGB40" t="s">
        <v>211</v>
      </c>
      <c r="LGC40" t="s">
        <v>211</v>
      </c>
      <c r="LGD40" t="s">
        <v>211</v>
      </c>
      <c r="LGE40" t="s">
        <v>211</v>
      </c>
      <c r="LGF40" t="s">
        <v>211</v>
      </c>
      <c r="LGG40" t="s">
        <v>211</v>
      </c>
      <c r="LGH40" t="s">
        <v>211</v>
      </c>
      <c r="LGI40" t="s">
        <v>211</v>
      </c>
      <c r="LGJ40" t="s">
        <v>211</v>
      </c>
      <c r="LGK40" t="s">
        <v>211</v>
      </c>
      <c r="LGL40" t="s">
        <v>211</v>
      </c>
      <c r="LGM40" t="s">
        <v>211</v>
      </c>
      <c r="LGN40" t="s">
        <v>211</v>
      </c>
      <c r="LGO40" t="s">
        <v>211</v>
      </c>
      <c r="LGP40" t="s">
        <v>211</v>
      </c>
      <c r="LGQ40" t="s">
        <v>211</v>
      </c>
      <c r="LGR40" t="s">
        <v>211</v>
      </c>
      <c r="LGS40" t="s">
        <v>211</v>
      </c>
      <c r="LGT40" t="s">
        <v>211</v>
      </c>
      <c r="LGU40" t="s">
        <v>211</v>
      </c>
      <c r="LGV40" t="s">
        <v>211</v>
      </c>
      <c r="LGW40" t="s">
        <v>211</v>
      </c>
      <c r="LGX40" t="s">
        <v>211</v>
      </c>
      <c r="LGY40" t="s">
        <v>211</v>
      </c>
      <c r="LGZ40" t="s">
        <v>211</v>
      </c>
      <c r="LHA40" t="s">
        <v>211</v>
      </c>
      <c r="LHB40" t="s">
        <v>211</v>
      </c>
      <c r="LHC40" t="s">
        <v>211</v>
      </c>
      <c r="LHD40" t="s">
        <v>211</v>
      </c>
      <c r="LHE40" t="s">
        <v>211</v>
      </c>
      <c r="LHF40" t="s">
        <v>211</v>
      </c>
      <c r="LHG40" t="s">
        <v>211</v>
      </c>
      <c r="LHH40" t="s">
        <v>211</v>
      </c>
      <c r="LHI40" t="s">
        <v>211</v>
      </c>
      <c r="LHJ40" t="s">
        <v>211</v>
      </c>
      <c r="LHK40" t="s">
        <v>211</v>
      </c>
      <c r="LHL40" t="s">
        <v>211</v>
      </c>
      <c r="LHM40" t="s">
        <v>211</v>
      </c>
      <c r="LHN40" t="s">
        <v>211</v>
      </c>
      <c r="LHO40" t="s">
        <v>211</v>
      </c>
      <c r="LHP40" t="s">
        <v>211</v>
      </c>
      <c r="LHQ40" t="s">
        <v>211</v>
      </c>
      <c r="LHR40" t="s">
        <v>211</v>
      </c>
      <c r="LHS40" t="s">
        <v>211</v>
      </c>
      <c r="LHT40" t="s">
        <v>211</v>
      </c>
      <c r="LHU40" t="s">
        <v>211</v>
      </c>
      <c r="LHV40" t="s">
        <v>211</v>
      </c>
      <c r="LHW40" t="s">
        <v>211</v>
      </c>
      <c r="LHX40" t="s">
        <v>211</v>
      </c>
      <c r="LHY40" t="s">
        <v>211</v>
      </c>
      <c r="LHZ40" t="s">
        <v>211</v>
      </c>
      <c r="LIA40" t="s">
        <v>211</v>
      </c>
      <c r="LIB40" t="s">
        <v>211</v>
      </c>
      <c r="LIC40" t="s">
        <v>211</v>
      </c>
      <c r="LID40" t="s">
        <v>211</v>
      </c>
      <c r="LIE40" t="s">
        <v>211</v>
      </c>
      <c r="LIF40" t="s">
        <v>211</v>
      </c>
      <c r="LIG40" t="s">
        <v>211</v>
      </c>
      <c r="LIH40" t="s">
        <v>211</v>
      </c>
      <c r="LII40" t="s">
        <v>211</v>
      </c>
      <c r="LIJ40" t="s">
        <v>211</v>
      </c>
      <c r="LIK40" t="s">
        <v>211</v>
      </c>
      <c r="LIL40" t="s">
        <v>211</v>
      </c>
      <c r="LIM40" t="s">
        <v>211</v>
      </c>
      <c r="LIN40" t="s">
        <v>211</v>
      </c>
      <c r="LIO40" t="s">
        <v>211</v>
      </c>
      <c r="LIP40" t="s">
        <v>211</v>
      </c>
      <c r="LIQ40" t="s">
        <v>211</v>
      </c>
      <c r="LIR40" t="s">
        <v>211</v>
      </c>
      <c r="LIS40" t="s">
        <v>211</v>
      </c>
      <c r="LIT40" t="s">
        <v>211</v>
      </c>
      <c r="LIU40" t="s">
        <v>211</v>
      </c>
      <c r="LIV40" t="s">
        <v>211</v>
      </c>
      <c r="LIW40" t="s">
        <v>211</v>
      </c>
      <c r="LIX40" t="s">
        <v>211</v>
      </c>
      <c r="LIY40" t="s">
        <v>211</v>
      </c>
      <c r="LIZ40" t="s">
        <v>211</v>
      </c>
      <c r="LJA40" t="s">
        <v>211</v>
      </c>
      <c r="LJB40" t="s">
        <v>211</v>
      </c>
      <c r="LJC40" t="s">
        <v>211</v>
      </c>
      <c r="LJD40" t="s">
        <v>211</v>
      </c>
      <c r="LJE40" t="s">
        <v>211</v>
      </c>
      <c r="LJF40" t="s">
        <v>211</v>
      </c>
      <c r="LJG40" t="s">
        <v>211</v>
      </c>
      <c r="LJH40" t="s">
        <v>211</v>
      </c>
      <c r="LJI40" t="s">
        <v>211</v>
      </c>
      <c r="LJJ40" t="s">
        <v>211</v>
      </c>
      <c r="LJK40" t="s">
        <v>211</v>
      </c>
      <c r="LJL40" t="s">
        <v>211</v>
      </c>
      <c r="LJM40" t="s">
        <v>211</v>
      </c>
      <c r="LJN40" t="s">
        <v>211</v>
      </c>
      <c r="LJO40" t="s">
        <v>211</v>
      </c>
      <c r="LJP40" t="s">
        <v>211</v>
      </c>
      <c r="LJQ40" t="s">
        <v>211</v>
      </c>
      <c r="LJR40" t="s">
        <v>211</v>
      </c>
      <c r="LJS40" t="s">
        <v>211</v>
      </c>
      <c r="LJT40" t="s">
        <v>211</v>
      </c>
      <c r="LJU40" t="s">
        <v>211</v>
      </c>
      <c r="LJV40" t="s">
        <v>211</v>
      </c>
      <c r="LJW40" t="s">
        <v>211</v>
      </c>
      <c r="LJX40" t="s">
        <v>211</v>
      </c>
      <c r="LJY40" t="s">
        <v>211</v>
      </c>
      <c r="LJZ40" t="s">
        <v>211</v>
      </c>
      <c r="LKA40" t="s">
        <v>211</v>
      </c>
      <c r="LKB40" t="s">
        <v>211</v>
      </c>
      <c r="LKC40" t="s">
        <v>211</v>
      </c>
      <c r="LKD40" t="s">
        <v>211</v>
      </c>
      <c r="LKE40" t="s">
        <v>211</v>
      </c>
      <c r="LKF40" t="s">
        <v>211</v>
      </c>
      <c r="LKG40" t="s">
        <v>211</v>
      </c>
      <c r="LKH40" t="s">
        <v>211</v>
      </c>
      <c r="LKI40" t="s">
        <v>211</v>
      </c>
      <c r="LKJ40" t="s">
        <v>211</v>
      </c>
      <c r="LKK40" t="s">
        <v>211</v>
      </c>
      <c r="LKL40" t="s">
        <v>211</v>
      </c>
      <c r="LKM40" t="s">
        <v>211</v>
      </c>
      <c r="LKN40" t="s">
        <v>211</v>
      </c>
      <c r="LKO40" t="s">
        <v>211</v>
      </c>
      <c r="LKP40" t="s">
        <v>211</v>
      </c>
      <c r="LKQ40" t="s">
        <v>211</v>
      </c>
      <c r="LKR40" t="s">
        <v>211</v>
      </c>
      <c r="LKS40" t="s">
        <v>211</v>
      </c>
      <c r="LKT40" t="s">
        <v>211</v>
      </c>
      <c r="LKU40" t="s">
        <v>211</v>
      </c>
      <c r="LKV40" t="s">
        <v>211</v>
      </c>
      <c r="LKW40" t="s">
        <v>211</v>
      </c>
      <c r="LKX40" t="s">
        <v>211</v>
      </c>
      <c r="LKY40" t="s">
        <v>211</v>
      </c>
      <c r="LKZ40" t="s">
        <v>211</v>
      </c>
      <c r="LLA40" t="s">
        <v>211</v>
      </c>
      <c r="LLB40" t="s">
        <v>211</v>
      </c>
      <c r="LLC40" t="s">
        <v>211</v>
      </c>
      <c r="LLD40" t="s">
        <v>211</v>
      </c>
      <c r="LLE40" t="s">
        <v>211</v>
      </c>
      <c r="LLF40" t="s">
        <v>211</v>
      </c>
      <c r="LLG40" t="s">
        <v>211</v>
      </c>
      <c r="LLH40" t="s">
        <v>211</v>
      </c>
      <c r="LLI40" t="s">
        <v>211</v>
      </c>
      <c r="LLJ40" t="s">
        <v>211</v>
      </c>
      <c r="LLK40" t="s">
        <v>211</v>
      </c>
      <c r="LLL40" t="s">
        <v>211</v>
      </c>
      <c r="LLM40" t="s">
        <v>211</v>
      </c>
      <c r="LLN40" t="s">
        <v>211</v>
      </c>
      <c r="LLO40" t="s">
        <v>211</v>
      </c>
      <c r="LLP40" t="s">
        <v>211</v>
      </c>
      <c r="LLQ40" t="s">
        <v>211</v>
      </c>
      <c r="LLR40" t="s">
        <v>211</v>
      </c>
      <c r="LLS40" t="s">
        <v>211</v>
      </c>
      <c r="LLT40" t="s">
        <v>211</v>
      </c>
      <c r="LLU40" t="s">
        <v>211</v>
      </c>
      <c r="LLV40" t="s">
        <v>211</v>
      </c>
      <c r="LLW40" t="s">
        <v>211</v>
      </c>
      <c r="LLX40" t="s">
        <v>211</v>
      </c>
      <c r="LLY40" t="s">
        <v>211</v>
      </c>
      <c r="LLZ40" t="s">
        <v>211</v>
      </c>
      <c r="LMA40" t="s">
        <v>211</v>
      </c>
      <c r="LMB40" t="s">
        <v>211</v>
      </c>
      <c r="LMC40" t="s">
        <v>211</v>
      </c>
      <c r="LMD40" t="s">
        <v>211</v>
      </c>
      <c r="LME40" t="s">
        <v>211</v>
      </c>
      <c r="LMF40" t="s">
        <v>211</v>
      </c>
      <c r="LMG40" t="s">
        <v>211</v>
      </c>
      <c r="LMH40" t="s">
        <v>211</v>
      </c>
      <c r="LMI40" t="s">
        <v>211</v>
      </c>
      <c r="LMJ40" t="s">
        <v>211</v>
      </c>
      <c r="LMK40" t="s">
        <v>211</v>
      </c>
      <c r="LML40" t="s">
        <v>211</v>
      </c>
      <c r="LMM40" t="s">
        <v>211</v>
      </c>
      <c r="LMN40" t="s">
        <v>211</v>
      </c>
      <c r="LMO40" t="s">
        <v>211</v>
      </c>
      <c r="LMP40" t="s">
        <v>211</v>
      </c>
      <c r="LMQ40" t="s">
        <v>211</v>
      </c>
      <c r="LMR40" t="s">
        <v>211</v>
      </c>
      <c r="LMS40" t="s">
        <v>211</v>
      </c>
      <c r="LMT40" t="s">
        <v>211</v>
      </c>
      <c r="LMU40" t="s">
        <v>211</v>
      </c>
      <c r="LMV40" t="s">
        <v>211</v>
      </c>
      <c r="LMW40" t="s">
        <v>211</v>
      </c>
      <c r="LMX40" t="s">
        <v>211</v>
      </c>
      <c r="LMY40" t="s">
        <v>211</v>
      </c>
      <c r="LMZ40" t="s">
        <v>211</v>
      </c>
      <c r="LNA40" t="s">
        <v>211</v>
      </c>
      <c r="LNB40" t="s">
        <v>211</v>
      </c>
      <c r="LNC40" t="s">
        <v>211</v>
      </c>
      <c r="LND40" t="s">
        <v>211</v>
      </c>
      <c r="LNE40" t="s">
        <v>211</v>
      </c>
      <c r="LNF40" t="s">
        <v>211</v>
      </c>
      <c r="LNG40" t="s">
        <v>211</v>
      </c>
      <c r="LNH40" t="s">
        <v>211</v>
      </c>
      <c r="LNI40" t="s">
        <v>211</v>
      </c>
      <c r="LNJ40" t="s">
        <v>211</v>
      </c>
      <c r="LNK40" t="s">
        <v>211</v>
      </c>
      <c r="LNL40" t="s">
        <v>211</v>
      </c>
      <c r="LNM40" t="s">
        <v>211</v>
      </c>
      <c r="LNN40" t="s">
        <v>211</v>
      </c>
      <c r="LNO40" t="s">
        <v>211</v>
      </c>
      <c r="LNP40" t="s">
        <v>211</v>
      </c>
      <c r="LNQ40" t="s">
        <v>211</v>
      </c>
      <c r="LNR40" t="s">
        <v>211</v>
      </c>
      <c r="LNS40" t="s">
        <v>211</v>
      </c>
      <c r="LNT40" t="s">
        <v>211</v>
      </c>
      <c r="LNU40" t="s">
        <v>211</v>
      </c>
      <c r="LNV40" t="s">
        <v>211</v>
      </c>
      <c r="LNW40" t="s">
        <v>211</v>
      </c>
      <c r="LNX40" t="s">
        <v>211</v>
      </c>
      <c r="LNY40" t="s">
        <v>211</v>
      </c>
      <c r="LNZ40" t="s">
        <v>211</v>
      </c>
      <c r="LOA40" t="s">
        <v>211</v>
      </c>
      <c r="LOB40" t="s">
        <v>211</v>
      </c>
      <c r="LOC40" t="s">
        <v>211</v>
      </c>
      <c r="LOD40" t="s">
        <v>211</v>
      </c>
      <c r="LOE40" t="s">
        <v>211</v>
      </c>
      <c r="LOF40" t="s">
        <v>211</v>
      </c>
      <c r="LOG40" t="s">
        <v>211</v>
      </c>
      <c r="LOH40" t="s">
        <v>211</v>
      </c>
      <c r="LOI40" t="s">
        <v>211</v>
      </c>
      <c r="LOJ40" t="s">
        <v>211</v>
      </c>
      <c r="LOK40" t="s">
        <v>211</v>
      </c>
      <c r="LOL40" t="s">
        <v>211</v>
      </c>
      <c r="LOM40" t="s">
        <v>211</v>
      </c>
      <c r="LON40" t="s">
        <v>211</v>
      </c>
      <c r="LOO40" t="s">
        <v>211</v>
      </c>
      <c r="LOP40" t="s">
        <v>211</v>
      </c>
      <c r="LOQ40" t="s">
        <v>211</v>
      </c>
      <c r="LOR40" t="s">
        <v>211</v>
      </c>
      <c r="LOS40" t="s">
        <v>211</v>
      </c>
      <c r="LOT40" t="s">
        <v>211</v>
      </c>
      <c r="LOU40" t="s">
        <v>211</v>
      </c>
      <c r="LOV40" t="s">
        <v>211</v>
      </c>
      <c r="LOW40" t="s">
        <v>211</v>
      </c>
      <c r="LOX40" t="s">
        <v>211</v>
      </c>
      <c r="LOY40" t="s">
        <v>211</v>
      </c>
      <c r="LOZ40" t="s">
        <v>211</v>
      </c>
      <c r="LPA40" t="s">
        <v>211</v>
      </c>
      <c r="LPB40" t="s">
        <v>211</v>
      </c>
      <c r="LPC40" t="s">
        <v>211</v>
      </c>
      <c r="LPD40" t="s">
        <v>211</v>
      </c>
      <c r="LPE40" t="s">
        <v>211</v>
      </c>
      <c r="LPF40" t="s">
        <v>211</v>
      </c>
      <c r="LPG40" t="s">
        <v>211</v>
      </c>
      <c r="LPH40" t="s">
        <v>211</v>
      </c>
      <c r="LPI40" t="s">
        <v>211</v>
      </c>
      <c r="LPJ40" t="s">
        <v>211</v>
      </c>
      <c r="LPK40" t="s">
        <v>211</v>
      </c>
      <c r="LPL40" t="s">
        <v>211</v>
      </c>
      <c r="LPM40" t="s">
        <v>211</v>
      </c>
      <c r="LPN40" t="s">
        <v>211</v>
      </c>
      <c r="LPO40" t="s">
        <v>211</v>
      </c>
      <c r="LPP40" t="s">
        <v>211</v>
      </c>
      <c r="LPQ40" t="s">
        <v>211</v>
      </c>
      <c r="LPR40" t="s">
        <v>211</v>
      </c>
      <c r="LPS40" t="s">
        <v>211</v>
      </c>
      <c r="LPT40" t="s">
        <v>211</v>
      </c>
      <c r="LPU40" t="s">
        <v>211</v>
      </c>
      <c r="LPV40" t="s">
        <v>211</v>
      </c>
      <c r="LPW40" t="s">
        <v>211</v>
      </c>
      <c r="LPX40" t="s">
        <v>211</v>
      </c>
      <c r="LPY40" t="s">
        <v>211</v>
      </c>
      <c r="LPZ40" t="s">
        <v>211</v>
      </c>
      <c r="LQA40" t="s">
        <v>211</v>
      </c>
      <c r="LQB40" t="s">
        <v>211</v>
      </c>
      <c r="LQC40" t="s">
        <v>211</v>
      </c>
      <c r="LQD40" t="s">
        <v>211</v>
      </c>
      <c r="LQE40" t="s">
        <v>211</v>
      </c>
      <c r="LQF40" t="s">
        <v>211</v>
      </c>
      <c r="LQG40" t="s">
        <v>211</v>
      </c>
      <c r="LQH40" t="s">
        <v>211</v>
      </c>
      <c r="LQI40" t="s">
        <v>211</v>
      </c>
      <c r="LQJ40" t="s">
        <v>211</v>
      </c>
      <c r="LQK40" t="s">
        <v>211</v>
      </c>
      <c r="LQL40" t="s">
        <v>211</v>
      </c>
      <c r="LQM40" t="s">
        <v>211</v>
      </c>
      <c r="LQN40" t="s">
        <v>211</v>
      </c>
      <c r="LQO40" t="s">
        <v>211</v>
      </c>
      <c r="LQP40" t="s">
        <v>211</v>
      </c>
      <c r="LQQ40" t="s">
        <v>211</v>
      </c>
      <c r="LQR40" t="s">
        <v>211</v>
      </c>
      <c r="LQS40" t="s">
        <v>211</v>
      </c>
      <c r="LQT40" t="s">
        <v>211</v>
      </c>
      <c r="LQU40" t="s">
        <v>211</v>
      </c>
      <c r="LQV40" t="s">
        <v>211</v>
      </c>
      <c r="LQW40" t="s">
        <v>211</v>
      </c>
      <c r="LQX40" t="s">
        <v>211</v>
      </c>
      <c r="LQY40" t="s">
        <v>211</v>
      </c>
      <c r="LQZ40" t="s">
        <v>211</v>
      </c>
      <c r="LRA40" t="s">
        <v>211</v>
      </c>
      <c r="LRB40" t="s">
        <v>211</v>
      </c>
      <c r="LRC40" t="s">
        <v>211</v>
      </c>
      <c r="LRD40" t="s">
        <v>211</v>
      </c>
      <c r="LRE40" t="s">
        <v>211</v>
      </c>
      <c r="LRF40" t="s">
        <v>211</v>
      </c>
      <c r="LRG40" t="s">
        <v>211</v>
      </c>
      <c r="LRH40" t="s">
        <v>211</v>
      </c>
      <c r="LRI40" t="s">
        <v>211</v>
      </c>
      <c r="LRJ40" t="s">
        <v>211</v>
      </c>
      <c r="LRK40" t="s">
        <v>211</v>
      </c>
      <c r="LRL40" t="s">
        <v>211</v>
      </c>
      <c r="LRM40" t="s">
        <v>211</v>
      </c>
      <c r="LRN40" t="s">
        <v>211</v>
      </c>
      <c r="LRO40" t="s">
        <v>211</v>
      </c>
      <c r="LRP40" t="s">
        <v>211</v>
      </c>
      <c r="LRQ40" t="s">
        <v>211</v>
      </c>
      <c r="LRR40" t="s">
        <v>211</v>
      </c>
      <c r="LRS40" t="s">
        <v>211</v>
      </c>
      <c r="LRT40" t="s">
        <v>211</v>
      </c>
      <c r="LRU40" t="s">
        <v>211</v>
      </c>
      <c r="LRV40" t="s">
        <v>211</v>
      </c>
      <c r="LRW40" t="s">
        <v>211</v>
      </c>
      <c r="LRX40" t="s">
        <v>211</v>
      </c>
      <c r="LRY40" t="s">
        <v>211</v>
      </c>
      <c r="LRZ40" t="s">
        <v>211</v>
      </c>
      <c r="LSA40" t="s">
        <v>211</v>
      </c>
      <c r="LSB40" t="s">
        <v>211</v>
      </c>
      <c r="LSC40" t="s">
        <v>211</v>
      </c>
      <c r="LSD40" t="s">
        <v>211</v>
      </c>
      <c r="LSE40" t="s">
        <v>211</v>
      </c>
      <c r="LSF40" t="s">
        <v>211</v>
      </c>
      <c r="LSG40" t="s">
        <v>211</v>
      </c>
      <c r="LSH40" t="s">
        <v>211</v>
      </c>
      <c r="LSI40" t="s">
        <v>211</v>
      </c>
      <c r="LSJ40" t="s">
        <v>211</v>
      </c>
      <c r="LSK40" t="s">
        <v>211</v>
      </c>
      <c r="LSL40" t="s">
        <v>211</v>
      </c>
      <c r="LSM40" t="s">
        <v>211</v>
      </c>
      <c r="LSN40" t="s">
        <v>211</v>
      </c>
      <c r="LSO40" t="s">
        <v>211</v>
      </c>
      <c r="LSP40" t="s">
        <v>211</v>
      </c>
      <c r="LSQ40" t="s">
        <v>211</v>
      </c>
      <c r="LSR40" t="s">
        <v>211</v>
      </c>
      <c r="LSS40" t="s">
        <v>211</v>
      </c>
      <c r="LST40" t="s">
        <v>211</v>
      </c>
      <c r="LSU40" t="s">
        <v>211</v>
      </c>
      <c r="LSV40" t="s">
        <v>211</v>
      </c>
      <c r="LSW40" t="s">
        <v>211</v>
      </c>
      <c r="LSX40" t="s">
        <v>211</v>
      </c>
      <c r="LSY40" t="s">
        <v>211</v>
      </c>
      <c r="LSZ40" t="s">
        <v>211</v>
      </c>
      <c r="LTA40" t="s">
        <v>211</v>
      </c>
      <c r="LTB40" t="s">
        <v>211</v>
      </c>
      <c r="LTC40" t="s">
        <v>211</v>
      </c>
      <c r="LTD40" t="s">
        <v>211</v>
      </c>
      <c r="LTE40" t="s">
        <v>211</v>
      </c>
      <c r="LTF40" t="s">
        <v>211</v>
      </c>
      <c r="LTG40" t="s">
        <v>211</v>
      </c>
      <c r="LTH40" t="s">
        <v>211</v>
      </c>
      <c r="LTI40" t="s">
        <v>211</v>
      </c>
      <c r="LTJ40" t="s">
        <v>211</v>
      </c>
      <c r="LTK40" t="s">
        <v>211</v>
      </c>
      <c r="LTL40" t="s">
        <v>211</v>
      </c>
      <c r="LTM40" t="s">
        <v>211</v>
      </c>
      <c r="LTN40" t="s">
        <v>211</v>
      </c>
      <c r="LTO40" t="s">
        <v>211</v>
      </c>
      <c r="LTP40" t="s">
        <v>211</v>
      </c>
      <c r="LTQ40" t="s">
        <v>211</v>
      </c>
      <c r="LTR40" t="s">
        <v>211</v>
      </c>
      <c r="LTS40" t="s">
        <v>211</v>
      </c>
      <c r="LTT40" t="s">
        <v>211</v>
      </c>
      <c r="LTU40" t="s">
        <v>211</v>
      </c>
      <c r="LTV40" t="s">
        <v>211</v>
      </c>
      <c r="LTW40" t="s">
        <v>211</v>
      </c>
      <c r="LTX40" t="s">
        <v>211</v>
      </c>
      <c r="LTY40" t="s">
        <v>211</v>
      </c>
      <c r="LTZ40" t="s">
        <v>211</v>
      </c>
      <c r="LUA40" t="s">
        <v>211</v>
      </c>
      <c r="LUB40" t="s">
        <v>211</v>
      </c>
      <c r="LUC40" t="s">
        <v>211</v>
      </c>
      <c r="LUD40" t="s">
        <v>211</v>
      </c>
      <c r="LUE40" t="s">
        <v>211</v>
      </c>
      <c r="LUF40" t="s">
        <v>211</v>
      </c>
      <c r="LUG40" t="s">
        <v>211</v>
      </c>
      <c r="LUH40" t="s">
        <v>211</v>
      </c>
      <c r="LUI40" t="s">
        <v>211</v>
      </c>
      <c r="LUJ40" t="s">
        <v>211</v>
      </c>
      <c r="LUK40" t="s">
        <v>211</v>
      </c>
      <c r="LUL40" t="s">
        <v>211</v>
      </c>
      <c r="LUM40" t="s">
        <v>211</v>
      </c>
      <c r="LUN40" t="s">
        <v>211</v>
      </c>
      <c r="LUO40" t="s">
        <v>211</v>
      </c>
      <c r="LUP40" t="s">
        <v>211</v>
      </c>
      <c r="LUQ40" t="s">
        <v>211</v>
      </c>
      <c r="LUR40" t="s">
        <v>211</v>
      </c>
      <c r="LUS40" t="s">
        <v>211</v>
      </c>
      <c r="LUT40" t="s">
        <v>211</v>
      </c>
      <c r="LUU40" t="s">
        <v>211</v>
      </c>
      <c r="LUV40" t="s">
        <v>211</v>
      </c>
      <c r="LUW40" t="s">
        <v>211</v>
      </c>
      <c r="LUX40" t="s">
        <v>211</v>
      </c>
      <c r="LUY40" t="s">
        <v>211</v>
      </c>
      <c r="LUZ40" t="s">
        <v>211</v>
      </c>
      <c r="LVA40" t="s">
        <v>211</v>
      </c>
      <c r="LVB40" t="s">
        <v>211</v>
      </c>
      <c r="LVC40" t="s">
        <v>211</v>
      </c>
      <c r="LVD40" t="s">
        <v>211</v>
      </c>
      <c r="LVE40" t="s">
        <v>211</v>
      </c>
      <c r="LVF40" t="s">
        <v>211</v>
      </c>
      <c r="LVG40" t="s">
        <v>211</v>
      </c>
      <c r="LVH40" t="s">
        <v>211</v>
      </c>
      <c r="LVI40" t="s">
        <v>211</v>
      </c>
      <c r="LVJ40" t="s">
        <v>211</v>
      </c>
      <c r="LVK40" t="s">
        <v>211</v>
      </c>
      <c r="LVL40" t="s">
        <v>211</v>
      </c>
      <c r="LVM40" t="s">
        <v>211</v>
      </c>
      <c r="LVN40" t="s">
        <v>211</v>
      </c>
      <c r="LVO40" t="s">
        <v>211</v>
      </c>
      <c r="LVP40" t="s">
        <v>211</v>
      </c>
      <c r="LVQ40" t="s">
        <v>211</v>
      </c>
      <c r="LVR40" t="s">
        <v>211</v>
      </c>
      <c r="LVS40" t="s">
        <v>211</v>
      </c>
      <c r="LVT40" t="s">
        <v>211</v>
      </c>
      <c r="LVU40" t="s">
        <v>211</v>
      </c>
      <c r="LVV40" t="s">
        <v>211</v>
      </c>
      <c r="LVW40" t="s">
        <v>211</v>
      </c>
      <c r="LVX40" t="s">
        <v>211</v>
      </c>
      <c r="LVY40" t="s">
        <v>211</v>
      </c>
      <c r="LVZ40" t="s">
        <v>211</v>
      </c>
      <c r="LWA40" t="s">
        <v>211</v>
      </c>
      <c r="LWB40" t="s">
        <v>211</v>
      </c>
      <c r="LWC40" t="s">
        <v>211</v>
      </c>
      <c r="LWD40" t="s">
        <v>211</v>
      </c>
      <c r="LWE40" t="s">
        <v>211</v>
      </c>
      <c r="LWF40" t="s">
        <v>211</v>
      </c>
      <c r="LWG40" t="s">
        <v>211</v>
      </c>
      <c r="LWH40" t="s">
        <v>211</v>
      </c>
      <c r="LWI40" t="s">
        <v>211</v>
      </c>
      <c r="LWJ40" t="s">
        <v>211</v>
      </c>
      <c r="LWK40" t="s">
        <v>211</v>
      </c>
      <c r="LWL40" t="s">
        <v>211</v>
      </c>
      <c r="LWM40" t="s">
        <v>211</v>
      </c>
      <c r="LWN40" t="s">
        <v>211</v>
      </c>
      <c r="LWO40" t="s">
        <v>211</v>
      </c>
      <c r="LWP40" t="s">
        <v>211</v>
      </c>
      <c r="LWQ40" t="s">
        <v>211</v>
      </c>
      <c r="LWR40" t="s">
        <v>211</v>
      </c>
      <c r="LWS40" t="s">
        <v>211</v>
      </c>
      <c r="LWT40" t="s">
        <v>211</v>
      </c>
      <c r="LWU40" t="s">
        <v>211</v>
      </c>
      <c r="LWV40" t="s">
        <v>211</v>
      </c>
      <c r="LWW40" t="s">
        <v>211</v>
      </c>
      <c r="LWX40" t="s">
        <v>211</v>
      </c>
      <c r="LWY40" t="s">
        <v>211</v>
      </c>
      <c r="LWZ40" t="s">
        <v>211</v>
      </c>
      <c r="LXA40" t="s">
        <v>211</v>
      </c>
      <c r="LXB40" t="s">
        <v>211</v>
      </c>
      <c r="LXC40" t="s">
        <v>211</v>
      </c>
      <c r="LXD40" t="s">
        <v>211</v>
      </c>
      <c r="LXE40" t="s">
        <v>211</v>
      </c>
      <c r="LXF40" t="s">
        <v>211</v>
      </c>
      <c r="LXG40" t="s">
        <v>211</v>
      </c>
      <c r="LXH40" t="s">
        <v>211</v>
      </c>
      <c r="LXI40" t="s">
        <v>211</v>
      </c>
      <c r="LXJ40" t="s">
        <v>211</v>
      </c>
      <c r="LXK40" t="s">
        <v>211</v>
      </c>
      <c r="LXL40" t="s">
        <v>211</v>
      </c>
      <c r="LXM40" t="s">
        <v>211</v>
      </c>
      <c r="LXN40" t="s">
        <v>211</v>
      </c>
      <c r="LXO40" t="s">
        <v>211</v>
      </c>
      <c r="LXP40" t="s">
        <v>211</v>
      </c>
      <c r="LXQ40" t="s">
        <v>211</v>
      </c>
      <c r="LXR40" t="s">
        <v>211</v>
      </c>
      <c r="LXS40" t="s">
        <v>211</v>
      </c>
      <c r="LXT40" t="s">
        <v>211</v>
      </c>
      <c r="LXU40" t="s">
        <v>211</v>
      </c>
      <c r="LXV40" t="s">
        <v>211</v>
      </c>
      <c r="LXW40" t="s">
        <v>211</v>
      </c>
      <c r="LXX40" t="s">
        <v>211</v>
      </c>
      <c r="LXY40" t="s">
        <v>211</v>
      </c>
      <c r="LXZ40" t="s">
        <v>211</v>
      </c>
      <c r="LYA40" t="s">
        <v>211</v>
      </c>
      <c r="LYB40" t="s">
        <v>211</v>
      </c>
      <c r="LYC40" t="s">
        <v>211</v>
      </c>
      <c r="LYD40" t="s">
        <v>211</v>
      </c>
      <c r="LYE40" t="s">
        <v>211</v>
      </c>
      <c r="LYF40" t="s">
        <v>211</v>
      </c>
      <c r="LYG40" t="s">
        <v>211</v>
      </c>
      <c r="LYH40" t="s">
        <v>211</v>
      </c>
      <c r="LYI40" t="s">
        <v>211</v>
      </c>
      <c r="LYJ40" t="s">
        <v>211</v>
      </c>
      <c r="LYK40" t="s">
        <v>211</v>
      </c>
      <c r="LYL40" t="s">
        <v>211</v>
      </c>
      <c r="LYM40" t="s">
        <v>211</v>
      </c>
      <c r="LYN40" t="s">
        <v>211</v>
      </c>
      <c r="LYO40" t="s">
        <v>211</v>
      </c>
      <c r="LYP40" t="s">
        <v>211</v>
      </c>
      <c r="LYQ40" t="s">
        <v>211</v>
      </c>
      <c r="LYR40" t="s">
        <v>211</v>
      </c>
      <c r="LYS40" t="s">
        <v>211</v>
      </c>
      <c r="LYT40" t="s">
        <v>211</v>
      </c>
      <c r="LYU40" t="s">
        <v>211</v>
      </c>
      <c r="LYV40" t="s">
        <v>211</v>
      </c>
      <c r="LYW40" t="s">
        <v>211</v>
      </c>
      <c r="LYX40" t="s">
        <v>211</v>
      </c>
      <c r="LYY40" t="s">
        <v>211</v>
      </c>
      <c r="LYZ40" t="s">
        <v>211</v>
      </c>
      <c r="LZA40" t="s">
        <v>211</v>
      </c>
      <c r="LZB40" t="s">
        <v>211</v>
      </c>
      <c r="LZC40" t="s">
        <v>211</v>
      </c>
      <c r="LZD40" t="s">
        <v>211</v>
      </c>
      <c r="LZE40" t="s">
        <v>211</v>
      </c>
      <c r="LZF40" t="s">
        <v>211</v>
      </c>
      <c r="LZG40" t="s">
        <v>211</v>
      </c>
      <c r="LZH40" t="s">
        <v>211</v>
      </c>
      <c r="LZI40" t="s">
        <v>211</v>
      </c>
      <c r="LZJ40" t="s">
        <v>211</v>
      </c>
      <c r="LZK40" t="s">
        <v>211</v>
      </c>
      <c r="LZL40" t="s">
        <v>211</v>
      </c>
      <c r="LZM40" t="s">
        <v>211</v>
      </c>
      <c r="LZN40" t="s">
        <v>211</v>
      </c>
      <c r="LZO40" t="s">
        <v>211</v>
      </c>
      <c r="LZP40" t="s">
        <v>211</v>
      </c>
      <c r="LZQ40" t="s">
        <v>211</v>
      </c>
      <c r="LZR40" t="s">
        <v>211</v>
      </c>
      <c r="LZS40" t="s">
        <v>211</v>
      </c>
      <c r="LZT40" t="s">
        <v>211</v>
      </c>
      <c r="LZU40" t="s">
        <v>211</v>
      </c>
      <c r="LZV40" t="s">
        <v>211</v>
      </c>
      <c r="LZW40" t="s">
        <v>211</v>
      </c>
      <c r="LZX40" t="s">
        <v>211</v>
      </c>
      <c r="LZY40" t="s">
        <v>211</v>
      </c>
      <c r="LZZ40" t="s">
        <v>211</v>
      </c>
      <c r="MAA40" t="s">
        <v>211</v>
      </c>
      <c r="MAB40" t="s">
        <v>211</v>
      </c>
      <c r="MAC40" t="s">
        <v>211</v>
      </c>
      <c r="MAD40" t="s">
        <v>211</v>
      </c>
      <c r="MAE40" t="s">
        <v>211</v>
      </c>
      <c r="MAF40" t="s">
        <v>211</v>
      </c>
      <c r="MAG40" t="s">
        <v>211</v>
      </c>
      <c r="MAH40" t="s">
        <v>211</v>
      </c>
      <c r="MAI40" t="s">
        <v>211</v>
      </c>
      <c r="MAJ40" t="s">
        <v>211</v>
      </c>
      <c r="MAK40" t="s">
        <v>211</v>
      </c>
      <c r="MAL40" t="s">
        <v>211</v>
      </c>
      <c r="MAM40" t="s">
        <v>211</v>
      </c>
      <c r="MAN40" t="s">
        <v>211</v>
      </c>
      <c r="MAO40" t="s">
        <v>211</v>
      </c>
      <c r="MAP40" t="s">
        <v>211</v>
      </c>
      <c r="MAQ40" t="s">
        <v>211</v>
      </c>
      <c r="MAR40" t="s">
        <v>211</v>
      </c>
      <c r="MAS40" t="s">
        <v>211</v>
      </c>
      <c r="MAT40" t="s">
        <v>211</v>
      </c>
      <c r="MAU40" t="s">
        <v>211</v>
      </c>
      <c r="MAV40" t="s">
        <v>211</v>
      </c>
      <c r="MAW40" t="s">
        <v>211</v>
      </c>
      <c r="MAX40" t="s">
        <v>211</v>
      </c>
      <c r="MAY40" t="s">
        <v>211</v>
      </c>
      <c r="MAZ40" t="s">
        <v>211</v>
      </c>
      <c r="MBA40" t="s">
        <v>211</v>
      </c>
      <c r="MBB40" t="s">
        <v>211</v>
      </c>
      <c r="MBC40" t="s">
        <v>211</v>
      </c>
      <c r="MBD40" t="s">
        <v>211</v>
      </c>
      <c r="MBE40" t="s">
        <v>211</v>
      </c>
      <c r="MBF40" t="s">
        <v>211</v>
      </c>
      <c r="MBG40" t="s">
        <v>211</v>
      </c>
      <c r="MBH40" t="s">
        <v>211</v>
      </c>
      <c r="MBI40" t="s">
        <v>211</v>
      </c>
      <c r="MBJ40" t="s">
        <v>211</v>
      </c>
      <c r="MBK40" t="s">
        <v>211</v>
      </c>
      <c r="MBL40" t="s">
        <v>211</v>
      </c>
      <c r="MBM40" t="s">
        <v>211</v>
      </c>
      <c r="MBN40" t="s">
        <v>211</v>
      </c>
      <c r="MBO40" t="s">
        <v>211</v>
      </c>
      <c r="MBP40" t="s">
        <v>211</v>
      </c>
      <c r="MBQ40" t="s">
        <v>211</v>
      </c>
      <c r="MBR40" t="s">
        <v>211</v>
      </c>
      <c r="MBS40" t="s">
        <v>211</v>
      </c>
      <c r="MBT40" t="s">
        <v>211</v>
      </c>
      <c r="MBU40" t="s">
        <v>211</v>
      </c>
      <c r="MBV40" t="s">
        <v>211</v>
      </c>
      <c r="MBW40" t="s">
        <v>211</v>
      </c>
      <c r="MBX40" t="s">
        <v>211</v>
      </c>
      <c r="MBY40" t="s">
        <v>211</v>
      </c>
      <c r="MBZ40" t="s">
        <v>211</v>
      </c>
      <c r="MCA40" t="s">
        <v>211</v>
      </c>
      <c r="MCB40" t="s">
        <v>211</v>
      </c>
      <c r="MCC40" t="s">
        <v>211</v>
      </c>
      <c r="MCD40" t="s">
        <v>211</v>
      </c>
      <c r="MCE40" t="s">
        <v>211</v>
      </c>
      <c r="MCF40" t="s">
        <v>211</v>
      </c>
      <c r="MCG40" t="s">
        <v>211</v>
      </c>
      <c r="MCH40" t="s">
        <v>211</v>
      </c>
      <c r="MCI40" t="s">
        <v>211</v>
      </c>
      <c r="MCJ40" t="s">
        <v>211</v>
      </c>
      <c r="MCK40" t="s">
        <v>211</v>
      </c>
      <c r="MCL40" t="s">
        <v>211</v>
      </c>
      <c r="MCM40" t="s">
        <v>211</v>
      </c>
      <c r="MCN40" t="s">
        <v>211</v>
      </c>
      <c r="MCO40" t="s">
        <v>211</v>
      </c>
      <c r="MCP40" t="s">
        <v>211</v>
      </c>
      <c r="MCQ40" t="s">
        <v>211</v>
      </c>
      <c r="MCR40" t="s">
        <v>211</v>
      </c>
      <c r="MCS40" t="s">
        <v>211</v>
      </c>
      <c r="MCT40" t="s">
        <v>211</v>
      </c>
      <c r="MCU40" t="s">
        <v>211</v>
      </c>
      <c r="MCV40" t="s">
        <v>211</v>
      </c>
      <c r="MCW40" t="s">
        <v>211</v>
      </c>
      <c r="MCX40" t="s">
        <v>211</v>
      </c>
      <c r="MCY40" t="s">
        <v>211</v>
      </c>
      <c r="MCZ40" t="s">
        <v>211</v>
      </c>
      <c r="MDA40" t="s">
        <v>211</v>
      </c>
      <c r="MDB40" t="s">
        <v>211</v>
      </c>
      <c r="MDC40" t="s">
        <v>211</v>
      </c>
      <c r="MDD40" t="s">
        <v>211</v>
      </c>
      <c r="MDE40" t="s">
        <v>211</v>
      </c>
      <c r="MDF40" t="s">
        <v>211</v>
      </c>
      <c r="MDG40" t="s">
        <v>211</v>
      </c>
      <c r="MDH40" t="s">
        <v>211</v>
      </c>
      <c r="MDI40" t="s">
        <v>211</v>
      </c>
      <c r="MDJ40" t="s">
        <v>211</v>
      </c>
      <c r="MDK40" t="s">
        <v>211</v>
      </c>
      <c r="MDL40" t="s">
        <v>211</v>
      </c>
      <c r="MDM40" t="s">
        <v>211</v>
      </c>
      <c r="MDN40" t="s">
        <v>211</v>
      </c>
      <c r="MDO40" t="s">
        <v>211</v>
      </c>
      <c r="MDP40" t="s">
        <v>211</v>
      </c>
      <c r="MDQ40" t="s">
        <v>211</v>
      </c>
      <c r="MDR40" t="s">
        <v>211</v>
      </c>
      <c r="MDS40" t="s">
        <v>211</v>
      </c>
      <c r="MDT40" t="s">
        <v>211</v>
      </c>
      <c r="MDU40" t="s">
        <v>211</v>
      </c>
      <c r="MDV40" t="s">
        <v>211</v>
      </c>
      <c r="MDW40" t="s">
        <v>211</v>
      </c>
      <c r="MDX40" t="s">
        <v>211</v>
      </c>
      <c r="MDY40" t="s">
        <v>211</v>
      </c>
      <c r="MDZ40" t="s">
        <v>211</v>
      </c>
      <c r="MEA40" t="s">
        <v>211</v>
      </c>
      <c r="MEB40" t="s">
        <v>211</v>
      </c>
      <c r="MEC40" t="s">
        <v>211</v>
      </c>
      <c r="MED40" t="s">
        <v>211</v>
      </c>
      <c r="MEE40" t="s">
        <v>211</v>
      </c>
      <c r="MEF40" t="s">
        <v>211</v>
      </c>
      <c r="MEG40" t="s">
        <v>211</v>
      </c>
      <c r="MEH40" t="s">
        <v>211</v>
      </c>
      <c r="MEI40" t="s">
        <v>211</v>
      </c>
      <c r="MEJ40" t="s">
        <v>211</v>
      </c>
      <c r="MEK40" t="s">
        <v>211</v>
      </c>
      <c r="MEL40" t="s">
        <v>211</v>
      </c>
      <c r="MEM40" t="s">
        <v>211</v>
      </c>
      <c r="MEN40" t="s">
        <v>211</v>
      </c>
      <c r="MEO40" t="s">
        <v>211</v>
      </c>
      <c r="MEP40" t="s">
        <v>211</v>
      </c>
      <c r="MEQ40" t="s">
        <v>211</v>
      </c>
      <c r="MER40" t="s">
        <v>211</v>
      </c>
      <c r="MES40" t="s">
        <v>211</v>
      </c>
      <c r="MET40" t="s">
        <v>211</v>
      </c>
      <c r="MEU40" t="s">
        <v>211</v>
      </c>
      <c r="MEV40" t="s">
        <v>211</v>
      </c>
      <c r="MEW40" t="s">
        <v>211</v>
      </c>
      <c r="MEX40" t="s">
        <v>211</v>
      </c>
      <c r="MEY40" t="s">
        <v>211</v>
      </c>
      <c r="MEZ40" t="s">
        <v>211</v>
      </c>
      <c r="MFA40" t="s">
        <v>211</v>
      </c>
      <c r="MFB40" t="s">
        <v>211</v>
      </c>
      <c r="MFC40" t="s">
        <v>211</v>
      </c>
      <c r="MFD40" t="s">
        <v>211</v>
      </c>
      <c r="MFE40" t="s">
        <v>211</v>
      </c>
      <c r="MFF40" t="s">
        <v>211</v>
      </c>
      <c r="MFG40" t="s">
        <v>211</v>
      </c>
      <c r="MFH40" t="s">
        <v>211</v>
      </c>
      <c r="MFI40" t="s">
        <v>211</v>
      </c>
      <c r="MFJ40" t="s">
        <v>211</v>
      </c>
      <c r="MFK40" t="s">
        <v>211</v>
      </c>
      <c r="MFL40" t="s">
        <v>211</v>
      </c>
      <c r="MFM40" t="s">
        <v>211</v>
      </c>
      <c r="MFN40" t="s">
        <v>211</v>
      </c>
      <c r="MFO40" t="s">
        <v>211</v>
      </c>
      <c r="MFP40" t="s">
        <v>211</v>
      </c>
      <c r="MFQ40" t="s">
        <v>211</v>
      </c>
      <c r="MFR40" t="s">
        <v>211</v>
      </c>
      <c r="MFS40" t="s">
        <v>211</v>
      </c>
      <c r="MFT40" t="s">
        <v>211</v>
      </c>
      <c r="MFU40" t="s">
        <v>211</v>
      </c>
      <c r="MFV40" t="s">
        <v>211</v>
      </c>
      <c r="MFW40" t="s">
        <v>211</v>
      </c>
      <c r="MFX40" t="s">
        <v>211</v>
      </c>
      <c r="MFY40" t="s">
        <v>211</v>
      </c>
      <c r="MFZ40" t="s">
        <v>211</v>
      </c>
      <c r="MGA40" t="s">
        <v>211</v>
      </c>
      <c r="MGB40" t="s">
        <v>211</v>
      </c>
      <c r="MGC40" t="s">
        <v>211</v>
      </c>
      <c r="MGD40" t="s">
        <v>211</v>
      </c>
      <c r="MGE40" t="s">
        <v>211</v>
      </c>
      <c r="MGF40" t="s">
        <v>211</v>
      </c>
      <c r="MGG40" t="s">
        <v>211</v>
      </c>
      <c r="MGH40" t="s">
        <v>211</v>
      </c>
      <c r="MGI40" t="s">
        <v>211</v>
      </c>
      <c r="MGJ40" t="s">
        <v>211</v>
      </c>
      <c r="MGK40" t="s">
        <v>211</v>
      </c>
      <c r="MGL40" t="s">
        <v>211</v>
      </c>
      <c r="MGM40" t="s">
        <v>211</v>
      </c>
      <c r="MGN40" t="s">
        <v>211</v>
      </c>
      <c r="MGO40" t="s">
        <v>211</v>
      </c>
      <c r="MGP40" t="s">
        <v>211</v>
      </c>
      <c r="MGQ40" t="s">
        <v>211</v>
      </c>
      <c r="MGR40" t="s">
        <v>211</v>
      </c>
      <c r="MGS40" t="s">
        <v>211</v>
      </c>
      <c r="MGT40" t="s">
        <v>211</v>
      </c>
      <c r="MGU40" t="s">
        <v>211</v>
      </c>
      <c r="MGV40" t="s">
        <v>211</v>
      </c>
      <c r="MGW40" t="s">
        <v>211</v>
      </c>
      <c r="MGX40" t="s">
        <v>211</v>
      </c>
      <c r="MGY40" t="s">
        <v>211</v>
      </c>
      <c r="MGZ40" t="s">
        <v>211</v>
      </c>
      <c r="MHA40" t="s">
        <v>211</v>
      </c>
      <c r="MHB40" t="s">
        <v>211</v>
      </c>
      <c r="MHC40" t="s">
        <v>211</v>
      </c>
      <c r="MHD40" t="s">
        <v>211</v>
      </c>
      <c r="MHE40" t="s">
        <v>211</v>
      </c>
      <c r="MHF40" t="s">
        <v>211</v>
      </c>
      <c r="MHG40" t="s">
        <v>211</v>
      </c>
      <c r="MHH40" t="s">
        <v>211</v>
      </c>
      <c r="MHI40" t="s">
        <v>211</v>
      </c>
      <c r="MHJ40" t="s">
        <v>211</v>
      </c>
      <c r="MHK40" t="s">
        <v>211</v>
      </c>
      <c r="MHL40" t="s">
        <v>211</v>
      </c>
      <c r="MHM40" t="s">
        <v>211</v>
      </c>
      <c r="MHN40" t="s">
        <v>211</v>
      </c>
      <c r="MHO40" t="s">
        <v>211</v>
      </c>
      <c r="MHP40" t="s">
        <v>211</v>
      </c>
      <c r="MHQ40" t="s">
        <v>211</v>
      </c>
      <c r="MHR40" t="s">
        <v>211</v>
      </c>
      <c r="MHS40" t="s">
        <v>211</v>
      </c>
      <c r="MHT40" t="s">
        <v>211</v>
      </c>
      <c r="MHU40" t="s">
        <v>211</v>
      </c>
      <c r="MHV40" t="s">
        <v>211</v>
      </c>
      <c r="MHW40" t="s">
        <v>211</v>
      </c>
      <c r="MHX40" t="s">
        <v>211</v>
      </c>
      <c r="MHY40" t="s">
        <v>211</v>
      </c>
      <c r="MHZ40" t="s">
        <v>211</v>
      </c>
      <c r="MIA40" t="s">
        <v>211</v>
      </c>
      <c r="MIB40" t="s">
        <v>211</v>
      </c>
      <c r="MIC40" t="s">
        <v>211</v>
      </c>
      <c r="MID40" t="s">
        <v>211</v>
      </c>
      <c r="MIE40" t="s">
        <v>211</v>
      </c>
      <c r="MIF40" t="s">
        <v>211</v>
      </c>
      <c r="MIG40" t="s">
        <v>211</v>
      </c>
      <c r="MIH40" t="s">
        <v>211</v>
      </c>
      <c r="MII40" t="s">
        <v>211</v>
      </c>
      <c r="MIJ40" t="s">
        <v>211</v>
      </c>
      <c r="MIK40" t="s">
        <v>211</v>
      </c>
      <c r="MIL40" t="s">
        <v>211</v>
      </c>
      <c r="MIM40" t="s">
        <v>211</v>
      </c>
      <c r="MIN40" t="s">
        <v>211</v>
      </c>
      <c r="MIO40" t="s">
        <v>211</v>
      </c>
      <c r="MIP40" t="s">
        <v>211</v>
      </c>
      <c r="MIQ40" t="s">
        <v>211</v>
      </c>
      <c r="MIR40" t="s">
        <v>211</v>
      </c>
      <c r="MIS40" t="s">
        <v>211</v>
      </c>
      <c r="MIT40" t="s">
        <v>211</v>
      </c>
      <c r="MIU40" t="s">
        <v>211</v>
      </c>
      <c r="MIV40" t="s">
        <v>211</v>
      </c>
      <c r="MIW40" t="s">
        <v>211</v>
      </c>
      <c r="MIX40" t="s">
        <v>211</v>
      </c>
      <c r="MIY40" t="s">
        <v>211</v>
      </c>
      <c r="MIZ40" t="s">
        <v>211</v>
      </c>
      <c r="MJA40" t="s">
        <v>211</v>
      </c>
      <c r="MJB40" t="s">
        <v>211</v>
      </c>
      <c r="MJC40" t="s">
        <v>211</v>
      </c>
      <c r="MJD40" t="s">
        <v>211</v>
      </c>
      <c r="MJE40" t="s">
        <v>211</v>
      </c>
      <c r="MJF40" t="s">
        <v>211</v>
      </c>
      <c r="MJG40" t="s">
        <v>211</v>
      </c>
      <c r="MJH40" t="s">
        <v>211</v>
      </c>
      <c r="MJI40" t="s">
        <v>211</v>
      </c>
      <c r="MJJ40" t="s">
        <v>211</v>
      </c>
      <c r="MJK40" t="s">
        <v>211</v>
      </c>
      <c r="MJL40" t="s">
        <v>211</v>
      </c>
      <c r="MJM40" t="s">
        <v>211</v>
      </c>
      <c r="MJN40" t="s">
        <v>211</v>
      </c>
      <c r="MJO40" t="s">
        <v>211</v>
      </c>
      <c r="MJP40" t="s">
        <v>211</v>
      </c>
      <c r="MJQ40" t="s">
        <v>211</v>
      </c>
      <c r="MJR40" t="s">
        <v>211</v>
      </c>
      <c r="MJS40" t="s">
        <v>211</v>
      </c>
      <c r="MJT40" t="s">
        <v>211</v>
      </c>
      <c r="MJU40" t="s">
        <v>211</v>
      </c>
      <c r="MJV40" t="s">
        <v>211</v>
      </c>
      <c r="MJW40" t="s">
        <v>211</v>
      </c>
      <c r="MJX40" t="s">
        <v>211</v>
      </c>
      <c r="MJY40" t="s">
        <v>211</v>
      </c>
      <c r="MJZ40" t="s">
        <v>211</v>
      </c>
      <c r="MKA40" t="s">
        <v>211</v>
      </c>
      <c r="MKB40" t="s">
        <v>211</v>
      </c>
      <c r="MKC40" t="s">
        <v>211</v>
      </c>
      <c r="MKD40" t="s">
        <v>211</v>
      </c>
      <c r="MKE40" t="s">
        <v>211</v>
      </c>
      <c r="MKF40" t="s">
        <v>211</v>
      </c>
      <c r="MKG40" t="s">
        <v>211</v>
      </c>
      <c r="MKH40" t="s">
        <v>211</v>
      </c>
      <c r="MKI40" t="s">
        <v>211</v>
      </c>
      <c r="MKJ40" t="s">
        <v>211</v>
      </c>
      <c r="MKK40" t="s">
        <v>211</v>
      </c>
      <c r="MKL40" t="s">
        <v>211</v>
      </c>
      <c r="MKM40" t="s">
        <v>211</v>
      </c>
      <c r="MKN40" t="s">
        <v>211</v>
      </c>
      <c r="MKO40" t="s">
        <v>211</v>
      </c>
      <c r="MKP40" t="s">
        <v>211</v>
      </c>
      <c r="MKQ40" t="s">
        <v>211</v>
      </c>
      <c r="MKR40" t="s">
        <v>211</v>
      </c>
      <c r="MKS40" t="s">
        <v>211</v>
      </c>
      <c r="MKT40" t="s">
        <v>211</v>
      </c>
      <c r="MKU40" t="s">
        <v>211</v>
      </c>
      <c r="MKV40" t="s">
        <v>211</v>
      </c>
      <c r="MKW40" t="s">
        <v>211</v>
      </c>
      <c r="MKX40" t="s">
        <v>211</v>
      </c>
      <c r="MKY40" t="s">
        <v>211</v>
      </c>
      <c r="MKZ40" t="s">
        <v>211</v>
      </c>
      <c r="MLA40" t="s">
        <v>211</v>
      </c>
      <c r="MLB40" t="s">
        <v>211</v>
      </c>
      <c r="MLC40" t="s">
        <v>211</v>
      </c>
      <c r="MLD40" t="s">
        <v>211</v>
      </c>
      <c r="MLE40" t="s">
        <v>211</v>
      </c>
      <c r="MLF40" t="s">
        <v>211</v>
      </c>
      <c r="MLG40" t="s">
        <v>211</v>
      </c>
      <c r="MLH40" t="s">
        <v>211</v>
      </c>
      <c r="MLI40" t="s">
        <v>211</v>
      </c>
      <c r="MLJ40" t="s">
        <v>211</v>
      </c>
      <c r="MLK40" t="s">
        <v>211</v>
      </c>
      <c r="MLL40" t="s">
        <v>211</v>
      </c>
      <c r="MLM40" t="s">
        <v>211</v>
      </c>
      <c r="MLN40" t="s">
        <v>211</v>
      </c>
      <c r="MLO40" t="s">
        <v>211</v>
      </c>
      <c r="MLP40" t="s">
        <v>211</v>
      </c>
      <c r="MLQ40" t="s">
        <v>211</v>
      </c>
      <c r="MLR40" t="s">
        <v>211</v>
      </c>
      <c r="MLS40" t="s">
        <v>211</v>
      </c>
      <c r="MLT40" t="s">
        <v>211</v>
      </c>
      <c r="MLU40" t="s">
        <v>211</v>
      </c>
      <c r="MLV40" t="s">
        <v>211</v>
      </c>
      <c r="MLW40" t="s">
        <v>211</v>
      </c>
      <c r="MLX40" t="s">
        <v>211</v>
      </c>
      <c r="MLY40" t="s">
        <v>211</v>
      </c>
      <c r="MLZ40" t="s">
        <v>211</v>
      </c>
      <c r="MMA40" t="s">
        <v>211</v>
      </c>
      <c r="MMB40" t="s">
        <v>211</v>
      </c>
      <c r="MMC40" t="s">
        <v>211</v>
      </c>
      <c r="MMD40" t="s">
        <v>211</v>
      </c>
      <c r="MME40" t="s">
        <v>211</v>
      </c>
      <c r="MMF40" t="s">
        <v>211</v>
      </c>
      <c r="MMG40" t="s">
        <v>211</v>
      </c>
      <c r="MMH40" t="s">
        <v>211</v>
      </c>
      <c r="MMI40" t="s">
        <v>211</v>
      </c>
      <c r="MMJ40" t="s">
        <v>211</v>
      </c>
      <c r="MMK40" t="s">
        <v>211</v>
      </c>
      <c r="MML40" t="s">
        <v>211</v>
      </c>
      <c r="MMM40" t="s">
        <v>211</v>
      </c>
      <c r="MMN40" t="s">
        <v>211</v>
      </c>
      <c r="MMO40" t="s">
        <v>211</v>
      </c>
      <c r="MMP40" t="s">
        <v>211</v>
      </c>
      <c r="MMQ40" t="s">
        <v>211</v>
      </c>
      <c r="MMR40" t="s">
        <v>211</v>
      </c>
      <c r="MMS40" t="s">
        <v>211</v>
      </c>
      <c r="MMT40" t="s">
        <v>211</v>
      </c>
      <c r="MMU40" t="s">
        <v>211</v>
      </c>
      <c r="MMV40" t="s">
        <v>211</v>
      </c>
      <c r="MMW40" t="s">
        <v>211</v>
      </c>
      <c r="MMX40" t="s">
        <v>211</v>
      </c>
      <c r="MMY40" t="s">
        <v>211</v>
      </c>
      <c r="MMZ40" t="s">
        <v>211</v>
      </c>
      <c r="MNA40" t="s">
        <v>211</v>
      </c>
      <c r="MNB40" t="s">
        <v>211</v>
      </c>
      <c r="MNC40" t="s">
        <v>211</v>
      </c>
      <c r="MND40" t="s">
        <v>211</v>
      </c>
      <c r="MNE40" t="s">
        <v>211</v>
      </c>
      <c r="MNF40" t="s">
        <v>211</v>
      </c>
      <c r="MNG40" t="s">
        <v>211</v>
      </c>
      <c r="MNH40" t="s">
        <v>211</v>
      </c>
      <c r="MNI40" t="s">
        <v>211</v>
      </c>
      <c r="MNJ40" t="s">
        <v>211</v>
      </c>
      <c r="MNK40" t="s">
        <v>211</v>
      </c>
      <c r="MNL40" t="s">
        <v>211</v>
      </c>
      <c r="MNM40" t="s">
        <v>211</v>
      </c>
      <c r="MNN40" t="s">
        <v>211</v>
      </c>
      <c r="MNO40" t="s">
        <v>211</v>
      </c>
      <c r="MNP40" t="s">
        <v>211</v>
      </c>
      <c r="MNQ40" t="s">
        <v>211</v>
      </c>
      <c r="MNR40" t="s">
        <v>211</v>
      </c>
      <c r="MNS40" t="s">
        <v>211</v>
      </c>
      <c r="MNT40" t="s">
        <v>211</v>
      </c>
      <c r="MNU40" t="s">
        <v>211</v>
      </c>
      <c r="MNV40" t="s">
        <v>211</v>
      </c>
      <c r="MNW40" t="s">
        <v>211</v>
      </c>
      <c r="MNX40" t="s">
        <v>211</v>
      </c>
      <c r="MNY40" t="s">
        <v>211</v>
      </c>
      <c r="MNZ40" t="s">
        <v>211</v>
      </c>
      <c r="MOA40" t="s">
        <v>211</v>
      </c>
      <c r="MOB40" t="s">
        <v>211</v>
      </c>
      <c r="MOC40" t="s">
        <v>211</v>
      </c>
      <c r="MOD40" t="s">
        <v>211</v>
      </c>
      <c r="MOE40" t="s">
        <v>211</v>
      </c>
      <c r="MOF40" t="s">
        <v>211</v>
      </c>
      <c r="MOG40" t="s">
        <v>211</v>
      </c>
      <c r="MOH40" t="s">
        <v>211</v>
      </c>
      <c r="MOI40" t="s">
        <v>211</v>
      </c>
      <c r="MOJ40" t="s">
        <v>211</v>
      </c>
      <c r="MOK40" t="s">
        <v>211</v>
      </c>
      <c r="MOL40" t="s">
        <v>211</v>
      </c>
      <c r="MOM40" t="s">
        <v>211</v>
      </c>
      <c r="MON40" t="s">
        <v>211</v>
      </c>
      <c r="MOO40" t="s">
        <v>211</v>
      </c>
      <c r="MOP40" t="s">
        <v>211</v>
      </c>
      <c r="MOQ40" t="s">
        <v>211</v>
      </c>
      <c r="MOR40" t="s">
        <v>211</v>
      </c>
      <c r="MOS40" t="s">
        <v>211</v>
      </c>
      <c r="MOT40" t="s">
        <v>211</v>
      </c>
      <c r="MOU40" t="s">
        <v>211</v>
      </c>
      <c r="MOV40" t="s">
        <v>211</v>
      </c>
      <c r="MOW40" t="s">
        <v>211</v>
      </c>
      <c r="MOX40" t="s">
        <v>211</v>
      </c>
      <c r="MOY40" t="s">
        <v>211</v>
      </c>
      <c r="MOZ40" t="s">
        <v>211</v>
      </c>
      <c r="MPA40" t="s">
        <v>211</v>
      </c>
      <c r="MPB40" t="s">
        <v>211</v>
      </c>
      <c r="MPC40" t="s">
        <v>211</v>
      </c>
      <c r="MPD40" t="s">
        <v>211</v>
      </c>
      <c r="MPE40" t="s">
        <v>211</v>
      </c>
      <c r="MPF40" t="s">
        <v>211</v>
      </c>
      <c r="MPG40" t="s">
        <v>211</v>
      </c>
      <c r="MPH40" t="s">
        <v>211</v>
      </c>
      <c r="MPI40" t="s">
        <v>211</v>
      </c>
      <c r="MPJ40" t="s">
        <v>211</v>
      </c>
      <c r="MPK40" t="s">
        <v>211</v>
      </c>
      <c r="MPL40" t="s">
        <v>211</v>
      </c>
      <c r="MPM40" t="s">
        <v>211</v>
      </c>
      <c r="MPN40" t="s">
        <v>211</v>
      </c>
      <c r="MPO40" t="s">
        <v>211</v>
      </c>
      <c r="MPP40" t="s">
        <v>211</v>
      </c>
      <c r="MPQ40" t="s">
        <v>211</v>
      </c>
      <c r="MPR40" t="s">
        <v>211</v>
      </c>
      <c r="MPS40" t="s">
        <v>211</v>
      </c>
      <c r="MPT40" t="s">
        <v>211</v>
      </c>
      <c r="MPU40" t="s">
        <v>211</v>
      </c>
      <c r="MPV40" t="s">
        <v>211</v>
      </c>
      <c r="MPW40" t="s">
        <v>211</v>
      </c>
      <c r="MPX40" t="s">
        <v>211</v>
      </c>
      <c r="MPY40" t="s">
        <v>211</v>
      </c>
      <c r="MPZ40" t="s">
        <v>211</v>
      </c>
      <c r="MQA40" t="s">
        <v>211</v>
      </c>
      <c r="MQB40" t="s">
        <v>211</v>
      </c>
      <c r="MQC40" t="s">
        <v>211</v>
      </c>
      <c r="MQD40" t="s">
        <v>211</v>
      </c>
      <c r="MQE40" t="s">
        <v>211</v>
      </c>
      <c r="MQF40" t="s">
        <v>211</v>
      </c>
      <c r="MQG40" t="s">
        <v>211</v>
      </c>
      <c r="MQH40" t="s">
        <v>211</v>
      </c>
      <c r="MQI40" t="s">
        <v>211</v>
      </c>
      <c r="MQJ40" t="s">
        <v>211</v>
      </c>
      <c r="MQK40" t="s">
        <v>211</v>
      </c>
      <c r="MQL40" t="s">
        <v>211</v>
      </c>
      <c r="MQM40" t="s">
        <v>211</v>
      </c>
      <c r="MQN40" t="s">
        <v>211</v>
      </c>
      <c r="MQO40" t="s">
        <v>211</v>
      </c>
      <c r="MQP40" t="s">
        <v>211</v>
      </c>
      <c r="MQQ40" t="s">
        <v>211</v>
      </c>
      <c r="MQR40" t="s">
        <v>211</v>
      </c>
      <c r="MQS40" t="s">
        <v>211</v>
      </c>
      <c r="MQT40" t="s">
        <v>211</v>
      </c>
      <c r="MQU40" t="s">
        <v>211</v>
      </c>
      <c r="MQV40" t="s">
        <v>211</v>
      </c>
      <c r="MQW40" t="s">
        <v>211</v>
      </c>
      <c r="MQX40" t="s">
        <v>211</v>
      </c>
      <c r="MQY40" t="s">
        <v>211</v>
      </c>
      <c r="MQZ40" t="s">
        <v>211</v>
      </c>
      <c r="MRA40" t="s">
        <v>211</v>
      </c>
      <c r="MRB40" t="s">
        <v>211</v>
      </c>
      <c r="MRC40" t="s">
        <v>211</v>
      </c>
      <c r="MRD40" t="s">
        <v>211</v>
      </c>
      <c r="MRE40" t="s">
        <v>211</v>
      </c>
      <c r="MRF40" t="s">
        <v>211</v>
      </c>
      <c r="MRG40" t="s">
        <v>211</v>
      </c>
      <c r="MRH40" t="s">
        <v>211</v>
      </c>
      <c r="MRI40" t="s">
        <v>211</v>
      </c>
      <c r="MRJ40" t="s">
        <v>211</v>
      </c>
      <c r="MRK40" t="s">
        <v>211</v>
      </c>
      <c r="MRL40" t="s">
        <v>211</v>
      </c>
      <c r="MRM40" t="s">
        <v>211</v>
      </c>
      <c r="MRN40" t="s">
        <v>211</v>
      </c>
      <c r="MRO40" t="s">
        <v>211</v>
      </c>
      <c r="MRP40" t="s">
        <v>211</v>
      </c>
      <c r="MRQ40" t="s">
        <v>211</v>
      </c>
      <c r="MRR40" t="s">
        <v>211</v>
      </c>
      <c r="MRS40" t="s">
        <v>211</v>
      </c>
      <c r="MRT40" t="s">
        <v>211</v>
      </c>
      <c r="MRU40" t="s">
        <v>211</v>
      </c>
      <c r="MRV40" t="s">
        <v>211</v>
      </c>
      <c r="MRW40" t="s">
        <v>211</v>
      </c>
      <c r="MRX40" t="s">
        <v>211</v>
      </c>
      <c r="MRY40" t="s">
        <v>211</v>
      </c>
      <c r="MRZ40" t="s">
        <v>211</v>
      </c>
      <c r="MSA40" t="s">
        <v>211</v>
      </c>
      <c r="MSB40" t="s">
        <v>211</v>
      </c>
      <c r="MSC40" t="s">
        <v>211</v>
      </c>
      <c r="MSD40" t="s">
        <v>211</v>
      </c>
      <c r="MSE40" t="s">
        <v>211</v>
      </c>
      <c r="MSF40" t="s">
        <v>211</v>
      </c>
      <c r="MSG40" t="s">
        <v>211</v>
      </c>
      <c r="MSH40" t="s">
        <v>211</v>
      </c>
      <c r="MSI40" t="s">
        <v>211</v>
      </c>
      <c r="MSJ40" t="s">
        <v>211</v>
      </c>
      <c r="MSK40" t="s">
        <v>211</v>
      </c>
      <c r="MSL40" t="s">
        <v>211</v>
      </c>
      <c r="MSM40" t="s">
        <v>211</v>
      </c>
      <c r="MSN40" t="s">
        <v>211</v>
      </c>
      <c r="MSO40" t="s">
        <v>211</v>
      </c>
      <c r="MSP40" t="s">
        <v>211</v>
      </c>
      <c r="MSQ40" t="s">
        <v>211</v>
      </c>
      <c r="MSR40" t="s">
        <v>211</v>
      </c>
      <c r="MSS40" t="s">
        <v>211</v>
      </c>
      <c r="MST40" t="s">
        <v>211</v>
      </c>
      <c r="MSU40" t="s">
        <v>211</v>
      </c>
      <c r="MSV40" t="s">
        <v>211</v>
      </c>
      <c r="MSW40" t="s">
        <v>211</v>
      </c>
      <c r="MSX40" t="s">
        <v>211</v>
      </c>
      <c r="MSY40" t="s">
        <v>211</v>
      </c>
      <c r="MSZ40" t="s">
        <v>211</v>
      </c>
      <c r="MTA40" t="s">
        <v>211</v>
      </c>
      <c r="MTB40" t="s">
        <v>211</v>
      </c>
      <c r="MTC40" t="s">
        <v>211</v>
      </c>
      <c r="MTD40" t="s">
        <v>211</v>
      </c>
      <c r="MTE40" t="s">
        <v>211</v>
      </c>
      <c r="MTF40" t="s">
        <v>211</v>
      </c>
      <c r="MTG40" t="s">
        <v>211</v>
      </c>
      <c r="MTH40" t="s">
        <v>211</v>
      </c>
      <c r="MTI40" t="s">
        <v>211</v>
      </c>
      <c r="MTJ40" t="s">
        <v>211</v>
      </c>
      <c r="MTK40" t="s">
        <v>211</v>
      </c>
      <c r="MTL40" t="s">
        <v>211</v>
      </c>
      <c r="MTM40" t="s">
        <v>211</v>
      </c>
      <c r="MTN40" t="s">
        <v>211</v>
      </c>
      <c r="MTO40" t="s">
        <v>211</v>
      </c>
      <c r="MTP40" t="s">
        <v>211</v>
      </c>
      <c r="MTQ40" t="s">
        <v>211</v>
      </c>
      <c r="MTR40" t="s">
        <v>211</v>
      </c>
      <c r="MTS40" t="s">
        <v>211</v>
      </c>
      <c r="MTT40" t="s">
        <v>211</v>
      </c>
      <c r="MTU40" t="s">
        <v>211</v>
      </c>
      <c r="MTV40" t="s">
        <v>211</v>
      </c>
      <c r="MTW40" t="s">
        <v>211</v>
      </c>
      <c r="MTX40" t="s">
        <v>211</v>
      </c>
      <c r="MTY40" t="s">
        <v>211</v>
      </c>
      <c r="MTZ40" t="s">
        <v>211</v>
      </c>
      <c r="MUA40" t="s">
        <v>211</v>
      </c>
      <c r="MUB40" t="s">
        <v>211</v>
      </c>
      <c r="MUC40" t="s">
        <v>211</v>
      </c>
      <c r="MUD40" t="s">
        <v>211</v>
      </c>
      <c r="MUE40" t="s">
        <v>211</v>
      </c>
      <c r="MUF40" t="s">
        <v>211</v>
      </c>
      <c r="MUG40" t="s">
        <v>211</v>
      </c>
      <c r="MUH40" t="s">
        <v>211</v>
      </c>
      <c r="MUI40" t="s">
        <v>211</v>
      </c>
      <c r="MUJ40" t="s">
        <v>211</v>
      </c>
      <c r="MUK40" t="s">
        <v>211</v>
      </c>
      <c r="MUL40" t="s">
        <v>211</v>
      </c>
      <c r="MUM40" t="s">
        <v>211</v>
      </c>
      <c r="MUN40" t="s">
        <v>211</v>
      </c>
      <c r="MUO40" t="s">
        <v>211</v>
      </c>
      <c r="MUP40" t="s">
        <v>211</v>
      </c>
      <c r="MUQ40" t="s">
        <v>211</v>
      </c>
      <c r="MUR40" t="s">
        <v>211</v>
      </c>
      <c r="MUS40" t="s">
        <v>211</v>
      </c>
      <c r="MUT40" t="s">
        <v>211</v>
      </c>
      <c r="MUU40" t="s">
        <v>211</v>
      </c>
      <c r="MUV40" t="s">
        <v>211</v>
      </c>
      <c r="MUW40" t="s">
        <v>211</v>
      </c>
      <c r="MUX40" t="s">
        <v>211</v>
      </c>
      <c r="MUY40" t="s">
        <v>211</v>
      </c>
      <c r="MUZ40" t="s">
        <v>211</v>
      </c>
      <c r="MVA40" t="s">
        <v>211</v>
      </c>
      <c r="MVB40" t="s">
        <v>211</v>
      </c>
      <c r="MVC40" t="s">
        <v>211</v>
      </c>
      <c r="MVD40" t="s">
        <v>211</v>
      </c>
      <c r="MVE40" t="s">
        <v>211</v>
      </c>
      <c r="MVF40" t="s">
        <v>211</v>
      </c>
      <c r="MVG40" t="s">
        <v>211</v>
      </c>
      <c r="MVH40" t="s">
        <v>211</v>
      </c>
      <c r="MVI40" t="s">
        <v>211</v>
      </c>
      <c r="MVJ40" t="s">
        <v>211</v>
      </c>
      <c r="MVK40" t="s">
        <v>211</v>
      </c>
      <c r="MVL40" t="s">
        <v>211</v>
      </c>
      <c r="MVM40" t="s">
        <v>211</v>
      </c>
      <c r="MVN40" t="s">
        <v>211</v>
      </c>
      <c r="MVO40" t="s">
        <v>211</v>
      </c>
      <c r="MVP40" t="s">
        <v>211</v>
      </c>
      <c r="MVQ40" t="s">
        <v>211</v>
      </c>
      <c r="MVR40" t="s">
        <v>211</v>
      </c>
      <c r="MVS40" t="s">
        <v>211</v>
      </c>
      <c r="MVT40" t="s">
        <v>211</v>
      </c>
      <c r="MVU40" t="s">
        <v>211</v>
      </c>
      <c r="MVV40" t="s">
        <v>211</v>
      </c>
      <c r="MVW40" t="s">
        <v>211</v>
      </c>
      <c r="MVX40" t="s">
        <v>211</v>
      </c>
      <c r="MVY40" t="s">
        <v>211</v>
      </c>
      <c r="MVZ40" t="s">
        <v>211</v>
      </c>
      <c r="MWA40" t="s">
        <v>211</v>
      </c>
      <c r="MWB40" t="s">
        <v>211</v>
      </c>
      <c r="MWC40" t="s">
        <v>211</v>
      </c>
      <c r="MWD40" t="s">
        <v>211</v>
      </c>
      <c r="MWE40" t="s">
        <v>211</v>
      </c>
      <c r="MWF40" t="s">
        <v>211</v>
      </c>
      <c r="MWG40" t="s">
        <v>211</v>
      </c>
      <c r="MWH40" t="s">
        <v>211</v>
      </c>
      <c r="MWI40" t="s">
        <v>211</v>
      </c>
      <c r="MWJ40" t="s">
        <v>211</v>
      </c>
      <c r="MWK40" t="s">
        <v>211</v>
      </c>
      <c r="MWL40" t="s">
        <v>211</v>
      </c>
      <c r="MWM40" t="s">
        <v>211</v>
      </c>
      <c r="MWN40" t="s">
        <v>211</v>
      </c>
      <c r="MWO40" t="s">
        <v>211</v>
      </c>
      <c r="MWP40" t="s">
        <v>211</v>
      </c>
      <c r="MWQ40" t="s">
        <v>211</v>
      </c>
      <c r="MWR40" t="s">
        <v>211</v>
      </c>
      <c r="MWS40" t="s">
        <v>211</v>
      </c>
      <c r="MWT40" t="s">
        <v>211</v>
      </c>
      <c r="MWU40" t="s">
        <v>211</v>
      </c>
      <c r="MWV40" t="s">
        <v>211</v>
      </c>
      <c r="MWW40" t="s">
        <v>211</v>
      </c>
      <c r="MWX40" t="s">
        <v>211</v>
      </c>
      <c r="MWY40" t="s">
        <v>211</v>
      </c>
      <c r="MWZ40" t="s">
        <v>211</v>
      </c>
      <c r="MXA40" t="s">
        <v>211</v>
      </c>
      <c r="MXB40" t="s">
        <v>211</v>
      </c>
      <c r="MXC40" t="s">
        <v>211</v>
      </c>
      <c r="MXD40" t="s">
        <v>211</v>
      </c>
      <c r="MXE40" t="s">
        <v>211</v>
      </c>
      <c r="MXF40" t="s">
        <v>211</v>
      </c>
      <c r="MXG40" t="s">
        <v>211</v>
      </c>
      <c r="MXH40" t="s">
        <v>211</v>
      </c>
      <c r="MXI40" t="s">
        <v>211</v>
      </c>
      <c r="MXJ40" t="s">
        <v>211</v>
      </c>
      <c r="MXK40" t="s">
        <v>211</v>
      </c>
      <c r="MXL40" t="s">
        <v>211</v>
      </c>
      <c r="MXM40" t="s">
        <v>211</v>
      </c>
      <c r="MXN40" t="s">
        <v>211</v>
      </c>
      <c r="MXO40" t="s">
        <v>211</v>
      </c>
      <c r="MXP40" t="s">
        <v>211</v>
      </c>
      <c r="MXQ40" t="s">
        <v>211</v>
      </c>
      <c r="MXR40" t="s">
        <v>211</v>
      </c>
      <c r="MXS40" t="s">
        <v>211</v>
      </c>
      <c r="MXT40" t="s">
        <v>211</v>
      </c>
      <c r="MXU40" t="s">
        <v>211</v>
      </c>
      <c r="MXV40" t="s">
        <v>211</v>
      </c>
      <c r="MXW40" t="s">
        <v>211</v>
      </c>
      <c r="MXX40" t="s">
        <v>211</v>
      </c>
      <c r="MXY40" t="s">
        <v>211</v>
      </c>
      <c r="MXZ40" t="s">
        <v>211</v>
      </c>
      <c r="MYA40" t="s">
        <v>211</v>
      </c>
      <c r="MYB40" t="s">
        <v>211</v>
      </c>
      <c r="MYC40" t="s">
        <v>211</v>
      </c>
      <c r="MYD40" t="s">
        <v>211</v>
      </c>
      <c r="MYE40" t="s">
        <v>211</v>
      </c>
      <c r="MYF40" t="s">
        <v>211</v>
      </c>
      <c r="MYG40" t="s">
        <v>211</v>
      </c>
      <c r="MYH40" t="s">
        <v>211</v>
      </c>
      <c r="MYI40" t="s">
        <v>211</v>
      </c>
      <c r="MYJ40" t="s">
        <v>211</v>
      </c>
      <c r="MYK40" t="s">
        <v>211</v>
      </c>
      <c r="MYL40" t="s">
        <v>211</v>
      </c>
      <c r="MYM40" t="s">
        <v>211</v>
      </c>
      <c r="MYN40" t="s">
        <v>211</v>
      </c>
      <c r="MYO40" t="s">
        <v>211</v>
      </c>
      <c r="MYP40" t="s">
        <v>211</v>
      </c>
      <c r="MYQ40" t="s">
        <v>211</v>
      </c>
      <c r="MYR40" t="s">
        <v>211</v>
      </c>
      <c r="MYS40" t="s">
        <v>211</v>
      </c>
      <c r="MYT40" t="s">
        <v>211</v>
      </c>
      <c r="MYU40" t="s">
        <v>211</v>
      </c>
      <c r="MYV40" t="s">
        <v>211</v>
      </c>
      <c r="MYW40" t="s">
        <v>211</v>
      </c>
      <c r="MYX40" t="s">
        <v>211</v>
      </c>
      <c r="MYY40" t="s">
        <v>211</v>
      </c>
      <c r="MYZ40" t="s">
        <v>211</v>
      </c>
      <c r="MZA40" t="s">
        <v>211</v>
      </c>
      <c r="MZB40" t="s">
        <v>211</v>
      </c>
      <c r="MZC40" t="s">
        <v>211</v>
      </c>
      <c r="MZD40" t="s">
        <v>211</v>
      </c>
      <c r="MZE40" t="s">
        <v>211</v>
      </c>
      <c r="MZF40" t="s">
        <v>211</v>
      </c>
      <c r="MZG40" t="s">
        <v>211</v>
      </c>
      <c r="MZH40" t="s">
        <v>211</v>
      </c>
      <c r="MZI40" t="s">
        <v>211</v>
      </c>
      <c r="MZJ40" t="s">
        <v>211</v>
      </c>
      <c r="MZK40" t="s">
        <v>211</v>
      </c>
      <c r="MZL40" t="s">
        <v>211</v>
      </c>
      <c r="MZM40" t="s">
        <v>211</v>
      </c>
      <c r="MZN40" t="s">
        <v>211</v>
      </c>
      <c r="MZO40" t="s">
        <v>211</v>
      </c>
      <c r="MZP40" t="s">
        <v>211</v>
      </c>
      <c r="MZQ40" t="s">
        <v>211</v>
      </c>
      <c r="MZR40" t="s">
        <v>211</v>
      </c>
      <c r="MZS40" t="s">
        <v>211</v>
      </c>
      <c r="MZT40" t="s">
        <v>211</v>
      </c>
      <c r="MZU40" t="s">
        <v>211</v>
      </c>
      <c r="MZV40" t="s">
        <v>211</v>
      </c>
      <c r="MZW40" t="s">
        <v>211</v>
      </c>
      <c r="MZX40" t="s">
        <v>211</v>
      </c>
      <c r="MZY40" t="s">
        <v>211</v>
      </c>
      <c r="MZZ40" t="s">
        <v>211</v>
      </c>
      <c r="NAA40" t="s">
        <v>211</v>
      </c>
      <c r="NAB40" t="s">
        <v>211</v>
      </c>
      <c r="NAC40" t="s">
        <v>211</v>
      </c>
      <c r="NAD40" t="s">
        <v>211</v>
      </c>
      <c r="NAE40" t="s">
        <v>211</v>
      </c>
      <c r="NAF40" t="s">
        <v>211</v>
      </c>
      <c r="NAG40" t="s">
        <v>211</v>
      </c>
      <c r="NAH40" t="s">
        <v>211</v>
      </c>
      <c r="NAI40" t="s">
        <v>211</v>
      </c>
      <c r="NAJ40" t="s">
        <v>211</v>
      </c>
      <c r="NAK40" t="s">
        <v>211</v>
      </c>
      <c r="NAL40" t="s">
        <v>211</v>
      </c>
      <c r="NAM40" t="s">
        <v>211</v>
      </c>
      <c r="NAN40" t="s">
        <v>211</v>
      </c>
      <c r="NAO40" t="s">
        <v>211</v>
      </c>
      <c r="NAP40" t="s">
        <v>211</v>
      </c>
      <c r="NAQ40" t="s">
        <v>211</v>
      </c>
      <c r="NAR40" t="s">
        <v>211</v>
      </c>
      <c r="NAS40" t="s">
        <v>211</v>
      </c>
      <c r="NAT40" t="s">
        <v>211</v>
      </c>
      <c r="NAU40" t="s">
        <v>211</v>
      </c>
      <c r="NAV40" t="s">
        <v>211</v>
      </c>
      <c r="NAW40" t="s">
        <v>211</v>
      </c>
      <c r="NAX40" t="s">
        <v>211</v>
      </c>
      <c r="NAY40" t="s">
        <v>211</v>
      </c>
      <c r="NAZ40" t="s">
        <v>211</v>
      </c>
      <c r="NBA40" t="s">
        <v>211</v>
      </c>
      <c r="NBB40" t="s">
        <v>211</v>
      </c>
      <c r="NBC40" t="s">
        <v>211</v>
      </c>
      <c r="NBD40" t="s">
        <v>211</v>
      </c>
      <c r="NBE40" t="s">
        <v>211</v>
      </c>
      <c r="NBF40" t="s">
        <v>211</v>
      </c>
      <c r="NBG40" t="s">
        <v>211</v>
      </c>
      <c r="NBH40" t="s">
        <v>211</v>
      </c>
      <c r="NBI40" t="s">
        <v>211</v>
      </c>
      <c r="NBJ40" t="s">
        <v>211</v>
      </c>
      <c r="NBK40" t="s">
        <v>211</v>
      </c>
      <c r="NBL40" t="s">
        <v>211</v>
      </c>
      <c r="NBM40" t="s">
        <v>211</v>
      </c>
      <c r="NBN40" t="s">
        <v>211</v>
      </c>
      <c r="NBO40" t="s">
        <v>211</v>
      </c>
      <c r="NBP40" t="s">
        <v>211</v>
      </c>
      <c r="NBQ40" t="s">
        <v>211</v>
      </c>
      <c r="NBR40" t="s">
        <v>211</v>
      </c>
      <c r="NBS40" t="s">
        <v>211</v>
      </c>
      <c r="NBT40" t="s">
        <v>211</v>
      </c>
      <c r="NBU40" t="s">
        <v>211</v>
      </c>
      <c r="NBV40" t="s">
        <v>211</v>
      </c>
      <c r="NBW40" t="s">
        <v>211</v>
      </c>
      <c r="NBX40" t="s">
        <v>211</v>
      </c>
      <c r="NBY40" t="s">
        <v>211</v>
      </c>
      <c r="NBZ40" t="s">
        <v>211</v>
      </c>
      <c r="NCA40" t="s">
        <v>211</v>
      </c>
      <c r="NCB40" t="s">
        <v>211</v>
      </c>
      <c r="NCC40" t="s">
        <v>211</v>
      </c>
      <c r="NCD40" t="s">
        <v>211</v>
      </c>
      <c r="NCE40" t="s">
        <v>211</v>
      </c>
      <c r="NCF40" t="s">
        <v>211</v>
      </c>
      <c r="NCG40" t="s">
        <v>211</v>
      </c>
      <c r="NCH40" t="s">
        <v>211</v>
      </c>
      <c r="NCI40" t="s">
        <v>211</v>
      </c>
      <c r="NCJ40" t="s">
        <v>211</v>
      </c>
      <c r="NCK40" t="s">
        <v>211</v>
      </c>
      <c r="NCL40" t="s">
        <v>211</v>
      </c>
      <c r="NCM40" t="s">
        <v>211</v>
      </c>
      <c r="NCN40" t="s">
        <v>211</v>
      </c>
      <c r="NCO40" t="s">
        <v>211</v>
      </c>
      <c r="NCP40" t="s">
        <v>211</v>
      </c>
      <c r="NCQ40" t="s">
        <v>211</v>
      </c>
      <c r="NCR40" t="s">
        <v>211</v>
      </c>
      <c r="NCS40" t="s">
        <v>211</v>
      </c>
      <c r="NCT40" t="s">
        <v>211</v>
      </c>
      <c r="NCU40" t="s">
        <v>211</v>
      </c>
      <c r="NCV40" t="s">
        <v>211</v>
      </c>
      <c r="NCW40" t="s">
        <v>211</v>
      </c>
      <c r="NCX40" t="s">
        <v>211</v>
      </c>
      <c r="NCY40" t="s">
        <v>211</v>
      </c>
      <c r="NCZ40" t="s">
        <v>211</v>
      </c>
      <c r="NDA40" t="s">
        <v>211</v>
      </c>
      <c r="NDB40" t="s">
        <v>211</v>
      </c>
      <c r="NDC40" t="s">
        <v>211</v>
      </c>
      <c r="NDD40" t="s">
        <v>211</v>
      </c>
      <c r="NDE40" t="s">
        <v>211</v>
      </c>
      <c r="NDF40" t="s">
        <v>211</v>
      </c>
      <c r="NDG40" t="s">
        <v>211</v>
      </c>
      <c r="NDH40" t="s">
        <v>211</v>
      </c>
      <c r="NDI40" t="s">
        <v>211</v>
      </c>
      <c r="NDJ40" t="s">
        <v>211</v>
      </c>
      <c r="NDK40" t="s">
        <v>211</v>
      </c>
      <c r="NDL40" t="s">
        <v>211</v>
      </c>
      <c r="NDM40" t="s">
        <v>211</v>
      </c>
      <c r="NDN40" t="s">
        <v>211</v>
      </c>
      <c r="NDO40" t="s">
        <v>211</v>
      </c>
      <c r="NDP40" t="s">
        <v>211</v>
      </c>
      <c r="NDQ40" t="s">
        <v>211</v>
      </c>
      <c r="NDR40" t="s">
        <v>211</v>
      </c>
      <c r="NDS40" t="s">
        <v>211</v>
      </c>
      <c r="NDT40" t="s">
        <v>211</v>
      </c>
      <c r="NDU40" t="s">
        <v>211</v>
      </c>
      <c r="NDV40" t="s">
        <v>211</v>
      </c>
      <c r="NDW40" t="s">
        <v>211</v>
      </c>
      <c r="NDX40" t="s">
        <v>211</v>
      </c>
      <c r="NDY40" t="s">
        <v>211</v>
      </c>
      <c r="NDZ40" t="s">
        <v>211</v>
      </c>
      <c r="NEA40" t="s">
        <v>211</v>
      </c>
      <c r="NEB40" t="s">
        <v>211</v>
      </c>
      <c r="NEC40" t="s">
        <v>211</v>
      </c>
      <c r="NED40" t="s">
        <v>211</v>
      </c>
      <c r="NEE40" t="s">
        <v>211</v>
      </c>
      <c r="NEF40" t="s">
        <v>211</v>
      </c>
      <c r="NEG40" t="s">
        <v>211</v>
      </c>
      <c r="NEH40" t="s">
        <v>211</v>
      </c>
      <c r="NEI40" t="s">
        <v>211</v>
      </c>
      <c r="NEJ40" t="s">
        <v>211</v>
      </c>
      <c r="NEK40" t="s">
        <v>211</v>
      </c>
      <c r="NEL40" t="s">
        <v>211</v>
      </c>
      <c r="NEM40" t="s">
        <v>211</v>
      </c>
      <c r="NEN40" t="s">
        <v>211</v>
      </c>
      <c r="NEO40" t="s">
        <v>211</v>
      </c>
      <c r="NEP40" t="s">
        <v>211</v>
      </c>
      <c r="NEQ40" t="s">
        <v>211</v>
      </c>
      <c r="NER40" t="s">
        <v>211</v>
      </c>
      <c r="NES40" t="s">
        <v>211</v>
      </c>
      <c r="NET40" t="s">
        <v>211</v>
      </c>
      <c r="NEU40" t="s">
        <v>211</v>
      </c>
      <c r="NEV40" t="s">
        <v>211</v>
      </c>
      <c r="NEW40" t="s">
        <v>211</v>
      </c>
      <c r="NEX40" t="s">
        <v>211</v>
      </c>
      <c r="NEY40" t="s">
        <v>211</v>
      </c>
      <c r="NEZ40" t="s">
        <v>211</v>
      </c>
      <c r="NFA40" t="s">
        <v>211</v>
      </c>
      <c r="NFB40" t="s">
        <v>211</v>
      </c>
      <c r="NFC40" t="s">
        <v>211</v>
      </c>
      <c r="NFD40" t="s">
        <v>211</v>
      </c>
      <c r="NFE40" t="s">
        <v>211</v>
      </c>
      <c r="NFF40" t="s">
        <v>211</v>
      </c>
      <c r="NFG40" t="s">
        <v>211</v>
      </c>
      <c r="NFH40" t="s">
        <v>211</v>
      </c>
      <c r="NFI40" t="s">
        <v>211</v>
      </c>
      <c r="NFJ40" t="s">
        <v>211</v>
      </c>
      <c r="NFK40" t="s">
        <v>211</v>
      </c>
      <c r="NFL40" t="s">
        <v>211</v>
      </c>
      <c r="NFM40" t="s">
        <v>211</v>
      </c>
      <c r="NFN40" t="s">
        <v>211</v>
      </c>
      <c r="NFO40" t="s">
        <v>211</v>
      </c>
      <c r="NFP40" t="s">
        <v>211</v>
      </c>
      <c r="NFQ40" t="s">
        <v>211</v>
      </c>
      <c r="NFR40" t="s">
        <v>211</v>
      </c>
      <c r="NFS40" t="s">
        <v>211</v>
      </c>
      <c r="NFT40" t="s">
        <v>211</v>
      </c>
      <c r="NFU40" t="s">
        <v>211</v>
      </c>
      <c r="NFV40" t="s">
        <v>211</v>
      </c>
      <c r="NFW40" t="s">
        <v>211</v>
      </c>
      <c r="NFX40" t="s">
        <v>211</v>
      </c>
      <c r="NFY40" t="s">
        <v>211</v>
      </c>
      <c r="NFZ40" t="s">
        <v>211</v>
      </c>
      <c r="NGA40" t="s">
        <v>211</v>
      </c>
      <c r="NGB40" t="s">
        <v>211</v>
      </c>
      <c r="NGC40" t="s">
        <v>211</v>
      </c>
      <c r="NGD40" t="s">
        <v>211</v>
      </c>
      <c r="NGE40" t="s">
        <v>211</v>
      </c>
      <c r="NGF40" t="s">
        <v>211</v>
      </c>
      <c r="NGG40" t="s">
        <v>211</v>
      </c>
      <c r="NGH40" t="s">
        <v>211</v>
      </c>
      <c r="NGI40" t="s">
        <v>211</v>
      </c>
      <c r="NGJ40" t="s">
        <v>211</v>
      </c>
      <c r="NGK40" t="s">
        <v>211</v>
      </c>
      <c r="NGL40" t="s">
        <v>211</v>
      </c>
      <c r="NGM40" t="s">
        <v>211</v>
      </c>
      <c r="NGN40" t="s">
        <v>211</v>
      </c>
      <c r="NGO40" t="s">
        <v>211</v>
      </c>
      <c r="NGP40" t="s">
        <v>211</v>
      </c>
      <c r="NGQ40" t="s">
        <v>211</v>
      </c>
      <c r="NGR40" t="s">
        <v>211</v>
      </c>
      <c r="NGS40" t="s">
        <v>211</v>
      </c>
      <c r="NGT40" t="s">
        <v>211</v>
      </c>
      <c r="NGU40" t="s">
        <v>211</v>
      </c>
      <c r="NGV40" t="s">
        <v>211</v>
      </c>
      <c r="NGW40" t="s">
        <v>211</v>
      </c>
      <c r="NGX40" t="s">
        <v>211</v>
      </c>
      <c r="NGY40" t="s">
        <v>211</v>
      </c>
      <c r="NGZ40" t="s">
        <v>211</v>
      </c>
      <c r="NHA40" t="s">
        <v>211</v>
      </c>
      <c r="NHB40" t="s">
        <v>211</v>
      </c>
      <c r="NHC40" t="s">
        <v>211</v>
      </c>
      <c r="NHD40" t="s">
        <v>211</v>
      </c>
      <c r="NHE40" t="s">
        <v>211</v>
      </c>
      <c r="NHF40" t="s">
        <v>211</v>
      </c>
      <c r="NHG40" t="s">
        <v>211</v>
      </c>
      <c r="NHH40" t="s">
        <v>211</v>
      </c>
      <c r="NHI40" t="s">
        <v>211</v>
      </c>
      <c r="NHJ40" t="s">
        <v>211</v>
      </c>
      <c r="NHK40" t="s">
        <v>211</v>
      </c>
      <c r="NHL40" t="s">
        <v>211</v>
      </c>
      <c r="NHM40" t="s">
        <v>211</v>
      </c>
      <c r="NHN40" t="s">
        <v>211</v>
      </c>
      <c r="NHO40" t="s">
        <v>211</v>
      </c>
      <c r="NHP40" t="s">
        <v>211</v>
      </c>
      <c r="NHQ40" t="s">
        <v>211</v>
      </c>
      <c r="NHR40" t="s">
        <v>211</v>
      </c>
      <c r="NHS40" t="s">
        <v>211</v>
      </c>
      <c r="NHT40" t="s">
        <v>211</v>
      </c>
      <c r="NHU40" t="s">
        <v>211</v>
      </c>
      <c r="NHV40" t="s">
        <v>211</v>
      </c>
      <c r="NHW40" t="s">
        <v>211</v>
      </c>
      <c r="NHX40" t="s">
        <v>211</v>
      </c>
      <c r="NHY40" t="s">
        <v>211</v>
      </c>
      <c r="NHZ40" t="s">
        <v>211</v>
      </c>
      <c r="NIA40" t="s">
        <v>211</v>
      </c>
      <c r="NIB40" t="s">
        <v>211</v>
      </c>
      <c r="NIC40" t="s">
        <v>211</v>
      </c>
      <c r="NID40" t="s">
        <v>211</v>
      </c>
      <c r="NIE40" t="s">
        <v>211</v>
      </c>
      <c r="NIF40" t="s">
        <v>211</v>
      </c>
      <c r="NIG40" t="s">
        <v>211</v>
      </c>
      <c r="NIH40" t="s">
        <v>211</v>
      </c>
      <c r="NII40" t="s">
        <v>211</v>
      </c>
      <c r="NIJ40" t="s">
        <v>211</v>
      </c>
      <c r="NIK40" t="s">
        <v>211</v>
      </c>
      <c r="NIL40" t="s">
        <v>211</v>
      </c>
      <c r="NIM40" t="s">
        <v>211</v>
      </c>
      <c r="NIN40" t="s">
        <v>211</v>
      </c>
      <c r="NIO40" t="s">
        <v>211</v>
      </c>
      <c r="NIP40" t="s">
        <v>211</v>
      </c>
      <c r="NIQ40" t="s">
        <v>211</v>
      </c>
      <c r="NIR40" t="s">
        <v>211</v>
      </c>
      <c r="NIS40" t="s">
        <v>211</v>
      </c>
      <c r="NIT40" t="s">
        <v>211</v>
      </c>
      <c r="NIU40" t="s">
        <v>211</v>
      </c>
      <c r="NIV40" t="s">
        <v>211</v>
      </c>
      <c r="NIW40" t="s">
        <v>211</v>
      </c>
      <c r="NIX40" t="s">
        <v>211</v>
      </c>
      <c r="NIY40" t="s">
        <v>211</v>
      </c>
      <c r="NIZ40" t="s">
        <v>211</v>
      </c>
      <c r="NJA40" t="s">
        <v>211</v>
      </c>
      <c r="NJB40" t="s">
        <v>211</v>
      </c>
      <c r="NJC40" t="s">
        <v>211</v>
      </c>
      <c r="NJD40" t="s">
        <v>211</v>
      </c>
      <c r="NJE40" t="s">
        <v>211</v>
      </c>
      <c r="NJF40" t="s">
        <v>211</v>
      </c>
      <c r="NJG40" t="s">
        <v>211</v>
      </c>
      <c r="NJH40" t="s">
        <v>211</v>
      </c>
      <c r="NJI40" t="s">
        <v>211</v>
      </c>
      <c r="NJJ40" t="s">
        <v>211</v>
      </c>
      <c r="NJK40" t="s">
        <v>211</v>
      </c>
      <c r="NJL40" t="s">
        <v>211</v>
      </c>
      <c r="NJM40" t="s">
        <v>211</v>
      </c>
      <c r="NJN40" t="s">
        <v>211</v>
      </c>
      <c r="NJO40" t="s">
        <v>211</v>
      </c>
      <c r="NJP40" t="s">
        <v>211</v>
      </c>
      <c r="NJQ40" t="s">
        <v>211</v>
      </c>
      <c r="NJR40" t="s">
        <v>211</v>
      </c>
      <c r="NJS40" t="s">
        <v>211</v>
      </c>
      <c r="NJT40" t="s">
        <v>211</v>
      </c>
      <c r="NJU40" t="s">
        <v>211</v>
      </c>
      <c r="NJV40" t="s">
        <v>211</v>
      </c>
      <c r="NJW40" t="s">
        <v>211</v>
      </c>
      <c r="NJX40" t="s">
        <v>211</v>
      </c>
      <c r="NJY40" t="s">
        <v>211</v>
      </c>
      <c r="NJZ40" t="s">
        <v>211</v>
      </c>
      <c r="NKA40" t="s">
        <v>211</v>
      </c>
      <c r="NKB40" t="s">
        <v>211</v>
      </c>
      <c r="NKC40" t="s">
        <v>211</v>
      </c>
      <c r="NKD40" t="s">
        <v>211</v>
      </c>
      <c r="NKE40" t="s">
        <v>211</v>
      </c>
      <c r="NKF40" t="s">
        <v>211</v>
      </c>
      <c r="NKG40" t="s">
        <v>211</v>
      </c>
      <c r="NKH40" t="s">
        <v>211</v>
      </c>
      <c r="NKI40" t="s">
        <v>211</v>
      </c>
      <c r="NKJ40" t="s">
        <v>211</v>
      </c>
      <c r="NKK40" t="s">
        <v>211</v>
      </c>
      <c r="NKL40" t="s">
        <v>211</v>
      </c>
      <c r="NKM40" t="s">
        <v>211</v>
      </c>
      <c r="NKN40" t="s">
        <v>211</v>
      </c>
      <c r="NKO40" t="s">
        <v>211</v>
      </c>
      <c r="NKP40" t="s">
        <v>211</v>
      </c>
      <c r="NKQ40" t="s">
        <v>211</v>
      </c>
      <c r="NKR40" t="s">
        <v>211</v>
      </c>
      <c r="NKS40" t="s">
        <v>211</v>
      </c>
      <c r="NKT40" t="s">
        <v>211</v>
      </c>
      <c r="NKU40" t="s">
        <v>211</v>
      </c>
      <c r="NKV40" t="s">
        <v>211</v>
      </c>
      <c r="NKW40" t="s">
        <v>211</v>
      </c>
      <c r="NKX40" t="s">
        <v>211</v>
      </c>
      <c r="NKY40" t="s">
        <v>211</v>
      </c>
      <c r="NKZ40" t="s">
        <v>211</v>
      </c>
      <c r="NLA40" t="s">
        <v>211</v>
      </c>
      <c r="NLB40" t="s">
        <v>211</v>
      </c>
      <c r="NLC40" t="s">
        <v>211</v>
      </c>
      <c r="NLD40" t="s">
        <v>211</v>
      </c>
      <c r="NLE40" t="s">
        <v>211</v>
      </c>
      <c r="NLF40" t="s">
        <v>211</v>
      </c>
      <c r="NLG40" t="s">
        <v>211</v>
      </c>
      <c r="NLH40" t="s">
        <v>211</v>
      </c>
      <c r="NLI40" t="s">
        <v>211</v>
      </c>
      <c r="NLJ40" t="s">
        <v>211</v>
      </c>
      <c r="NLK40" t="s">
        <v>211</v>
      </c>
      <c r="NLL40" t="s">
        <v>211</v>
      </c>
      <c r="NLM40" t="s">
        <v>211</v>
      </c>
      <c r="NLN40" t="s">
        <v>211</v>
      </c>
      <c r="NLO40" t="s">
        <v>211</v>
      </c>
      <c r="NLP40" t="s">
        <v>211</v>
      </c>
      <c r="NLQ40" t="s">
        <v>211</v>
      </c>
      <c r="NLR40" t="s">
        <v>211</v>
      </c>
      <c r="NLS40" t="s">
        <v>211</v>
      </c>
      <c r="NLT40" t="s">
        <v>211</v>
      </c>
      <c r="NLU40" t="s">
        <v>211</v>
      </c>
      <c r="NLV40" t="s">
        <v>211</v>
      </c>
      <c r="NLW40" t="s">
        <v>211</v>
      </c>
      <c r="NLX40" t="s">
        <v>211</v>
      </c>
      <c r="NLY40" t="s">
        <v>211</v>
      </c>
      <c r="NLZ40" t="s">
        <v>211</v>
      </c>
      <c r="NMA40" t="s">
        <v>211</v>
      </c>
      <c r="NMB40" t="s">
        <v>211</v>
      </c>
      <c r="NMC40" t="s">
        <v>211</v>
      </c>
      <c r="NMD40" t="s">
        <v>211</v>
      </c>
      <c r="NME40" t="s">
        <v>211</v>
      </c>
      <c r="NMF40" t="s">
        <v>211</v>
      </c>
      <c r="NMG40" t="s">
        <v>211</v>
      </c>
      <c r="NMH40" t="s">
        <v>211</v>
      </c>
      <c r="NMI40" t="s">
        <v>211</v>
      </c>
      <c r="NMJ40" t="s">
        <v>211</v>
      </c>
      <c r="NMK40" t="s">
        <v>211</v>
      </c>
      <c r="NML40" t="s">
        <v>211</v>
      </c>
      <c r="NMM40" t="s">
        <v>211</v>
      </c>
      <c r="NMN40" t="s">
        <v>211</v>
      </c>
      <c r="NMO40" t="s">
        <v>211</v>
      </c>
      <c r="NMP40" t="s">
        <v>211</v>
      </c>
      <c r="NMQ40" t="s">
        <v>211</v>
      </c>
      <c r="NMR40" t="s">
        <v>211</v>
      </c>
      <c r="NMS40" t="s">
        <v>211</v>
      </c>
      <c r="NMT40" t="s">
        <v>211</v>
      </c>
      <c r="NMU40" t="s">
        <v>211</v>
      </c>
      <c r="NMV40" t="s">
        <v>211</v>
      </c>
      <c r="NMW40" t="s">
        <v>211</v>
      </c>
      <c r="NMX40" t="s">
        <v>211</v>
      </c>
      <c r="NMY40" t="s">
        <v>211</v>
      </c>
      <c r="NMZ40" t="s">
        <v>211</v>
      </c>
      <c r="NNA40" t="s">
        <v>211</v>
      </c>
      <c r="NNB40" t="s">
        <v>211</v>
      </c>
      <c r="NNC40" t="s">
        <v>211</v>
      </c>
      <c r="NND40" t="s">
        <v>211</v>
      </c>
      <c r="NNE40" t="s">
        <v>211</v>
      </c>
      <c r="NNF40" t="s">
        <v>211</v>
      </c>
      <c r="NNG40" t="s">
        <v>211</v>
      </c>
      <c r="NNH40" t="s">
        <v>211</v>
      </c>
      <c r="NNI40" t="s">
        <v>211</v>
      </c>
      <c r="NNJ40" t="s">
        <v>211</v>
      </c>
      <c r="NNK40" t="s">
        <v>211</v>
      </c>
      <c r="NNL40" t="s">
        <v>211</v>
      </c>
      <c r="NNM40" t="s">
        <v>211</v>
      </c>
      <c r="NNN40" t="s">
        <v>211</v>
      </c>
      <c r="NNO40" t="s">
        <v>211</v>
      </c>
      <c r="NNP40" t="s">
        <v>211</v>
      </c>
      <c r="NNQ40" t="s">
        <v>211</v>
      </c>
      <c r="NNR40" t="s">
        <v>211</v>
      </c>
      <c r="NNS40" t="s">
        <v>211</v>
      </c>
      <c r="NNT40" t="s">
        <v>211</v>
      </c>
      <c r="NNU40" t="s">
        <v>211</v>
      </c>
      <c r="NNV40" t="s">
        <v>211</v>
      </c>
      <c r="NNW40" t="s">
        <v>211</v>
      </c>
      <c r="NNX40" t="s">
        <v>211</v>
      </c>
      <c r="NNY40" t="s">
        <v>211</v>
      </c>
      <c r="NNZ40" t="s">
        <v>211</v>
      </c>
      <c r="NOA40" t="s">
        <v>211</v>
      </c>
      <c r="NOB40" t="s">
        <v>211</v>
      </c>
      <c r="NOC40" t="s">
        <v>211</v>
      </c>
      <c r="NOD40" t="s">
        <v>211</v>
      </c>
      <c r="NOE40" t="s">
        <v>211</v>
      </c>
      <c r="NOF40" t="s">
        <v>211</v>
      </c>
      <c r="NOG40" t="s">
        <v>211</v>
      </c>
      <c r="NOH40" t="s">
        <v>211</v>
      </c>
      <c r="NOI40" t="s">
        <v>211</v>
      </c>
      <c r="NOJ40" t="s">
        <v>211</v>
      </c>
      <c r="NOK40" t="s">
        <v>211</v>
      </c>
      <c r="NOL40" t="s">
        <v>211</v>
      </c>
      <c r="NOM40" t="s">
        <v>211</v>
      </c>
      <c r="NON40" t="s">
        <v>211</v>
      </c>
      <c r="NOO40" t="s">
        <v>211</v>
      </c>
      <c r="NOP40" t="s">
        <v>211</v>
      </c>
      <c r="NOQ40" t="s">
        <v>211</v>
      </c>
      <c r="NOR40" t="s">
        <v>211</v>
      </c>
      <c r="NOS40" t="s">
        <v>211</v>
      </c>
      <c r="NOT40" t="s">
        <v>211</v>
      </c>
      <c r="NOU40" t="s">
        <v>211</v>
      </c>
      <c r="NOV40" t="s">
        <v>211</v>
      </c>
      <c r="NOW40" t="s">
        <v>211</v>
      </c>
      <c r="NOX40" t="s">
        <v>211</v>
      </c>
      <c r="NOY40" t="s">
        <v>211</v>
      </c>
      <c r="NOZ40" t="s">
        <v>211</v>
      </c>
      <c r="NPA40" t="s">
        <v>211</v>
      </c>
      <c r="NPB40" t="s">
        <v>211</v>
      </c>
      <c r="NPC40" t="s">
        <v>211</v>
      </c>
      <c r="NPD40" t="s">
        <v>211</v>
      </c>
      <c r="NPE40" t="s">
        <v>211</v>
      </c>
      <c r="NPF40" t="s">
        <v>211</v>
      </c>
      <c r="NPG40" t="s">
        <v>211</v>
      </c>
      <c r="NPH40" t="s">
        <v>211</v>
      </c>
      <c r="NPI40" t="s">
        <v>211</v>
      </c>
      <c r="NPJ40" t="s">
        <v>211</v>
      </c>
      <c r="NPK40" t="s">
        <v>211</v>
      </c>
      <c r="NPL40" t="s">
        <v>211</v>
      </c>
      <c r="NPM40" t="s">
        <v>211</v>
      </c>
      <c r="NPN40" t="s">
        <v>211</v>
      </c>
      <c r="NPO40" t="s">
        <v>211</v>
      </c>
      <c r="NPP40" t="s">
        <v>211</v>
      </c>
      <c r="NPQ40" t="s">
        <v>211</v>
      </c>
      <c r="NPR40" t="s">
        <v>211</v>
      </c>
      <c r="NPS40" t="s">
        <v>211</v>
      </c>
      <c r="NPT40" t="s">
        <v>211</v>
      </c>
      <c r="NPU40" t="s">
        <v>211</v>
      </c>
      <c r="NPV40" t="s">
        <v>211</v>
      </c>
      <c r="NPW40" t="s">
        <v>211</v>
      </c>
      <c r="NPX40" t="s">
        <v>211</v>
      </c>
      <c r="NPY40" t="s">
        <v>211</v>
      </c>
      <c r="NPZ40" t="s">
        <v>211</v>
      </c>
      <c r="NQA40" t="s">
        <v>211</v>
      </c>
      <c r="NQB40" t="s">
        <v>211</v>
      </c>
      <c r="NQC40" t="s">
        <v>211</v>
      </c>
      <c r="NQD40" t="s">
        <v>211</v>
      </c>
      <c r="NQE40" t="s">
        <v>211</v>
      </c>
      <c r="NQF40" t="s">
        <v>211</v>
      </c>
      <c r="NQG40" t="s">
        <v>211</v>
      </c>
      <c r="NQH40" t="s">
        <v>211</v>
      </c>
      <c r="NQI40" t="s">
        <v>211</v>
      </c>
      <c r="NQJ40" t="s">
        <v>211</v>
      </c>
      <c r="NQK40" t="s">
        <v>211</v>
      </c>
      <c r="NQL40" t="s">
        <v>211</v>
      </c>
      <c r="NQM40" t="s">
        <v>211</v>
      </c>
      <c r="NQN40" t="s">
        <v>211</v>
      </c>
      <c r="NQO40" t="s">
        <v>211</v>
      </c>
      <c r="NQP40" t="s">
        <v>211</v>
      </c>
      <c r="NQQ40" t="s">
        <v>211</v>
      </c>
      <c r="NQR40" t="s">
        <v>211</v>
      </c>
      <c r="NQS40" t="s">
        <v>211</v>
      </c>
      <c r="NQT40" t="s">
        <v>211</v>
      </c>
      <c r="NQU40" t="s">
        <v>211</v>
      </c>
      <c r="NQV40" t="s">
        <v>211</v>
      </c>
      <c r="NQW40" t="s">
        <v>211</v>
      </c>
      <c r="NQX40" t="s">
        <v>211</v>
      </c>
      <c r="NQY40" t="s">
        <v>211</v>
      </c>
      <c r="NQZ40" t="s">
        <v>211</v>
      </c>
      <c r="NRA40" t="s">
        <v>211</v>
      </c>
      <c r="NRB40" t="s">
        <v>211</v>
      </c>
      <c r="NRC40" t="s">
        <v>211</v>
      </c>
      <c r="NRD40" t="s">
        <v>211</v>
      </c>
      <c r="NRE40" t="s">
        <v>211</v>
      </c>
      <c r="NRF40" t="s">
        <v>211</v>
      </c>
      <c r="NRG40" t="s">
        <v>211</v>
      </c>
      <c r="NRH40" t="s">
        <v>211</v>
      </c>
      <c r="NRI40" t="s">
        <v>211</v>
      </c>
      <c r="NRJ40" t="s">
        <v>211</v>
      </c>
      <c r="NRK40" t="s">
        <v>211</v>
      </c>
      <c r="NRL40" t="s">
        <v>211</v>
      </c>
      <c r="NRM40" t="s">
        <v>211</v>
      </c>
      <c r="NRN40" t="s">
        <v>211</v>
      </c>
      <c r="NRO40" t="s">
        <v>211</v>
      </c>
      <c r="NRP40" t="s">
        <v>211</v>
      </c>
      <c r="NRQ40" t="s">
        <v>211</v>
      </c>
      <c r="NRR40" t="s">
        <v>211</v>
      </c>
      <c r="NRS40" t="s">
        <v>211</v>
      </c>
      <c r="NRT40" t="s">
        <v>211</v>
      </c>
      <c r="NRU40" t="s">
        <v>211</v>
      </c>
      <c r="NRV40" t="s">
        <v>211</v>
      </c>
      <c r="NRW40" t="s">
        <v>211</v>
      </c>
      <c r="NRX40" t="s">
        <v>211</v>
      </c>
      <c r="NRY40" t="s">
        <v>211</v>
      </c>
      <c r="NRZ40" t="s">
        <v>211</v>
      </c>
      <c r="NSA40" t="s">
        <v>211</v>
      </c>
      <c r="NSB40" t="s">
        <v>211</v>
      </c>
      <c r="NSC40" t="s">
        <v>211</v>
      </c>
      <c r="NSD40" t="s">
        <v>211</v>
      </c>
      <c r="NSE40" t="s">
        <v>211</v>
      </c>
      <c r="NSF40" t="s">
        <v>211</v>
      </c>
      <c r="NSG40" t="s">
        <v>211</v>
      </c>
      <c r="NSH40" t="s">
        <v>211</v>
      </c>
      <c r="NSI40" t="s">
        <v>211</v>
      </c>
      <c r="NSJ40" t="s">
        <v>211</v>
      </c>
      <c r="NSK40" t="s">
        <v>211</v>
      </c>
      <c r="NSL40" t="s">
        <v>211</v>
      </c>
      <c r="NSM40" t="s">
        <v>211</v>
      </c>
      <c r="NSN40" t="s">
        <v>211</v>
      </c>
      <c r="NSO40" t="s">
        <v>211</v>
      </c>
      <c r="NSP40" t="s">
        <v>211</v>
      </c>
      <c r="NSQ40" t="s">
        <v>211</v>
      </c>
      <c r="NSR40" t="s">
        <v>211</v>
      </c>
      <c r="NSS40" t="s">
        <v>211</v>
      </c>
      <c r="NST40" t="s">
        <v>211</v>
      </c>
      <c r="NSU40" t="s">
        <v>211</v>
      </c>
      <c r="NSV40" t="s">
        <v>211</v>
      </c>
      <c r="NSW40" t="s">
        <v>211</v>
      </c>
      <c r="NSX40" t="s">
        <v>211</v>
      </c>
      <c r="NSY40" t="s">
        <v>211</v>
      </c>
      <c r="NSZ40" t="s">
        <v>211</v>
      </c>
      <c r="NTA40" t="s">
        <v>211</v>
      </c>
      <c r="NTB40" t="s">
        <v>211</v>
      </c>
      <c r="NTC40" t="s">
        <v>211</v>
      </c>
      <c r="NTD40" t="s">
        <v>211</v>
      </c>
      <c r="NTE40" t="s">
        <v>211</v>
      </c>
      <c r="NTF40" t="s">
        <v>211</v>
      </c>
      <c r="NTG40" t="s">
        <v>211</v>
      </c>
      <c r="NTH40" t="s">
        <v>211</v>
      </c>
      <c r="NTI40" t="s">
        <v>211</v>
      </c>
      <c r="NTJ40" t="s">
        <v>211</v>
      </c>
      <c r="NTK40" t="s">
        <v>211</v>
      </c>
      <c r="NTL40" t="s">
        <v>211</v>
      </c>
      <c r="NTM40" t="s">
        <v>211</v>
      </c>
      <c r="NTN40" t="s">
        <v>211</v>
      </c>
      <c r="NTO40" t="s">
        <v>211</v>
      </c>
      <c r="NTP40" t="s">
        <v>211</v>
      </c>
      <c r="NTQ40" t="s">
        <v>211</v>
      </c>
      <c r="NTR40" t="s">
        <v>211</v>
      </c>
      <c r="NTS40" t="s">
        <v>211</v>
      </c>
      <c r="NTT40" t="s">
        <v>211</v>
      </c>
      <c r="NTU40" t="s">
        <v>211</v>
      </c>
      <c r="NTV40" t="s">
        <v>211</v>
      </c>
      <c r="NTW40" t="s">
        <v>211</v>
      </c>
      <c r="NTX40" t="s">
        <v>211</v>
      </c>
      <c r="NTY40" t="s">
        <v>211</v>
      </c>
      <c r="NTZ40" t="s">
        <v>211</v>
      </c>
      <c r="NUA40" t="s">
        <v>211</v>
      </c>
      <c r="NUB40" t="s">
        <v>211</v>
      </c>
      <c r="NUC40" t="s">
        <v>211</v>
      </c>
      <c r="NUD40" t="s">
        <v>211</v>
      </c>
      <c r="NUE40" t="s">
        <v>211</v>
      </c>
      <c r="NUF40" t="s">
        <v>211</v>
      </c>
      <c r="NUG40" t="s">
        <v>211</v>
      </c>
      <c r="NUH40" t="s">
        <v>211</v>
      </c>
      <c r="NUI40" t="s">
        <v>211</v>
      </c>
      <c r="NUJ40" t="s">
        <v>211</v>
      </c>
      <c r="NUK40" t="s">
        <v>211</v>
      </c>
      <c r="NUL40" t="s">
        <v>211</v>
      </c>
      <c r="NUM40" t="s">
        <v>211</v>
      </c>
      <c r="NUN40" t="s">
        <v>211</v>
      </c>
      <c r="NUO40" t="s">
        <v>211</v>
      </c>
      <c r="NUP40" t="s">
        <v>211</v>
      </c>
      <c r="NUQ40" t="s">
        <v>211</v>
      </c>
      <c r="NUR40" t="s">
        <v>211</v>
      </c>
      <c r="NUS40" t="s">
        <v>211</v>
      </c>
      <c r="NUT40" t="s">
        <v>211</v>
      </c>
      <c r="NUU40" t="s">
        <v>211</v>
      </c>
      <c r="NUV40" t="s">
        <v>211</v>
      </c>
      <c r="NUW40" t="s">
        <v>211</v>
      </c>
      <c r="NUX40" t="s">
        <v>211</v>
      </c>
      <c r="NUY40" t="s">
        <v>211</v>
      </c>
      <c r="NUZ40" t="s">
        <v>211</v>
      </c>
      <c r="NVA40" t="s">
        <v>211</v>
      </c>
      <c r="NVB40" t="s">
        <v>211</v>
      </c>
      <c r="NVC40" t="s">
        <v>211</v>
      </c>
      <c r="NVD40" t="s">
        <v>211</v>
      </c>
      <c r="NVE40" t="s">
        <v>211</v>
      </c>
      <c r="NVF40" t="s">
        <v>211</v>
      </c>
      <c r="NVG40" t="s">
        <v>211</v>
      </c>
      <c r="NVH40" t="s">
        <v>211</v>
      </c>
      <c r="NVI40" t="s">
        <v>211</v>
      </c>
      <c r="NVJ40" t="s">
        <v>211</v>
      </c>
      <c r="NVK40" t="s">
        <v>211</v>
      </c>
      <c r="NVL40" t="s">
        <v>211</v>
      </c>
      <c r="NVM40" t="s">
        <v>211</v>
      </c>
      <c r="NVN40" t="s">
        <v>211</v>
      </c>
      <c r="NVO40" t="s">
        <v>211</v>
      </c>
      <c r="NVP40" t="s">
        <v>211</v>
      </c>
      <c r="NVQ40" t="s">
        <v>211</v>
      </c>
      <c r="NVR40" t="s">
        <v>211</v>
      </c>
      <c r="NVS40" t="s">
        <v>211</v>
      </c>
      <c r="NVT40" t="s">
        <v>211</v>
      </c>
      <c r="NVU40" t="s">
        <v>211</v>
      </c>
      <c r="NVV40" t="s">
        <v>211</v>
      </c>
      <c r="NVW40" t="s">
        <v>211</v>
      </c>
      <c r="NVX40" t="s">
        <v>211</v>
      </c>
      <c r="NVY40" t="s">
        <v>211</v>
      </c>
      <c r="NVZ40" t="s">
        <v>211</v>
      </c>
      <c r="NWA40" t="s">
        <v>211</v>
      </c>
      <c r="NWB40" t="s">
        <v>211</v>
      </c>
      <c r="NWC40" t="s">
        <v>211</v>
      </c>
      <c r="NWD40" t="s">
        <v>211</v>
      </c>
      <c r="NWE40" t="s">
        <v>211</v>
      </c>
      <c r="NWF40" t="s">
        <v>211</v>
      </c>
      <c r="NWG40" t="s">
        <v>211</v>
      </c>
      <c r="NWH40" t="s">
        <v>211</v>
      </c>
      <c r="NWI40" t="s">
        <v>211</v>
      </c>
      <c r="NWJ40" t="s">
        <v>211</v>
      </c>
      <c r="NWK40" t="s">
        <v>211</v>
      </c>
      <c r="NWL40" t="s">
        <v>211</v>
      </c>
      <c r="NWM40" t="s">
        <v>211</v>
      </c>
      <c r="NWN40" t="s">
        <v>211</v>
      </c>
      <c r="NWO40" t="s">
        <v>211</v>
      </c>
      <c r="NWP40" t="s">
        <v>211</v>
      </c>
      <c r="NWQ40" t="s">
        <v>211</v>
      </c>
      <c r="NWR40" t="s">
        <v>211</v>
      </c>
      <c r="NWS40" t="s">
        <v>211</v>
      </c>
      <c r="NWT40" t="s">
        <v>211</v>
      </c>
      <c r="NWU40" t="s">
        <v>211</v>
      </c>
      <c r="NWV40" t="s">
        <v>211</v>
      </c>
      <c r="NWW40" t="s">
        <v>211</v>
      </c>
      <c r="NWX40" t="s">
        <v>211</v>
      </c>
      <c r="NWY40" t="s">
        <v>211</v>
      </c>
      <c r="NWZ40" t="s">
        <v>211</v>
      </c>
      <c r="NXA40" t="s">
        <v>211</v>
      </c>
      <c r="NXB40" t="s">
        <v>211</v>
      </c>
      <c r="NXC40" t="s">
        <v>211</v>
      </c>
      <c r="NXD40" t="s">
        <v>211</v>
      </c>
      <c r="NXE40" t="s">
        <v>211</v>
      </c>
      <c r="NXF40" t="s">
        <v>211</v>
      </c>
      <c r="NXG40" t="s">
        <v>211</v>
      </c>
      <c r="NXH40" t="s">
        <v>211</v>
      </c>
      <c r="NXI40" t="s">
        <v>211</v>
      </c>
      <c r="NXJ40" t="s">
        <v>211</v>
      </c>
      <c r="NXK40" t="s">
        <v>211</v>
      </c>
      <c r="NXL40" t="s">
        <v>211</v>
      </c>
      <c r="NXM40" t="s">
        <v>211</v>
      </c>
      <c r="NXN40" t="s">
        <v>211</v>
      </c>
      <c r="NXO40" t="s">
        <v>211</v>
      </c>
      <c r="NXP40" t="s">
        <v>211</v>
      </c>
      <c r="NXQ40" t="s">
        <v>211</v>
      </c>
      <c r="NXR40" t="s">
        <v>211</v>
      </c>
      <c r="NXS40" t="s">
        <v>211</v>
      </c>
      <c r="NXT40" t="s">
        <v>211</v>
      </c>
      <c r="NXU40" t="s">
        <v>211</v>
      </c>
      <c r="NXV40" t="s">
        <v>211</v>
      </c>
      <c r="NXW40" t="s">
        <v>211</v>
      </c>
      <c r="NXX40" t="s">
        <v>211</v>
      </c>
      <c r="NXY40" t="s">
        <v>211</v>
      </c>
      <c r="NXZ40" t="s">
        <v>211</v>
      </c>
      <c r="NYA40" t="s">
        <v>211</v>
      </c>
      <c r="NYB40" t="s">
        <v>211</v>
      </c>
      <c r="NYC40" t="s">
        <v>211</v>
      </c>
      <c r="NYD40" t="s">
        <v>211</v>
      </c>
      <c r="NYE40" t="s">
        <v>211</v>
      </c>
      <c r="NYF40" t="s">
        <v>211</v>
      </c>
      <c r="NYG40" t="s">
        <v>211</v>
      </c>
      <c r="NYH40" t="s">
        <v>211</v>
      </c>
      <c r="NYI40" t="s">
        <v>211</v>
      </c>
      <c r="NYJ40" t="s">
        <v>211</v>
      </c>
      <c r="NYK40" t="s">
        <v>211</v>
      </c>
      <c r="NYL40" t="s">
        <v>211</v>
      </c>
      <c r="NYM40" t="s">
        <v>211</v>
      </c>
      <c r="NYN40" t="s">
        <v>211</v>
      </c>
      <c r="NYO40" t="s">
        <v>211</v>
      </c>
      <c r="NYP40" t="s">
        <v>211</v>
      </c>
      <c r="NYQ40" t="s">
        <v>211</v>
      </c>
      <c r="NYR40" t="s">
        <v>211</v>
      </c>
      <c r="NYS40" t="s">
        <v>211</v>
      </c>
      <c r="NYT40" t="s">
        <v>211</v>
      </c>
      <c r="NYU40" t="s">
        <v>211</v>
      </c>
      <c r="NYV40" t="s">
        <v>211</v>
      </c>
      <c r="NYW40" t="s">
        <v>211</v>
      </c>
      <c r="NYX40" t="s">
        <v>211</v>
      </c>
      <c r="NYY40" t="s">
        <v>211</v>
      </c>
      <c r="NYZ40" t="s">
        <v>211</v>
      </c>
      <c r="NZA40" t="s">
        <v>211</v>
      </c>
      <c r="NZB40" t="s">
        <v>211</v>
      </c>
      <c r="NZC40" t="s">
        <v>211</v>
      </c>
      <c r="NZD40" t="s">
        <v>211</v>
      </c>
      <c r="NZE40" t="s">
        <v>211</v>
      </c>
      <c r="NZF40" t="s">
        <v>211</v>
      </c>
      <c r="NZG40" t="s">
        <v>211</v>
      </c>
      <c r="NZH40" t="s">
        <v>211</v>
      </c>
      <c r="NZI40" t="s">
        <v>211</v>
      </c>
      <c r="NZJ40" t="s">
        <v>211</v>
      </c>
      <c r="NZK40" t="s">
        <v>211</v>
      </c>
      <c r="NZL40" t="s">
        <v>211</v>
      </c>
      <c r="NZM40" t="s">
        <v>211</v>
      </c>
      <c r="NZN40" t="s">
        <v>211</v>
      </c>
      <c r="NZO40" t="s">
        <v>211</v>
      </c>
      <c r="NZP40" t="s">
        <v>211</v>
      </c>
      <c r="NZQ40" t="s">
        <v>211</v>
      </c>
      <c r="NZR40" t="s">
        <v>211</v>
      </c>
      <c r="NZS40" t="s">
        <v>211</v>
      </c>
      <c r="NZT40" t="s">
        <v>211</v>
      </c>
      <c r="NZU40" t="s">
        <v>211</v>
      </c>
      <c r="NZV40" t="s">
        <v>211</v>
      </c>
      <c r="NZW40" t="s">
        <v>211</v>
      </c>
      <c r="NZX40" t="s">
        <v>211</v>
      </c>
      <c r="NZY40" t="s">
        <v>211</v>
      </c>
      <c r="NZZ40" t="s">
        <v>211</v>
      </c>
      <c r="OAA40" t="s">
        <v>211</v>
      </c>
      <c r="OAB40" t="s">
        <v>211</v>
      </c>
      <c r="OAC40" t="s">
        <v>211</v>
      </c>
      <c r="OAD40" t="s">
        <v>211</v>
      </c>
      <c r="OAE40" t="s">
        <v>211</v>
      </c>
      <c r="OAF40" t="s">
        <v>211</v>
      </c>
      <c r="OAG40" t="s">
        <v>211</v>
      </c>
      <c r="OAH40" t="s">
        <v>211</v>
      </c>
      <c r="OAI40" t="s">
        <v>211</v>
      </c>
      <c r="OAJ40" t="s">
        <v>211</v>
      </c>
      <c r="OAK40" t="s">
        <v>211</v>
      </c>
      <c r="OAL40" t="s">
        <v>211</v>
      </c>
      <c r="OAM40" t="s">
        <v>211</v>
      </c>
      <c r="OAN40" t="s">
        <v>211</v>
      </c>
      <c r="OAO40" t="s">
        <v>211</v>
      </c>
      <c r="OAP40" t="s">
        <v>211</v>
      </c>
      <c r="OAQ40" t="s">
        <v>211</v>
      </c>
      <c r="OAR40" t="s">
        <v>211</v>
      </c>
      <c r="OAS40" t="s">
        <v>211</v>
      </c>
      <c r="OAT40" t="s">
        <v>211</v>
      </c>
      <c r="OAU40" t="s">
        <v>211</v>
      </c>
      <c r="OAV40" t="s">
        <v>211</v>
      </c>
      <c r="OAW40" t="s">
        <v>211</v>
      </c>
      <c r="OAX40" t="s">
        <v>211</v>
      </c>
      <c r="OAY40" t="s">
        <v>211</v>
      </c>
      <c r="OAZ40" t="s">
        <v>211</v>
      </c>
      <c r="OBA40" t="s">
        <v>211</v>
      </c>
      <c r="OBB40" t="s">
        <v>211</v>
      </c>
      <c r="OBC40" t="s">
        <v>211</v>
      </c>
      <c r="OBD40" t="s">
        <v>211</v>
      </c>
      <c r="OBE40" t="s">
        <v>211</v>
      </c>
      <c r="OBF40" t="s">
        <v>211</v>
      </c>
      <c r="OBG40" t="s">
        <v>211</v>
      </c>
      <c r="OBH40" t="s">
        <v>211</v>
      </c>
      <c r="OBI40" t="s">
        <v>211</v>
      </c>
      <c r="OBJ40" t="s">
        <v>211</v>
      </c>
      <c r="OBK40" t="s">
        <v>211</v>
      </c>
      <c r="OBL40" t="s">
        <v>211</v>
      </c>
      <c r="OBM40" t="s">
        <v>211</v>
      </c>
      <c r="OBN40" t="s">
        <v>211</v>
      </c>
      <c r="OBO40" t="s">
        <v>211</v>
      </c>
      <c r="OBP40" t="s">
        <v>211</v>
      </c>
      <c r="OBQ40" t="s">
        <v>211</v>
      </c>
      <c r="OBR40" t="s">
        <v>211</v>
      </c>
      <c r="OBS40" t="s">
        <v>211</v>
      </c>
      <c r="OBT40" t="s">
        <v>211</v>
      </c>
      <c r="OBU40" t="s">
        <v>211</v>
      </c>
      <c r="OBV40" t="s">
        <v>211</v>
      </c>
      <c r="OBW40" t="s">
        <v>211</v>
      </c>
      <c r="OBX40" t="s">
        <v>211</v>
      </c>
      <c r="OBY40" t="s">
        <v>211</v>
      </c>
      <c r="OBZ40" t="s">
        <v>211</v>
      </c>
      <c r="OCA40" t="s">
        <v>211</v>
      </c>
      <c r="OCB40" t="s">
        <v>211</v>
      </c>
      <c r="OCC40" t="s">
        <v>211</v>
      </c>
      <c r="OCD40" t="s">
        <v>211</v>
      </c>
      <c r="OCE40" t="s">
        <v>211</v>
      </c>
      <c r="OCF40" t="s">
        <v>211</v>
      </c>
      <c r="OCG40" t="s">
        <v>211</v>
      </c>
      <c r="OCH40" t="s">
        <v>211</v>
      </c>
      <c r="OCI40" t="s">
        <v>211</v>
      </c>
      <c r="OCJ40" t="s">
        <v>211</v>
      </c>
      <c r="OCK40" t="s">
        <v>211</v>
      </c>
      <c r="OCL40" t="s">
        <v>211</v>
      </c>
      <c r="OCM40" t="s">
        <v>211</v>
      </c>
      <c r="OCN40" t="s">
        <v>211</v>
      </c>
      <c r="OCO40" t="s">
        <v>211</v>
      </c>
      <c r="OCP40" t="s">
        <v>211</v>
      </c>
      <c r="OCQ40" t="s">
        <v>211</v>
      </c>
      <c r="OCR40" t="s">
        <v>211</v>
      </c>
      <c r="OCS40" t="s">
        <v>211</v>
      </c>
      <c r="OCT40" t="s">
        <v>211</v>
      </c>
      <c r="OCU40" t="s">
        <v>211</v>
      </c>
      <c r="OCV40" t="s">
        <v>211</v>
      </c>
      <c r="OCW40" t="s">
        <v>211</v>
      </c>
      <c r="OCX40" t="s">
        <v>211</v>
      </c>
      <c r="OCY40" t="s">
        <v>211</v>
      </c>
      <c r="OCZ40" t="s">
        <v>211</v>
      </c>
      <c r="ODA40" t="s">
        <v>211</v>
      </c>
      <c r="ODB40" t="s">
        <v>211</v>
      </c>
      <c r="ODC40" t="s">
        <v>211</v>
      </c>
      <c r="ODD40" t="s">
        <v>211</v>
      </c>
      <c r="ODE40" t="s">
        <v>211</v>
      </c>
      <c r="ODF40" t="s">
        <v>211</v>
      </c>
      <c r="ODG40" t="s">
        <v>211</v>
      </c>
      <c r="ODH40" t="s">
        <v>211</v>
      </c>
      <c r="ODI40" t="s">
        <v>211</v>
      </c>
      <c r="ODJ40" t="s">
        <v>211</v>
      </c>
      <c r="ODK40" t="s">
        <v>211</v>
      </c>
      <c r="ODL40" t="s">
        <v>211</v>
      </c>
      <c r="ODM40" t="s">
        <v>211</v>
      </c>
      <c r="ODN40" t="s">
        <v>211</v>
      </c>
      <c r="ODO40" t="s">
        <v>211</v>
      </c>
      <c r="ODP40" t="s">
        <v>211</v>
      </c>
      <c r="ODQ40" t="s">
        <v>211</v>
      </c>
      <c r="ODR40" t="s">
        <v>211</v>
      </c>
      <c r="ODS40" t="s">
        <v>211</v>
      </c>
      <c r="ODT40" t="s">
        <v>211</v>
      </c>
      <c r="ODU40" t="s">
        <v>211</v>
      </c>
      <c r="ODV40" t="s">
        <v>211</v>
      </c>
      <c r="ODW40" t="s">
        <v>211</v>
      </c>
      <c r="ODX40" t="s">
        <v>211</v>
      </c>
      <c r="ODY40" t="s">
        <v>211</v>
      </c>
      <c r="ODZ40" t="s">
        <v>211</v>
      </c>
      <c r="OEA40" t="s">
        <v>211</v>
      </c>
      <c r="OEB40" t="s">
        <v>211</v>
      </c>
      <c r="OEC40" t="s">
        <v>211</v>
      </c>
      <c r="OED40" t="s">
        <v>211</v>
      </c>
      <c r="OEE40" t="s">
        <v>211</v>
      </c>
      <c r="OEF40" t="s">
        <v>211</v>
      </c>
      <c r="OEG40" t="s">
        <v>211</v>
      </c>
      <c r="OEH40" t="s">
        <v>211</v>
      </c>
      <c r="OEI40" t="s">
        <v>211</v>
      </c>
      <c r="OEJ40" t="s">
        <v>211</v>
      </c>
      <c r="OEK40" t="s">
        <v>211</v>
      </c>
      <c r="OEL40" t="s">
        <v>211</v>
      </c>
      <c r="OEM40" t="s">
        <v>211</v>
      </c>
      <c r="OEN40" t="s">
        <v>211</v>
      </c>
      <c r="OEO40" t="s">
        <v>211</v>
      </c>
      <c r="OEP40" t="s">
        <v>211</v>
      </c>
      <c r="OEQ40" t="s">
        <v>211</v>
      </c>
      <c r="OER40" t="s">
        <v>211</v>
      </c>
      <c r="OES40" t="s">
        <v>211</v>
      </c>
      <c r="OET40" t="s">
        <v>211</v>
      </c>
      <c r="OEU40" t="s">
        <v>211</v>
      </c>
      <c r="OEV40" t="s">
        <v>211</v>
      </c>
      <c r="OEW40" t="s">
        <v>211</v>
      </c>
      <c r="OEX40" t="s">
        <v>211</v>
      </c>
      <c r="OEY40" t="s">
        <v>211</v>
      </c>
      <c r="OEZ40" t="s">
        <v>211</v>
      </c>
      <c r="OFA40" t="s">
        <v>211</v>
      </c>
      <c r="OFB40" t="s">
        <v>211</v>
      </c>
      <c r="OFC40" t="s">
        <v>211</v>
      </c>
      <c r="OFD40" t="s">
        <v>211</v>
      </c>
      <c r="OFE40" t="s">
        <v>211</v>
      </c>
      <c r="OFF40" t="s">
        <v>211</v>
      </c>
      <c r="OFG40" t="s">
        <v>211</v>
      </c>
      <c r="OFH40" t="s">
        <v>211</v>
      </c>
      <c r="OFI40" t="s">
        <v>211</v>
      </c>
      <c r="OFJ40" t="s">
        <v>211</v>
      </c>
      <c r="OFK40" t="s">
        <v>211</v>
      </c>
      <c r="OFL40" t="s">
        <v>211</v>
      </c>
      <c r="OFM40" t="s">
        <v>211</v>
      </c>
      <c r="OFN40" t="s">
        <v>211</v>
      </c>
      <c r="OFO40" t="s">
        <v>211</v>
      </c>
      <c r="OFP40" t="s">
        <v>211</v>
      </c>
      <c r="OFQ40" t="s">
        <v>211</v>
      </c>
      <c r="OFR40" t="s">
        <v>211</v>
      </c>
      <c r="OFS40" t="s">
        <v>211</v>
      </c>
      <c r="OFT40" t="s">
        <v>211</v>
      </c>
      <c r="OFU40" t="s">
        <v>211</v>
      </c>
      <c r="OFV40" t="s">
        <v>211</v>
      </c>
      <c r="OFW40" t="s">
        <v>211</v>
      </c>
      <c r="OFX40" t="s">
        <v>211</v>
      </c>
      <c r="OFY40" t="s">
        <v>211</v>
      </c>
      <c r="OFZ40" t="s">
        <v>211</v>
      </c>
      <c r="OGA40" t="s">
        <v>211</v>
      </c>
      <c r="OGB40" t="s">
        <v>211</v>
      </c>
      <c r="OGC40" t="s">
        <v>211</v>
      </c>
      <c r="OGD40" t="s">
        <v>211</v>
      </c>
      <c r="OGE40" t="s">
        <v>211</v>
      </c>
      <c r="OGF40" t="s">
        <v>211</v>
      </c>
      <c r="OGG40" t="s">
        <v>211</v>
      </c>
      <c r="OGH40" t="s">
        <v>211</v>
      </c>
      <c r="OGI40" t="s">
        <v>211</v>
      </c>
      <c r="OGJ40" t="s">
        <v>211</v>
      </c>
      <c r="OGK40" t="s">
        <v>211</v>
      </c>
      <c r="OGL40" t="s">
        <v>211</v>
      </c>
      <c r="OGM40" t="s">
        <v>211</v>
      </c>
      <c r="OGN40" t="s">
        <v>211</v>
      </c>
      <c r="OGO40" t="s">
        <v>211</v>
      </c>
      <c r="OGP40" t="s">
        <v>211</v>
      </c>
      <c r="OGQ40" t="s">
        <v>211</v>
      </c>
      <c r="OGR40" t="s">
        <v>211</v>
      </c>
      <c r="OGS40" t="s">
        <v>211</v>
      </c>
      <c r="OGT40" t="s">
        <v>211</v>
      </c>
      <c r="OGU40" t="s">
        <v>211</v>
      </c>
      <c r="OGV40" t="s">
        <v>211</v>
      </c>
      <c r="OGW40" t="s">
        <v>211</v>
      </c>
      <c r="OGX40" t="s">
        <v>211</v>
      </c>
      <c r="OGY40" t="s">
        <v>211</v>
      </c>
      <c r="OGZ40" t="s">
        <v>211</v>
      </c>
      <c r="OHA40" t="s">
        <v>211</v>
      </c>
      <c r="OHB40" t="s">
        <v>211</v>
      </c>
      <c r="OHC40" t="s">
        <v>211</v>
      </c>
      <c r="OHD40" t="s">
        <v>211</v>
      </c>
      <c r="OHE40" t="s">
        <v>211</v>
      </c>
      <c r="OHF40" t="s">
        <v>211</v>
      </c>
      <c r="OHG40" t="s">
        <v>211</v>
      </c>
      <c r="OHH40" t="s">
        <v>211</v>
      </c>
      <c r="OHI40" t="s">
        <v>211</v>
      </c>
      <c r="OHJ40" t="s">
        <v>211</v>
      </c>
      <c r="OHK40" t="s">
        <v>211</v>
      </c>
      <c r="OHL40" t="s">
        <v>211</v>
      </c>
      <c r="OHM40" t="s">
        <v>211</v>
      </c>
      <c r="OHN40" t="s">
        <v>211</v>
      </c>
      <c r="OHO40" t="s">
        <v>211</v>
      </c>
      <c r="OHP40" t="s">
        <v>211</v>
      </c>
      <c r="OHQ40" t="s">
        <v>211</v>
      </c>
      <c r="OHR40" t="s">
        <v>211</v>
      </c>
      <c r="OHS40" t="s">
        <v>211</v>
      </c>
      <c r="OHT40" t="s">
        <v>211</v>
      </c>
      <c r="OHU40" t="s">
        <v>211</v>
      </c>
      <c r="OHV40" t="s">
        <v>211</v>
      </c>
      <c r="OHW40" t="s">
        <v>211</v>
      </c>
      <c r="OHX40" t="s">
        <v>211</v>
      </c>
      <c r="OHY40" t="s">
        <v>211</v>
      </c>
      <c r="OHZ40" t="s">
        <v>211</v>
      </c>
      <c r="OIA40" t="s">
        <v>211</v>
      </c>
      <c r="OIB40" t="s">
        <v>211</v>
      </c>
      <c r="OIC40" t="s">
        <v>211</v>
      </c>
      <c r="OID40" t="s">
        <v>211</v>
      </c>
      <c r="OIE40" t="s">
        <v>211</v>
      </c>
      <c r="OIF40" t="s">
        <v>211</v>
      </c>
      <c r="OIG40" t="s">
        <v>211</v>
      </c>
      <c r="OIH40" t="s">
        <v>211</v>
      </c>
      <c r="OII40" t="s">
        <v>211</v>
      </c>
      <c r="OIJ40" t="s">
        <v>211</v>
      </c>
      <c r="OIK40" t="s">
        <v>211</v>
      </c>
      <c r="OIL40" t="s">
        <v>211</v>
      </c>
      <c r="OIM40" t="s">
        <v>211</v>
      </c>
      <c r="OIN40" t="s">
        <v>211</v>
      </c>
      <c r="OIO40" t="s">
        <v>211</v>
      </c>
      <c r="OIP40" t="s">
        <v>211</v>
      </c>
      <c r="OIQ40" t="s">
        <v>211</v>
      </c>
      <c r="OIR40" t="s">
        <v>211</v>
      </c>
      <c r="OIS40" t="s">
        <v>211</v>
      </c>
      <c r="OIT40" t="s">
        <v>211</v>
      </c>
      <c r="OIU40" t="s">
        <v>211</v>
      </c>
      <c r="OIV40" t="s">
        <v>211</v>
      </c>
      <c r="OIW40" t="s">
        <v>211</v>
      </c>
      <c r="OIX40" t="s">
        <v>211</v>
      </c>
      <c r="OIY40" t="s">
        <v>211</v>
      </c>
      <c r="OIZ40" t="s">
        <v>211</v>
      </c>
      <c r="OJA40" t="s">
        <v>211</v>
      </c>
      <c r="OJB40" t="s">
        <v>211</v>
      </c>
      <c r="OJC40" t="s">
        <v>211</v>
      </c>
      <c r="OJD40" t="s">
        <v>211</v>
      </c>
      <c r="OJE40" t="s">
        <v>211</v>
      </c>
      <c r="OJF40" t="s">
        <v>211</v>
      </c>
      <c r="OJG40" t="s">
        <v>211</v>
      </c>
      <c r="OJH40" t="s">
        <v>211</v>
      </c>
      <c r="OJI40" t="s">
        <v>211</v>
      </c>
      <c r="OJJ40" t="s">
        <v>211</v>
      </c>
      <c r="OJK40" t="s">
        <v>211</v>
      </c>
      <c r="OJL40" t="s">
        <v>211</v>
      </c>
      <c r="OJM40" t="s">
        <v>211</v>
      </c>
      <c r="OJN40" t="s">
        <v>211</v>
      </c>
      <c r="OJO40" t="s">
        <v>211</v>
      </c>
      <c r="OJP40" t="s">
        <v>211</v>
      </c>
      <c r="OJQ40" t="s">
        <v>211</v>
      </c>
      <c r="OJR40" t="s">
        <v>211</v>
      </c>
      <c r="OJS40" t="s">
        <v>211</v>
      </c>
      <c r="OJT40" t="s">
        <v>211</v>
      </c>
      <c r="OJU40" t="s">
        <v>211</v>
      </c>
      <c r="OJV40" t="s">
        <v>211</v>
      </c>
      <c r="OJW40" t="s">
        <v>211</v>
      </c>
      <c r="OJX40" t="s">
        <v>211</v>
      </c>
      <c r="OJY40" t="s">
        <v>211</v>
      </c>
      <c r="OJZ40" t="s">
        <v>211</v>
      </c>
      <c r="OKA40" t="s">
        <v>211</v>
      </c>
      <c r="OKB40" t="s">
        <v>211</v>
      </c>
      <c r="OKC40" t="s">
        <v>211</v>
      </c>
      <c r="OKD40" t="s">
        <v>211</v>
      </c>
      <c r="OKE40" t="s">
        <v>211</v>
      </c>
      <c r="OKF40" t="s">
        <v>211</v>
      </c>
      <c r="OKG40" t="s">
        <v>211</v>
      </c>
      <c r="OKH40" t="s">
        <v>211</v>
      </c>
      <c r="OKI40" t="s">
        <v>211</v>
      </c>
      <c r="OKJ40" t="s">
        <v>211</v>
      </c>
      <c r="OKK40" t="s">
        <v>211</v>
      </c>
      <c r="OKL40" t="s">
        <v>211</v>
      </c>
      <c r="OKM40" t="s">
        <v>211</v>
      </c>
      <c r="OKN40" t="s">
        <v>211</v>
      </c>
      <c r="OKO40" t="s">
        <v>211</v>
      </c>
      <c r="OKP40" t="s">
        <v>211</v>
      </c>
      <c r="OKQ40" t="s">
        <v>211</v>
      </c>
      <c r="OKR40" t="s">
        <v>211</v>
      </c>
      <c r="OKS40" t="s">
        <v>211</v>
      </c>
      <c r="OKT40" t="s">
        <v>211</v>
      </c>
      <c r="OKU40" t="s">
        <v>211</v>
      </c>
      <c r="OKV40" t="s">
        <v>211</v>
      </c>
      <c r="OKW40" t="s">
        <v>211</v>
      </c>
      <c r="OKX40" t="s">
        <v>211</v>
      </c>
      <c r="OKY40" t="s">
        <v>211</v>
      </c>
      <c r="OKZ40" t="s">
        <v>211</v>
      </c>
      <c r="OLA40" t="s">
        <v>211</v>
      </c>
      <c r="OLB40" t="s">
        <v>211</v>
      </c>
      <c r="OLC40" t="s">
        <v>211</v>
      </c>
      <c r="OLD40" t="s">
        <v>211</v>
      </c>
      <c r="OLE40" t="s">
        <v>211</v>
      </c>
      <c r="OLF40" t="s">
        <v>211</v>
      </c>
      <c r="OLG40" t="s">
        <v>211</v>
      </c>
      <c r="OLH40" t="s">
        <v>211</v>
      </c>
      <c r="OLI40" t="s">
        <v>211</v>
      </c>
      <c r="OLJ40" t="s">
        <v>211</v>
      </c>
      <c r="OLK40" t="s">
        <v>211</v>
      </c>
      <c r="OLL40" t="s">
        <v>211</v>
      </c>
      <c r="OLM40" t="s">
        <v>211</v>
      </c>
      <c r="OLN40" t="s">
        <v>211</v>
      </c>
      <c r="OLO40" t="s">
        <v>211</v>
      </c>
      <c r="OLP40" t="s">
        <v>211</v>
      </c>
      <c r="OLQ40" t="s">
        <v>211</v>
      </c>
      <c r="OLR40" t="s">
        <v>211</v>
      </c>
      <c r="OLS40" t="s">
        <v>211</v>
      </c>
      <c r="OLT40" t="s">
        <v>211</v>
      </c>
      <c r="OLU40" t="s">
        <v>211</v>
      </c>
      <c r="OLV40" t="s">
        <v>211</v>
      </c>
      <c r="OLW40" t="s">
        <v>211</v>
      </c>
      <c r="OLX40" t="s">
        <v>211</v>
      </c>
      <c r="OLY40" t="s">
        <v>211</v>
      </c>
      <c r="OLZ40" t="s">
        <v>211</v>
      </c>
      <c r="OMA40" t="s">
        <v>211</v>
      </c>
      <c r="OMB40" t="s">
        <v>211</v>
      </c>
      <c r="OMC40" t="s">
        <v>211</v>
      </c>
      <c r="OMD40" t="s">
        <v>211</v>
      </c>
      <c r="OME40" t="s">
        <v>211</v>
      </c>
      <c r="OMF40" t="s">
        <v>211</v>
      </c>
      <c r="OMG40" t="s">
        <v>211</v>
      </c>
      <c r="OMH40" t="s">
        <v>211</v>
      </c>
      <c r="OMI40" t="s">
        <v>211</v>
      </c>
      <c r="OMJ40" t="s">
        <v>211</v>
      </c>
      <c r="OMK40" t="s">
        <v>211</v>
      </c>
      <c r="OML40" t="s">
        <v>211</v>
      </c>
      <c r="OMM40" t="s">
        <v>211</v>
      </c>
      <c r="OMN40" t="s">
        <v>211</v>
      </c>
      <c r="OMO40" t="s">
        <v>211</v>
      </c>
      <c r="OMP40" t="s">
        <v>211</v>
      </c>
      <c r="OMQ40" t="s">
        <v>211</v>
      </c>
      <c r="OMR40" t="s">
        <v>211</v>
      </c>
      <c r="OMS40" t="s">
        <v>211</v>
      </c>
      <c r="OMT40" t="s">
        <v>211</v>
      </c>
      <c r="OMU40" t="s">
        <v>211</v>
      </c>
      <c r="OMV40" t="s">
        <v>211</v>
      </c>
      <c r="OMW40" t="s">
        <v>211</v>
      </c>
      <c r="OMX40" t="s">
        <v>211</v>
      </c>
      <c r="OMY40" t="s">
        <v>211</v>
      </c>
      <c r="OMZ40" t="s">
        <v>211</v>
      </c>
      <c r="ONA40" t="s">
        <v>211</v>
      </c>
      <c r="ONB40" t="s">
        <v>211</v>
      </c>
      <c r="ONC40" t="s">
        <v>211</v>
      </c>
      <c r="OND40" t="s">
        <v>211</v>
      </c>
      <c r="ONE40" t="s">
        <v>211</v>
      </c>
      <c r="ONF40" t="s">
        <v>211</v>
      </c>
      <c r="ONG40" t="s">
        <v>211</v>
      </c>
      <c r="ONH40" t="s">
        <v>211</v>
      </c>
      <c r="ONI40" t="s">
        <v>211</v>
      </c>
      <c r="ONJ40" t="s">
        <v>211</v>
      </c>
      <c r="ONK40" t="s">
        <v>211</v>
      </c>
      <c r="ONL40" t="s">
        <v>211</v>
      </c>
      <c r="ONM40" t="s">
        <v>211</v>
      </c>
      <c r="ONN40" t="s">
        <v>211</v>
      </c>
      <c r="ONO40" t="s">
        <v>211</v>
      </c>
      <c r="ONP40" t="s">
        <v>211</v>
      </c>
      <c r="ONQ40" t="s">
        <v>211</v>
      </c>
      <c r="ONR40" t="s">
        <v>211</v>
      </c>
      <c r="ONS40" t="s">
        <v>211</v>
      </c>
      <c r="ONT40" t="s">
        <v>211</v>
      </c>
      <c r="ONU40" t="s">
        <v>211</v>
      </c>
      <c r="ONV40" t="s">
        <v>211</v>
      </c>
      <c r="ONW40" t="s">
        <v>211</v>
      </c>
      <c r="ONX40" t="s">
        <v>211</v>
      </c>
      <c r="ONY40" t="s">
        <v>211</v>
      </c>
      <c r="ONZ40" t="s">
        <v>211</v>
      </c>
      <c r="OOA40" t="s">
        <v>211</v>
      </c>
      <c r="OOB40" t="s">
        <v>211</v>
      </c>
      <c r="OOC40" t="s">
        <v>211</v>
      </c>
      <c r="OOD40" t="s">
        <v>211</v>
      </c>
      <c r="OOE40" t="s">
        <v>211</v>
      </c>
      <c r="OOF40" t="s">
        <v>211</v>
      </c>
      <c r="OOG40" t="s">
        <v>211</v>
      </c>
      <c r="OOH40" t="s">
        <v>211</v>
      </c>
      <c r="OOI40" t="s">
        <v>211</v>
      </c>
      <c r="OOJ40" t="s">
        <v>211</v>
      </c>
      <c r="OOK40" t="s">
        <v>211</v>
      </c>
      <c r="OOL40" t="s">
        <v>211</v>
      </c>
      <c r="OOM40" t="s">
        <v>211</v>
      </c>
      <c r="OON40" t="s">
        <v>211</v>
      </c>
      <c r="OOO40" t="s">
        <v>211</v>
      </c>
      <c r="OOP40" t="s">
        <v>211</v>
      </c>
      <c r="OOQ40" t="s">
        <v>211</v>
      </c>
      <c r="OOR40" t="s">
        <v>211</v>
      </c>
      <c r="OOS40" t="s">
        <v>211</v>
      </c>
      <c r="OOT40" t="s">
        <v>211</v>
      </c>
      <c r="OOU40" t="s">
        <v>211</v>
      </c>
      <c r="OOV40" t="s">
        <v>211</v>
      </c>
      <c r="OOW40" t="s">
        <v>211</v>
      </c>
      <c r="OOX40" t="s">
        <v>211</v>
      </c>
      <c r="OOY40" t="s">
        <v>211</v>
      </c>
      <c r="OOZ40" t="s">
        <v>211</v>
      </c>
      <c r="OPA40" t="s">
        <v>211</v>
      </c>
      <c r="OPB40" t="s">
        <v>211</v>
      </c>
      <c r="OPC40" t="s">
        <v>211</v>
      </c>
      <c r="OPD40" t="s">
        <v>211</v>
      </c>
      <c r="OPE40" t="s">
        <v>211</v>
      </c>
      <c r="OPF40" t="s">
        <v>211</v>
      </c>
      <c r="OPG40" t="s">
        <v>211</v>
      </c>
      <c r="OPH40" t="s">
        <v>211</v>
      </c>
      <c r="OPI40" t="s">
        <v>211</v>
      </c>
      <c r="OPJ40" t="s">
        <v>211</v>
      </c>
      <c r="OPK40" t="s">
        <v>211</v>
      </c>
      <c r="OPL40" t="s">
        <v>211</v>
      </c>
      <c r="OPM40" t="s">
        <v>211</v>
      </c>
      <c r="OPN40" t="s">
        <v>211</v>
      </c>
      <c r="OPO40" t="s">
        <v>211</v>
      </c>
      <c r="OPP40" t="s">
        <v>211</v>
      </c>
      <c r="OPQ40" t="s">
        <v>211</v>
      </c>
      <c r="OPR40" t="s">
        <v>211</v>
      </c>
      <c r="OPS40" t="s">
        <v>211</v>
      </c>
      <c r="OPT40" t="s">
        <v>211</v>
      </c>
      <c r="OPU40" t="s">
        <v>211</v>
      </c>
      <c r="OPV40" t="s">
        <v>211</v>
      </c>
      <c r="OPW40" t="s">
        <v>211</v>
      </c>
      <c r="OPX40" t="s">
        <v>211</v>
      </c>
      <c r="OPY40" t="s">
        <v>211</v>
      </c>
      <c r="OPZ40" t="s">
        <v>211</v>
      </c>
      <c r="OQA40" t="s">
        <v>211</v>
      </c>
      <c r="OQB40" t="s">
        <v>211</v>
      </c>
      <c r="OQC40" t="s">
        <v>211</v>
      </c>
      <c r="OQD40" t="s">
        <v>211</v>
      </c>
      <c r="OQE40" t="s">
        <v>211</v>
      </c>
      <c r="OQF40" t="s">
        <v>211</v>
      </c>
      <c r="OQG40" t="s">
        <v>211</v>
      </c>
      <c r="OQH40" t="s">
        <v>211</v>
      </c>
      <c r="OQI40" t="s">
        <v>211</v>
      </c>
      <c r="OQJ40" t="s">
        <v>211</v>
      </c>
      <c r="OQK40" t="s">
        <v>211</v>
      </c>
      <c r="OQL40" t="s">
        <v>211</v>
      </c>
      <c r="OQM40" t="s">
        <v>211</v>
      </c>
      <c r="OQN40" t="s">
        <v>211</v>
      </c>
      <c r="OQO40" t="s">
        <v>211</v>
      </c>
      <c r="OQP40" t="s">
        <v>211</v>
      </c>
      <c r="OQQ40" t="s">
        <v>211</v>
      </c>
      <c r="OQR40" t="s">
        <v>211</v>
      </c>
      <c r="OQS40" t="s">
        <v>211</v>
      </c>
      <c r="OQT40" t="s">
        <v>211</v>
      </c>
      <c r="OQU40" t="s">
        <v>211</v>
      </c>
      <c r="OQV40" t="s">
        <v>211</v>
      </c>
      <c r="OQW40" t="s">
        <v>211</v>
      </c>
      <c r="OQX40" t="s">
        <v>211</v>
      </c>
      <c r="OQY40" t="s">
        <v>211</v>
      </c>
      <c r="OQZ40" t="s">
        <v>211</v>
      </c>
      <c r="ORA40" t="s">
        <v>211</v>
      </c>
      <c r="ORB40" t="s">
        <v>211</v>
      </c>
      <c r="ORC40" t="s">
        <v>211</v>
      </c>
      <c r="ORD40" t="s">
        <v>211</v>
      </c>
      <c r="ORE40" t="s">
        <v>211</v>
      </c>
      <c r="ORF40" t="s">
        <v>211</v>
      </c>
      <c r="ORG40" t="s">
        <v>211</v>
      </c>
      <c r="ORH40" t="s">
        <v>211</v>
      </c>
      <c r="ORI40" t="s">
        <v>211</v>
      </c>
      <c r="ORJ40" t="s">
        <v>211</v>
      </c>
      <c r="ORK40" t="s">
        <v>211</v>
      </c>
      <c r="ORL40" t="s">
        <v>211</v>
      </c>
      <c r="ORM40" t="s">
        <v>211</v>
      </c>
      <c r="ORN40" t="s">
        <v>211</v>
      </c>
      <c r="ORO40" t="s">
        <v>211</v>
      </c>
      <c r="ORP40" t="s">
        <v>211</v>
      </c>
      <c r="ORQ40" t="s">
        <v>211</v>
      </c>
      <c r="ORR40" t="s">
        <v>211</v>
      </c>
      <c r="ORS40" t="s">
        <v>211</v>
      </c>
      <c r="ORT40" t="s">
        <v>211</v>
      </c>
      <c r="ORU40" t="s">
        <v>211</v>
      </c>
      <c r="ORV40" t="s">
        <v>211</v>
      </c>
      <c r="ORW40" t="s">
        <v>211</v>
      </c>
      <c r="ORX40" t="s">
        <v>211</v>
      </c>
      <c r="ORY40" t="s">
        <v>211</v>
      </c>
      <c r="ORZ40" t="s">
        <v>211</v>
      </c>
      <c r="OSA40" t="s">
        <v>211</v>
      </c>
      <c r="OSB40" t="s">
        <v>211</v>
      </c>
      <c r="OSC40" t="s">
        <v>211</v>
      </c>
      <c r="OSD40" t="s">
        <v>211</v>
      </c>
      <c r="OSE40" t="s">
        <v>211</v>
      </c>
      <c r="OSF40" t="s">
        <v>211</v>
      </c>
      <c r="OSG40" t="s">
        <v>211</v>
      </c>
      <c r="OSH40" t="s">
        <v>211</v>
      </c>
      <c r="OSI40" t="s">
        <v>211</v>
      </c>
      <c r="OSJ40" t="s">
        <v>211</v>
      </c>
      <c r="OSK40" t="s">
        <v>211</v>
      </c>
      <c r="OSL40" t="s">
        <v>211</v>
      </c>
      <c r="OSM40" t="s">
        <v>211</v>
      </c>
      <c r="OSN40" t="s">
        <v>211</v>
      </c>
      <c r="OSO40" t="s">
        <v>211</v>
      </c>
      <c r="OSP40" t="s">
        <v>211</v>
      </c>
      <c r="OSQ40" t="s">
        <v>211</v>
      </c>
      <c r="OSR40" t="s">
        <v>211</v>
      </c>
      <c r="OSS40" t="s">
        <v>211</v>
      </c>
      <c r="OST40" t="s">
        <v>211</v>
      </c>
      <c r="OSU40" t="s">
        <v>211</v>
      </c>
      <c r="OSV40" t="s">
        <v>211</v>
      </c>
      <c r="OSW40" t="s">
        <v>211</v>
      </c>
      <c r="OSX40" t="s">
        <v>211</v>
      </c>
      <c r="OSY40" t="s">
        <v>211</v>
      </c>
      <c r="OSZ40" t="s">
        <v>211</v>
      </c>
      <c r="OTA40" t="s">
        <v>211</v>
      </c>
      <c r="OTB40" t="s">
        <v>211</v>
      </c>
      <c r="OTC40" t="s">
        <v>211</v>
      </c>
      <c r="OTD40" t="s">
        <v>211</v>
      </c>
      <c r="OTE40" t="s">
        <v>211</v>
      </c>
      <c r="OTF40" t="s">
        <v>211</v>
      </c>
      <c r="OTG40" t="s">
        <v>211</v>
      </c>
      <c r="OTH40" t="s">
        <v>211</v>
      </c>
      <c r="OTI40" t="s">
        <v>211</v>
      </c>
      <c r="OTJ40" t="s">
        <v>211</v>
      </c>
      <c r="OTK40" t="s">
        <v>211</v>
      </c>
      <c r="OTL40" t="s">
        <v>211</v>
      </c>
      <c r="OTM40" t="s">
        <v>211</v>
      </c>
      <c r="OTN40" t="s">
        <v>211</v>
      </c>
      <c r="OTO40" t="s">
        <v>211</v>
      </c>
      <c r="OTP40" t="s">
        <v>211</v>
      </c>
      <c r="OTQ40" t="s">
        <v>211</v>
      </c>
      <c r="OTR40" t="s">
        <v>211</v>
      </c>
      <c r="OTS40" t="s">
        <v>211</v>
      </c>
      <c r="OTT40" t="s">
        <v>211</v>
      </c>
      <c r="OTU40" t="s">
        <v>211</v>
      </c>
      <c r="OTV40" t="s">
        <v>211</v>
      </c>
      <c r="OTW40" t="s">
        <v>211</v>
      </c>
      <c r="OTX40" t="s">
        <v>211</v>
      </c>
      <c r="OTY40" t="s">
        <v>211</v>
      </c>
      <c r="OTZ40" t="s">
        <v>211</v>
      </c>
      <c r="OUA40" t="s">
        <v>211</v>
      </c>
      <c r="OUB40" t="s">
        <v>211</v>
      </c>
      <c r="OUC40" t="s">
        <v>211</v>
      </c>
      <c r="OUD40" t="s">
        <v>211</v>
      </c>
      <c r="OUE40" t="s">
        <v>211</v>
      </c>
      <c r="OUF40" t="s">
        <v>211</v>
      </c>
      <c r="OUG40" t="s">
        <v>211</v>
      </c>
      <c r="OUH40" t="s">
        <v>211</v>
      </c>
      <c r="OUI40" t="s">
        <v>211</v>
      </c>
      <c r="OUJ40" t="s">
        <v>211</v>
      </c>
      <c r="OUK40" t="s">
        <v>211</v>
      </c>
      <c r="OUL40" t="s">
        <v>211</v>
      </c>
      <c r="OUM40" t="s">
        <v>211</v>
      </c>
      <c r="OUN40" t="s">
        <v>211</v>
      </c>
      <c r="OUO40" t="s">
        <v>211</v>
      </c>
      <c r="OUP40" t="s">
        <v>211</v>
      </c>
      <c r="OUQ40" t="s">
        <v>211</v>
      </c>
      <c r="OUR40" t="s">
        <v>211</v>
      </c>
      <c r="OUS40" t="s">
        <v>211</v>
      </c>
      <c r="OUT40" t="s">
        <v>211</v>
      </c>
      <c r="OUU40" t="s">
        <v>211</v>
      </c>
      <c r="OUV40" t="s">
        <v>211</v>
      </c>
      <c r="OUW40" t="s">
        <v>211</v>
      </c>
      <c r="OUX40" t="s">
        <v>211</v>
      </c>
      <c r="OUY40" t="s">
        <v>211</v>
      </c>
      <c r="OUZ40" t="s">
        <v>211</v>
      </c>
      <c r="OVA40" t="s">
        <v>211</v>
      </c>
      <c r="OVB40" t="s">
        <v>211</v>
      </c>
      <c r="OVC40" t="s">
        <v>211</v>
      </c>
      <c r="OVD40" t="s">
        <v>211</v>
      </c>
      <c r="OVE40" t="s">
        <v>211</v>
      </c>
      <c r="OVF40" t="s">
        <v>211</v>
      </c>
      <c r="OVG40" t="s">
        <v>211</v>
      </c>
      <c r="OVH40" t="s">
        <v>211</v>
      </c>
      <c r="OVI40" t="s">
        <v>211</v>
      </c>
      <c r="OVJ40" t="s">
        <v>211</v>
      </c>
      <c r="OVK40" t="s">
        <v>211</v>
      </c>
      <c r="OVL40" t="s">
        <v>211</v>
      </c>
      <c r="OVM40" t="s">
        <v>211</v>
      </c>
      <c r="OVN40" t="s">
        <v>211</v>
      </c>
      <c r="OVO40" t="s">
        <v>211</v>
      </c>
      <c r="OVP40" t="s">
        <v>211</v>
      </c>
      <c r="OVQ40" t="s">
        <v>211</v>
      </c>
      <c r="OVR40" t="s">
        <v>211</v>
      </c>
      <c r="OVS40" t="s">
        <v>211</v>
      </c>
      <c r="OVT40" t="s">
        <v>211</v>
      </c>
      <c r="OVU40" t="s">
        <v>211</v>
      </c>
      <c r="OVV40" t="s">
        <v>211</v>
      </c>
      <c r="OVW40" t="s">
        <v>211</v>
      </c>
      <c r="OVX40" t="s">
        <v>211</v>
      </c>
      <c r="OVY40" t="s">
        <v>211</v>
      </c>
      <c r="OVZ40" t="s">
        <v>211</v>
      </c>
      <c r="OWA40" t="s">
        <v>211</v>
      </c>
      <c r="OWB40" t="s">
        <v>211</v>
      </c>
      <c r="OWC40" t="s">
        <v>211</v>
      </c>
      <c r="OWD40" t="s">
        <v>211</v>
      </c>
      <c r="OWE40" t="s">
        <v>211</v>
      </c>
      <c r="OWF40" t="s">
        <v>211</v>
      </c>
      <c r="OWG40" t="s">
        <v>211</v>
      </c>
      <c r="OWH40" t="s">
        <v>211</v>
      </c>
      <c r="OWI40" t="s">
        <v>211</v>
      </c>
      <c r="OWJ40" t="s">
        <v>211</v>
      </c>
      <c r="OWK40" t="s">
        <v>211</v>
      </c>
      <c r="OWL40" t="s">
        <v>211</v>
      </c>
      <c r="OWM40" t="s">
        <v>211</v>
      </c>
      <c r="OWN40" t="s">
        <v>211</v>
      </c>
      <c r="OWO40" t="s">
        <v>211</v>
      </c>
      <c r="OWP40" t="s">
        <v>211</v>
      </c>
      <c r="OWQ40" t="s">
        <v>211</v>
      </c>
      <c r="OWR40" t="s">
        <v>211</v>
      </c>
      <c r="OWS40" t="s">
        <v>211</v>
      </c>
      <c r="OWT40" t="s">
        <v>211</v>
      </c>
      <c r="OWU40" t="s">
        <v>211</v>
      </c>
      <c r="OWV40" t="s">
        <v>211</v>
      </c>
      <c r="OWW40" t="s">
        <v>211</v>
      </c>
      <c r="OWX40" t="s">
        <v>211</v>
      </c>
      <c r="OWY40" t="s">
        <v>211</v>
      </c>
      <c r="OWZ40" t="s">
        <v>211</v>
      </c>
      <c r="OXA40" t="s">
        <v>211</v>
      </c>
      <c r="OXB40" t="s">
        <v>211</v>
      </c>
      <c r="OXC40" t="s">
        <v>211</v>
      </c>
      <c r="OXD40" t="s">
        <v>211</v>
      </c>
      <c r="OXE40" t="s">
        <v>211</v>
      </c>
      <c r="OXF40" t="s">
        <v>211</v>
      </c>
      <c r="OXG40" t="s">
        <v>211</v>
      </c>
      <c r="OXH40" t="s">
        <v>211</v>
      </c>
      <c r="OXI40" t="s">
        <v>211</v>
      </c>
      <c r="OXJ40" t="s">
        <v>211</v>
      </c>
      <c r="OXK40" t="s">
        <v>211</v>
      </c>
      <c r="OXL40" t="s">
        <v>211</v>
      </c>
      <c r="OXM40" t="s">
        <v>211</v>
      </c>
      <c r="OXN40" t="s">
        <v>211</v>
      </c>
      <c r="OXO40" t="s">
        <v>211</v>
      </c>
      <c r="OXP40" t="s">
        <v>211</v>
      </c>
      <c r="OXQ40" t="s">
        <v>211</v>
      </c>
      <c r="OXR40" t="s">
        <v>211</v>
      </c>
      <c r="OXS40" t="s">
        <v>211</v>
      </c>
      <c r="OXT40" t="s">
        <v>211</v>
      </c>
      <c r="OXU40" t="s">
        <v>211</v>
      </c>
      <c r="OXV40" t="s">
        <v>211</v>
      </c>
      <c r="OXW40" t="s">
        <v>211</v>
      </c>
      <c r="OXX40" t="s">
        <v>211</v>
      </c>
      <c r="OXY40" t="s">
        <v>211</v>
      </c>
      <c r="OXZ40" t="s">
        <v>211</v>
      </c>
      <c r="OYA40" t="s">
        <v>211</v>
      </c>
      <c r="OYB40" t="s">
        <v>211</v>
      </c>
      <c r="OYC40" t="s">
        <v>211</v>
      </c>
      <c r="OYD40" t="s">
        <v>211</v>
      </c>
      <c r="OYE40" t="s">
        <v>211</v>
      </c>
      <c r="OYF40" t="s">
        <v>211</v>
      </c>
      <c r="OYG40" t="s">
        <v>211</v>
      </c>
      <c r="OYH40" t="s">
        <v>211</v>
      </c>
      <c r="OYI40" t="s">
        <v>211</v>
      </c>
      <c r="OYJ40" t="s">
        <v>211</v>
      </c>
      <c r="OYK40" t="s">
        <v>211</v>
      </c>
      <c r="OYL40" t="s">
        <v>211</v>
      </c>
      <c r="OYM40" t="s">
        <v>211</v>
      </c>
      <c r="OYN40" t="s">
        <v>211</v>
      </c>
      <c r="OYO40" t="s">
        <v>211</v>
      </c>
      <c r="OYP40" t="s">
        <v>211</v>
      </c>
      <c r="OYQ40" t="s">
        <v>211</v>
      </c>
      <c r="OYR40" t="s">
        <v>211</v>
      </c>
      <c r="OYS40" t="s">
        <v>211</v>
      </c>
      <c r="OYT40" t="s">
        <v>211</v>
      </c>
      <c r="OYU40" t="s">
        <v>211</v>
      </c>
      <c r="OYV40" t="s">
        <v>211</v>
      </c>
      <c r="OYW40" t="s">
        <v>211</v>
      </c>
      <c r="OYX40" t="s">
        <v>211</v>
      </c>
      <c r="OYY40" t="s">
        <v>211</v>
      </c>
      <c r="OYZ40" t="s">
        <v>211</v>
      </c>
      <c r="OZA40" t="s">
        <v>211</v>
      </c>
      <c r="OZB40" t="s">
        <v>211</v>
      </c>
      <c r="OZC40" t="s">
        <v>211</v>
      </c>
      <c r="OZD40" t="s">
        <v>211</v>
      </c>
      <c r="OZE40" t="s">
        <v>211</v>
      </c>
      <c r="OZF40" t="s">
        <v>211</v>
      </c>
      <c r="OZG40" t="s">
        <v>211</v>
      </c>
      <c r="OZH40" t="s">
        <v>211</v>
      </c>
      <c r="OZI40" t="s">
        <v>211</v>
      </c>
      <c r="OZJ40" t="s">
        <v>211</v>
      </c>
      <c r="OZK40" t="s">
        <v>211</v>
      </c>
      <c r="OZL40" t="s">
        <v>211</v>
      </c>
      <c r="OZM40" t="s">
        <v>211</v>
      </c>
      <c r="OZN40" t="s">
        <v>211</v>
      </c>
      <c r="OZO40" t="s">
        <v>211</v>
      </c>
      <c r="OZP40" t="s">
        <v>211</v>
      </c>
      <c r="OZQ40" t="s">
        <v>211</v>
      </c>
      <c r="OZR40" t="s">
        <v>211</v>
      </c>
      <c r="OZS40" t="s">
        <v>211</v>
      </c>
      <c r="OZT40" t="s">
        <v>211</v>
      </c>
      <c r="OZU40" t="s">
        <v>211</v>
      </c>
      <c r="OZV40" t="s">
        <v>211</v>
      </c>
      <c r="OZW40" t="s">
        <v>211</v>
      </c>
      <c r="OZX40" t="s">
        <v>211</v>
      </c>
      <c r="OZY40" t="s">
        <v>211</v>
      </c>
      <c r="OZZ40" t="s">
        <v>211</v>
      </c>
      <c r="PAA40" t="s">
        <v>211</v>
      </c>
      <c r="PAB40" t="s">
        <v>211</v>
      </c>
      <c r="PAC40" t="s">
        <v>211</v>
      </c>
      <c r="PAD40" t="s">
        <v>211</v>
      </c>
      <c r="PAE40" t="s">
        <v>211</v>
      </c>
      <c r="PAF40" t="s">
        <v>211</v>
      </c>
      <c r="PAG40" t="s">
        <v>211</v>
      </c>
      <c r="PAH40" t="s">
        <v>211</v>
      </c>
      <c r="PAI40" t="s">
        <v>211</v>
      </c>
      <c r="PAJ40" t="s">
        <v>211</v>
      </c>
      <c r="PAK40" t="s">
        <v>211</v>
      </c>
      <c r="PAL40" t="s">
        <v>211</v>
      </c>
      <c r="PAM40" t="s">
        <v>211</v>
      </c>
      <c r="PAN40" t="s">
        <v>211</v>
      </c>
      <c r="PAO40" t="s">
        <v>211</v>
      </c>
      <c r="PAP40" t="s">
        <v>211</v>
      </c>
      <c r="PAQ40" t="s">
        <v>211</v>
      </c>
      <c r="PAR40" t="s">
        <v>211</v>
      </c>
      <c r="PAS40" t="s">
        <v>211</v>
      </c>
      <c r="PAT40" t="s">
        <v>211</v>
      </c>
      <c r="PAU40" t="s">
        <v>211</v>
      </c>
      <c r="PAV40" t="s">
        <v>211</v>
      </c>
      <c r="PAW40" t="s">
        <v>211</v>
      </c>
      <c r="PAX40" t="s">
        <v>211</v>
      </c>
      <c r="PAY40" t="s">
        <v>211</v>
      </c>
      <c r="PAZ40" t="s">
        <v>211</v>
      </c>
      <c r="PBA40" t="s">
        <v>211</v>
      </c>
      <c r="PBB40" t="s">
        <v>211</v>
      </c>
      <c r="PBC40" t="s">
        <v>211</v>
      </c>
      <c r="PBD40" t="s">
        <v>211</v>
      </c>
      <c r="PBE40" t="s">
        <v>211</v>
      </c>
      <c r="PBF40" t="s">
        <v>211</v>
      </c>
      <c r="PBG40" t="s">
        <v>211</v>
      </c>
      <c r="PBH40" t="s">
        <v>211</v>
      </c>
      <c r="PBI40" t="s">
        <v>211</v>
      </c>
      <c r="PBJ40" t="s">
        <v>211</v>
      </c>
      <c r="PBK40" t="s">
        <v>211</v>
      </c>
      <c r="PBL40" t="s">
        <v>211</v>
      </c>
      <c r="PBM40" t="s">
        <v>211</v>
      </c>
      <c r="PBN40" t="s">
        <v>211</v>
      </c>
      <c r="PBO40" t="s">
        <v>211</v>
      </c>
      <c r="PBP40" t="s">
        <v>211</v>
      </c>
      <c r="PBQ40" t="s">
        <v>211</v>
      </c>
      <c r="PBR40" t="s">
        <v>211</v>
      </c>
      <c r="PBS40" t="s">
        <v>211</v>
      </c>
      <c r="PBT40" t="s">
        <v>211</v>
      </c>
      <c r="PBU40" t="s">
        <v>211</v>
      </c>
      <c r="PBV40" t="s">
        <v>211</v>
      </c>
      <c r="PBW40" t="s">
        <v>211</v>
      </c>
      <c r="PBX40" t="s">
        <v>211</v>
      </c>
      <c r="PBY40" t="s">
        <v>211</v>
      </c>
      <c r="PBZ40" t="s">
        <v>211</v>
      </c>
      <c r="PCA40" t="s">
        <v>211</v>
      </c>
      <c r="PCB40" t="s">
        <v>211</v>
      </c>
      <c r="PCC40" t="s">
        <v>211</v>
      </c>
      <c r="PCD40" t="s">
        <v>211</v>
      </c>
      <c r="PCE40" t="s">
        <v>211</v>
      </c>
      <c r="PCF40" t="s">
        <v>211</v>
      </c>
      <c r="PCG40" t="s">
        <v>211</v>
      </c>
      <c r="PCH40" t="s">
        <v>211</v>
      </c>
      <c r="PCI40" t="s">
        <v>211</v>
      </c>
      <c r="PCJ40" t="s">
        <v>211</v>
      </c>
      <c r="PCK40" t="s">
        <v>211</v>
      </c>
      <c r="PCL40" t="s">
        <v>211</v>
      </c>
      <c r="PCM40" t="s">
        <v>211</v>
      </c>
      <c r="PCN40" t="s">
        <v>211</v>
      </c>
      <c r="PCO40" t="s">
        <v>211</v>
      </c>
      <c r="PCP40" t="s">
        <v>211</v>
      </c>
      <c r="PCQ40" t="s">
        <v>211</v>
      </c>
      <c r="PCR40" t="s">
        <v>211</v>
      </c>
      <c r="PCS40" t="s">
        <v>211</v>
      </c>
      <c r="PCT40" t="s">
        <v>211</v>
      </c>
      <c r="PCU40" t="s">
        <v>211</v>
      </c>
      <c r="PCV40" t="s">
        <v>211</v>
      </c>
      <c r="PCW40" t="s">
        <v>211</v>
      </c>
      <c r="PCX40" t="s">
        <v>211</v>
      </c>
      <c r="PCY40" t="s">
        <v>211</v>
      </c>
      <c r="PCZ40" t="s">
        <v>211</v>
      </c>
      <c r="PDA40" t="s">
        <v>211</v>
      </c>
      <c r="PDB40" t="s">
        <v>211</v>
      </c>
      <c r="PDC40" t="s">
        <v>211</v>
      </c>
      <c r="PDD40" t="s">
        <v>211</v>
      </c>
      <c r="PDE40" t="s">
        <v>211</v>
      </c>
      <c r="PDF40" t="s">
        <v>211</v>
      </c>
      <c r="PDG40" t="s">
        <v>211</v>
      </c>
      <c r="PDH40" t="s">
        <v>211</v>
      </c>
      <c r="PDI40" t="s">
        <v>211</v>
      </c>
      <c r="PDJ40" t="s">
        <v>211</v>
      </c>
      <c r="PDK40" t="s">
        <v>211</v>
      </c>
      <c r="PDL40" t="s">
        <v>211</v>
      </c>
      <c r="PDM40" t="s">
        <v>211</v>
      </c>
      <c r="PDN40" t="s">
        <v>211</v>
      </c>
      <c r="PDO40" t="s">
        <v>211</v>
      </c>
      <c r="PDP40" t="s">
        <v>211</v>
      </c>
      <c r="PDQ40" t="s">
        <v>211</v>
      </c>
      <c r="PDR40" t="s">
        <v>211</v>
      </c>
      <c r="PDS40" t="s">
        <v>211</v>
      </c>
      <c r="PDT40" t="s">
        <v>211</v>
      </c>
      <c r="PDU40" t="s">
        <v>211</v>
      </c>
      <c r="PDV40" t="s">
        <v>211</v>
      </c>
      <c r="PDW40" t="s">
        <v>211</v>
      </c>
      <c r="PDX40" t="s">
        <v>211</v>
      </c>
      <c r="PDY40" t="s">
        <v>211</v>
      </c>
      <c r="PDZ40" t="s">
        <v>211</v>
      </c>
      <c r="PEA40" t="s">
        <v>211</v>
      </c>
      <c r="PEB40" t="s">
        <v>211</v>
      </c>
      <c r="PEC40" t="s">
        <v>211</v>
      </c>
      <c r="PED40" t="s">
        <v>211</v>
      </c>
      <c r="PEE40" t="s">
        <v>211</v>
      </c>
      <c r="PEF40" t="s">
        <v>211</v>
      </c>
      <c r="PEG40" t="s">
        <v>211</v>
      </c>
      <c r="PEH40" t="s">
        <v>211</v>
      </c>
      <c r="PEI40" t="s">
        <v>211</v>
      </c>
      <c r="PEJ40" t="s">
        <v>211</v>
      </c>
      <c r="PEK40" t="s">
        <v>211</v>
      </c>
      <c r="PEL40" t="s">
        <v>211</v>
      </c>
      <c r="PEM40" t="s">
        <v>211</v>
      </c>
      <c r="PEN40" t="s">
        <v>211</v>
      </c>
      <c r="PEO40" t="s">
        <v>211</v>
      </c>
      <c r="PEP40" t="s">
        <v>211</v>
      </c>
      <c r="PEQ40" t="s">
        <v>211</v>
      </c>
      <c r="PER40" t="s">
        <v>211</v>
      </c>
      <c r="PES40" t="s">
        <v>211</v>
      </c>
      <c r="PET40" t="s">
        <v>211</v>
      </c>
      <c r="PEU40" t="s">
        <v>211</v>
      </c>
      <c r="PEV40" t="s">
        <v>211</v>
      </c>
      <c r="PEW40" t="s">
        <v>211</v>
      </c>
      <c r="PEX40" t="s">
        <v>211</v>
      </c>
      <c r="PEY40" t="s">
        <v>211</v>
      </c>
      <c r="PEZ40" t="s">
        <v>211</v>
      </c>
      <c r="PFA40" t="s">
        <v>211</v>
      </c>
      <c r="PFB40" t="s">
        <v>211</v>
      </c>
      <c r="PFC40" t="s">
        <v>211</v>
      </c>
      <c r="PFD40" t="s">
        <v>211</v>
      </c>
      <c r="PFE40" t="s">
        <v>211</v>
      </c>
      <c r="PFF40" t="s">
        <v>211</v>
      </c>
      <c r="PFG40" t="s">
        <v>211</v>
      </c>
      <c r="PFH40" t="s">
        <v>211</v>
      </c>
      <c r="PFI40" t="s">
        <v>211</v>
      </c>
      <c r="PFJ40" t="s">
        <v>211</v>
      </c>
      <c r="PFK40" t="s">
        <v>211</v>
      </c>
      <c r="PFL40" t="s">
        <v>211</v>
      </c>
      <c r="PFM40" t="s">
        <v>211</v>
      </c>
      <c r="PFN40" t="s">
        <v>211</v>
      </c>
      <c r="PFO40" t="s">
        <v>211</v>
      </c>
      <c r="PFP40" t="s">
        <v>211</v>
      </c>
      <c r="PFQ40" t="s">
        <v>211</v>
      </c>
      <c r="PFR40" t="s">
        <v>211</v>
      </c>
      <c r="PFS40" t="s">
        <v>211</v>
      </c>
      <c r="PFT40" t="s">
        <v>211</v>
      </c>
      <c r="PFU40" t="s">
        <v>211</v>
      </c>
      <c r="PFV40" t="s">
        <v>211</v>
      </c>
      <c r="PFW40" t="s">
        <v>211</v>
      </c>
      <c r="PFX40" t="s">
        <v>211</v>
      </c>
      <c r="PFY40" t="s">
        <v>211</v>
      </c>
      <c r="PFZ40" t="s">
        <v>211</v>
      </c>
      <c r="PGA40" t="s">
        <v>211</v>
      </c>
      <c r="PGB40" t="s">
        <v>211</v>
      </c>
      <c r="PGC40" t="s">
        <v>211</v>
      </c>
      <c r="PGD40" t="s">
        <v>211</v>
      </c>
      <c r="PGE40" t="s">
        <v>211</v>
      </c>
      <c r="PGF40" t="s">
        <v>211</v>
      </c>
      <c r="PGG40" t="s">
        <v>211</v>
      </c>
      <c r="PGH40" t="s">
        <v>211</v>
      </c>
      <c r="PGI40" t="s">
        <v>211</v>
      </c>
      <c r="PGJ40" t="s">
        <v>211</v>
      </c>
      <c r="PGK40" t="s">
        <v>211</v>
      </c>
      <c r="PGL40" t="s">
        <v>211</v>
      </c>
      <c r="PGM40" t="s">
        <v>211</v>
      </c>
      <c r="PGN40" t="s">
        <v>211</v>
      </c>
      <c r="PGO40" t="s">
        <v>211</v>
      </c>
      <c r="PGP40" t="s">
        <v>211</v>
      </c>
      <c r="PGQ40" t="s">
        <v>211</v>
      </c>
      <c r="PGR40" t="s">
        <v>211</v>
      </c>
      <c r="PGS40" t="s">
        <v>211</v>
      </c>
      <c r="PGT40" t="s">
        <v>211</v>
      </c>
      <c r="PGU40" t="s">
        <v>211</v>
      </c>
      <c r="PGV40" t="s">
        <v>211</v>
      </c>
      <c r="PGW40" t="s">
        <v>211</v>
      </c>
      <c r="PGX40" t="s">
        <v>211</v>
      </c>
      <c r="PGY40" t="s">
        <v>211</v>
      </c>
      <c r="PGZ40" t="s">
        <v>211</v>
      </c>
      <c r="PHA40" t="s">
        <v>211</v>
      </c>
      <c r="PHB40" t="s">
        <v>211</v>
      </c>
      <c r="PHC40" t="s">
        <v>211</v>
      </c>
      <c r="PHD40" t="s">
        <v>211</v>
      </c>
      <c r="PHE40" t="s">
        <v>211</v>
      </c>
      <c r="PHF40" t="s">
        <v>211</v>
      </c>
      <c r="PHG40" t="s">
        <v>211</v>
      </c>
      <c r="PHH40" t="s">
        <v>211</v>
      </c>
      <c r="PHI40" t="s">
        <v>211</v>
      </c>
      <c r="PHJ40" t="s">
        <v>211</v>
      </c>
      <c r="PHK40" t="s">
        <v>211</v>
      </c>
      <c r="PHL40" t="s">
        <v>211</v>
      </c>
      <c r="PHM40" t="s">
        <v>211</v>
      </c>
      <c r="PHN40" t="s">
        <v>211</v>
      </c>
      <c r="PHO40" t="s">
        <v>211</v>
      </c>
      <c r="PHP40" t="s">
        <v>211</v>
      </c>
      <c r="PHQ40" t="s">
        <v>211</v>
      </c>
      <c r="PHR40" t="s">
        <v>211</v>
      </c>
      <c r="PHS40" t="s">
        <v>211</v>
      </c>
      <c r="PHT40" t="s">
        <v>211</v>
      </c>
      <c r="PHU40" t="s">
        <v>211</v>
      </c>
      <c r="PHV40" t="s">
        <v>211</v>
      </c>
      <c r="PHW40" t="s">
        <v>211</v>
      </c>
      <c r="PHX40" t="s">
        <v>211</v>
      </c>
      <c r="PHY40" t="s">
        <v>211</v>
      </c>
      <c r="PHZ40" t="s">
        <v>211</v>
      </c>
      <c r="PIA40" t="s">
        <v>211</v>
      </c>
      <c r="PIB40" t="s">
        <v>211</v>
      </c>
      <c r="PIC40" t="s">
        <v>211</v>
      </c>
      <c r="PID40" t="s">
        <v>211</v>
      </c>
      <c r="PIE40" t="s">
        <v>211</v>
      </c>
      <c r="PIF40" t="s">
        <v>211</v>
      </c>
      <c r="PIG40" t="s">
        <v>211</v>
      </c>
      <c r="PIH40" t="s">
        <v>211</v>
      </c>
      <c r="PII40" t="s">
        <v>211</v>
      </c>
      <c r="PIJ40" t="s">
        <v>211</v>
      </c>
      <c r="PIK40" t="s">
        <v>211</v>
      </c>
      <c r="PIL40" t="s">
        <v>211</v>
      </c>
      <c r="PIM40" t="s">
        <v>211</v>
      </c>
      <c r="PIN40" t="s">
        <v>211</v>
      </c>
      <c r="PIO40" t="s">
        <v>211</v>
      </c>
      <c r="PIP40" t="s">
        <v>211</v>
      </c>
      <c r="PIQ40" t="s">
        <v>211</v>
      </c>
      <c r="PIR40" t="s">
        <v>211</v>
      </c>
      <c r="PIS40" t="s">
        <v>211</v>
      </c>
      <c r="PIT40" t="s">
        <v>211</v>
      </c>
      <c r="PIU40" t="s">
        <v>211</v>
      </c>
      <c r="PIV40" t="s">
        <v>211</v>
      </c>
      <c r="PIW40" t="s">
        <v>211</v>
      </c>
      <c r="PIX40" t="s">
        <v>211</v>
      </c>
      <c r="PIY40" t="s">
        <v>211</v>
      </c>
      <c r="PIZ40" t="s">
        <v>211</v>
      </c>
      <c r="PJA40" t="s">
        <v>211</v>
      </c>
      <c r="PJB40" t="s">
        <v>211</v>
      </c>
      <c r="PJC40" t="s">
        <v>211</v>
      </c>
      <c r="PJD40" t="s">
        <v>211</v>
      </c>
      <c r="PJE40" t="s">
        <v>211</v>
      </c>
      <c r="PJF40" t="s">
        <v>211</v>
      </c>
      <c r="PJG40" t="s">
        <v>211</v>
      </c>
      <c r="PJH40" t="s">
        <v>211</v>
      </c>
      <c r="PJI40" t="s">
        <v>211</v>
      </c>
      <c r="PJJ40" t="s">
        <v>211</v>
      </c>
      <c r="PJK40" t="s">
        <v>211</v>
      </c>
      <c r="PJL40" t="s">
        <v>211</v>
      </c>
      <c r="PJM40" t="s">
        <v>211</v>
      </c>
      <c r="PJN40" t="s">
        <v>211</v>
      </c>
      <c r="PJO40" t="s">
        <v>211</v>
      </c>
      <c r="PJP40" t="s">
        <v>211</v>
      </c>
      <c r="PJQ40" t="s">
        <v>211</v>
      </c>
      <c r="PJR40" t="s">
        <v>211</v>
      </c>
      <c r="PJS40" t="s">
        <v>211</v>
      </c>
      <c r="PJT40" t="s">
        <v>211</v>
      </c>
      <c r="PJU40" t="s">
        <v>211</v>
      </c>
      <c r="PJV40" t="s">
        <v>211</v>
      </c>
      <c r="PJW40" t="s">
        <v>211</v>
      </c>
      <c r="PJX40" t="s">
        <v>211</v>
      </c>
      <c r="PJY40" t="s">
        <v>211</v>
      </c>
      <c r="PJZ40" t="s">
        <v>211</v>
      </c>
      <c r="PKA40" t="s">
        <v>211</v>
      </c>
      <c r="PKB40" t="s">
        <v>211</v>
      </c>
      <c r="PKC40" t="s">
        <v>211</v>
      </c>
      <c r="PKD40" t="s">
        <v>211</v>
      </c>
      <c r="PKE40" t="s">
        <v>211</v>
      </c>
      <c r="PKF40" t="s">
        <v>211</v>
      </c>
      <c r="PKG40" t="s">
        <v>211</v>
      </c>
      <c r="PKH40" t="s">
        <v>211</v>
      </c>
      <c r="PKI40" t="s">
        <v>211</v>
      </c>
      <c r="PKJ40" t="s">
        <v>211</v>
      </c>
      <c r="PKK40" t="s">
        <v>211</v>
      </c>
      <c r="PKL40" t="s">
        <v>211</v>
      </c>
      <c r="PKM40" t="s">
        <v>211</v>
      </c>
      <c r="PKN40" t="s">
        <v>211</v>
      </c>
      <c r="PKO40" t="s">
        <v>211</v>
      </c>
      <c r="PKP40" t="s">
        <v>211</v>
      </c>
      <c r="PKQ40" t="s">
        <v>211</v>
      </c>
      <c r="PKR40" t="s">
        <v>211</v>
      </c>
      <c r="PKS40" t="s">
        <v>211</v>
      </c>
      <c r="PKT40" t="s">
        <v>211</v>
      </c>
      <c r="PKU40" t="s">
        <v>211</v>
      </c>
      <c r="PKV40" t="s">
        <v>211</v>
      </c>
      <c r="PKW40" t="s">
        <v>211</v>
      </c>
      <c r="PKX40" t="s">
        <v>211</v>
      </c>
      <c r="PKY40" t="s">
        <v>211</v>
      </c>
      <c r="PKZ40" t="s">
        <v>211</v>
      </c>
      <c r="PLA40" t="s">
        <v>211</v>
      </c>
      <c r="PLB40" t="s">
        <v>211</v>
      </c>
      <c r="PLC40" t="s">
        <v>211</v>
      </c>
      <c r="PLD40" t="s">
        <v>211</v>
      </c>
      <c r="PLE40" t="s">
        <v>211</v>
      </c>
      <c r="PLF40" t="s">
        <v>211</v>
      </c>
      <c r="PLG40" t="s">
        <v>211</v>
      </c>
      <c r="PLH40" t="s">
        <v>211</v>
      </c>
      <c r="PLI40" t="s">
        <v>211</v>
      </c>
      <c r="PLJ40" t="s">
        <v>211</v>
      </c>
      <c r="PLK40" t="s">
        <v>211</v>
      </c>
      <c r="PLL40" t="s">
        <v>211</v>
      </c>
      <c r="PLM40" t="s">
        <v>211</v>
      </c>
      <c r="PLN40" t="s">
        <v>211</v>
      </c>
      <c r="PLO40" t="s">
        <v>211</v>
      </c>
      <c r="PLP40" t="s">
        <v>211</v>
      </c>
      <c r="PLQ40" t="s">
        <v>211</v>
      </c>
      <c r="PLR40" t="s">
        <v>211</v>
      </c>
      <c r="PLS40" t="s">
        <v>211</v>
      </c>
      <c r="PLT40" t="s">
        <v>211</v>
      </c>
      <c r="PLU40" t="s">
        <v>211</v>
      </c>
      <c r="PLV40" t="s">
        <v>211</v>
      </c>
      <c r="PLW40" t="s">
        <v>211</v>
      </c>
      <c r="PLX40" t="s">
        <v>211</v>
      </c>
      <c r="PLY40" t="s">
        <v>211</v>
      </c>
      <c r="PLZ40" t="s">
        <v>211</v>
      </c>
      <c r="PMA40" t="s">
        <v>211</v>
      </c>
      <c r="PMB40" t="s">
        <v>211</v>
      </c>
      <c r="PMC40" t="s">
        <v>211</v>
      </c>
      <c r="PMD40" t="s">
        <v>211</v>
      </c>
      <c r="PME40" t="s">
        <v>211</v>
      </c>
      <c r="PMF40" t="s">
        <v>211</v>
      </c>
      <c r="PMG40" t="s">
        <v>211</v>
      </c>
      <c r="PMH40" t="s">
        <v>211</v>
      </c>
      <c r="PMI40" t="s">
        <v>211</v>
      </c>
      <c r="PMJ40" t="s">
        <v>211</v>
      </c>
      <c r="PMK40" t="s">
        <v>211</v>
      </c>
      <c r="PML40" t="s">
        <v>211</v>
      </c>
      <c r="PMM40" t="s">
        <v>211</v>
      </c>
      <c r="PMN40" t="s">
        <v>211</v>
      </c>
      <c r="PMO40" t="s">
        <v>211</v>
      </c>
      <c r="PMP40" t="s">
        <v>211</v>
      </c>
      <c r="PMQ40" t="s">
        <v>211</v>
      </c>
      <c r="PMR40" t="s">
        <v>211</v>
      </c>
      <c r="PMS40" t="s">
        <v>211</v>
      </c>
      <c r="PMT40" t="s">
        <v>211</v>
      </c>
      <c r="PMU40" t="s">
        <v>211</v>
      </c>
      <c r="PMV40" t="s">
        <v>211</v>
      </c>
      <c r="PMW40" t="s">
        <v>211</v>
      </c>
      <c r="PMX40" t="s">
        <v>211</v>
      </c>
      <c r="PMY40" t="s">
        <v>211</v>
      </c>
      <c r="PMZ40" t="s">
        <v>211</v>
      </c>
      <c r="PNA40" t="s">
        <v>211</v>
      </c>
      <c r="PNB40" t="s">
        <v>211</v>
      </c>
      <c r="PNC40" t="s">
        <v>211</v>
      </c>
      <c r="PND40" t="s">
        <v>211</v>
      </c>
      <c r="PNE40" t="s">
        <v>211</v>
      </c>
      <c r="PNF40" t="s">
        <v>211</v>
      </c>
      <c r="PNG40" t="s">
        <v>211</v>
      </c>
      <c r="PNH40" t="s">
        <v>211</v>
      </c>
      <c r="PNI40" t="s">
        <v>211</v>
      </c>
      <c r="PNJ40" t="s">
        <v>211</v>
      </c>
      <c r="PNK40" t="s">
        <v>211</v>
      </c>
      <c r="PNL40" t="s">
        <v>211</v>
      </c>
      <c r="PNM40" t="s">
        <v>211</v>
      </c>
      <c r="PNN40" t="s">
        <v>211</v>
      </c>
      <c r="PNO40" t="s">
        <v>211</v>
      </c>
      <c r="PNP40" t="s">
        <v>211</v>
      </c>
      <c r="PNQ40" t="s">
        <v>211</v>
      </c>
      <c r="PNR40" t="s">
        <v>211</v>
      </c>
      <c r="PNS40" t="s">
        <v>211</v>
      </c>
      <c r="PNT40" t="s">
        <v>211</v>
      </c>
      <c r="PNU40" t="s">
        <v>211</v>
      </c>
      <c r="PNV40" t="s">
        <v>211</v>
      </c>
      <c r="PNW40" t="s">
        <v>211</v>
      </c>
      <c r="PNX40" t="s">
        <v>211</v>
      </c>
      <c r="PNY40" t="s">
        <v>211</v>
      </c>
      <c r="PNZ40" t="s">
        <v>211</v>
      </c>
      <c r="POA40" t="s">
        <v>211</v>
      </c>
      <c r="POB40" t="s">
        <v>211</v>
      </c>
      <c r="POC40" t="s">
        <v>211</v>
      </c>
      <c r="POD40" t="s">
        <v>211</v>
      </c>
      <c r="POE40" t="s">
        <v>211</v>
      </c>
      <c r="POF40" t="s">
        <v>211</v>
      </c>
      <c r="POG40" t="s">
        <v>211</v>
      </c>
      <c r="POH40" t="s">
        <v>211</v>
      </c>
      <c r="POI40" t="s">
        <v>211</v>
      </c>
      <c r="POJ40" t="s">
        <v>211</v>
      </c>
      <c r="POK40" t="s">
        <v>211</v>
      </c>
      <c r="POL40" t="s">
        <v>211</v>
      </c>
      <c r="POM40" t="s">
        <v>211</v>
      </c>
      <c r="PON40" t="s">
        <v>211</v>
      </c>
      <c r="POO40" t="s">
        <v>211</v>
      </c>
      <c r="POP40" t="s">
        <v>211</v>
      </c>
      <c r="POQ40" t="s">
        <v>211</v>
      </c>
      <c r="POR40" t="s">
        <v>211</v>
      </c>
      <c r="POS40" t="s">
        <v>211</v>
      </c>
      <c r="POT40" t="s">
        <v>211</v>
      </c>
      <c r="POU40" t="s">
        <v>211</v>
      </c>
      <c r="POV40" t="s">
        <v>211</v>
      </c>
      <c r="POW40" t="s">
        <v>211</v>
      </c>
      <c r="POX40" t="s">
        <v>211</v>
      </c>
      <c r="POY40" t="s">
        <v>211</v>
      </c>
      <c r="POZ40" t="s">
        <v>211</v>
      </c>
      <c r="PPA40" t="s">
        <v>211</v>
      </c>
      <c r="PPB40" t="s">
        <v>211</v>
      </c>
      <c r="PPC40" t="s">
        <v>211</v>
      </c>
      <c r="PPD40" t="s">
        <v>211</v>
      </c>
      <c r="PPE40" t="s">
        <v>211</v>
      </c>
      <c r="PPF40" t="s">
        <v>211</v>
      </c>
      <c r="PPG40" t="s">
        <v>211</v>
      </c>
      <c r="PPH40" t="s">
        <v>211</v>
      </c>
      <c r="PPI40" t="s">
        <v>211</v>
      </c>
      <c r="PPJ40" t="s">
        <v>211</v>
      </c>
      <c r="PPK40" t="s">
        <v>211</v>
      </c>
      <c r="PPL40" t="s">
        <v>211</v>
      </c>
      <c r="PPM40" t="s">
        <v>211</v>
      </c>
      <c r="PPN40" t="s">
        <v>211</v>
      </c>
      <c r="PPO40" t="s">
        <v>211</v>
      </c>
      <c r="PPP40" t="s">
        <v>211</v>
      </c>
      <c r="PPQ40" t="s">
        <v>211</v>
      </c>
      <c r="PPR40" t="s">
        <v>211</v>
      </c>
      <c r="PPS40" t="s">
        <v>211</v>
      </c>
      <c r="PPT40" t="s">
        <v>211</v>
      </c>
      <c r="PPU40" t="s">
        <v>211</v>
      </c>
      <c r="PPV40" t="s">
        <v>211</v>
      </c>
      <c r="PPW40" t="s">
        <v>211</v>
      </c>
      <c r="PPX40" t="s">
        <v>211</v>
      </c>
      <c r="PPY40" t="s">
        <v>211</v>
      </c>
      <c r="PPZ40" t="s">
        <v>211</v>
      </c>
      <c r="PQA40" t="s">
        <v>211</v>
      </c>
      <c r="PQB40" t="s">
        <v>211</v>
      </c>
      <c r="PQC40" t="s">
        <v>211</v>
      </c>
      <c r="PQD40" t="s">
        <v>211</v>
      </c>
      <c r="PQE40" t="s">
        <v>211</v>
      </c>
      <c r="PQF40" t="s">
        <v>211</v>
      </c>
      <c r="PQG40" t="s">
        <v>211</v>
      </c>
      <c r="PQH40" t="s">
        <v>211</v>
      </c>
      <c r="PQI40" t="s">
        <v>211</v>
      </c>
      <c r="PQJ40" t="s">
        <v>211</v>
      </c>
      <c r="PQK40" t="s">
        <v>211</v>
      </c>
      <c r="PQL40" t="s">
        <v>211</v>
      </c>
      <c r="PQM40" t="s">
        <v>211</v>
      </c>
      <c r="PQN40" t="s">
        <v>211</v>
      </c>
      <c r="PQO40" t="s">
        <v>211</v>
      </c>
      <c r="PQP40" t="s">
        <v>211</v>
      </c>
      <c r="PQQ40" t="s">
        <v>211</v>
      </c>
      <c r="PQR40" t="s">
        <v>211</v>
      </c>
      <c r="PQS40" t="s">
        <v>211</v>
      </c>
      <c r="PQT40" t="s">
        <v>211</v>
      </c>
      <c r="PQU40" t="s">
        <v>211</v>
      </c>
      <c r="PQV40" t="s">
        <v>211</v>
      </c>
      <c r="PQW40" t="s">
        <v>211</v>
      </c>
      <c r="PQX40" t="s">
        <v>211</v>
      </c>
      <c r="PQY40" t="s">
        <v>211</v>
      </c>
      <c r="PQZ40" t="s">
        <v>211</v>
      </c>
      <c r="PRA40" t="s">
        <v>211</v>
      </c>
      <c r="PRB40" t="s">
        <v>211</v>
      </c>
      <c r="PRC40" t="s">
        <v>211</v>
      </c>
      <c r="PRD40" t="s">
        <v>211</v>
      </c>
      <c r="PRE40" t="s">
        <v>211</v>
      </c>
      <c r="PRF40" t="s">
        <v>211</v>
      </c>
      <c r="PRG40" t="s">
        <v>211</v>
      </c>
      <c r="PRH40" t="s">
        <v>211</v>
      </c>
      <c r="PRI40" t="s">
        <v>211</v>
      </c>
      <c r="PRJ40" t="s">
        <v>211</v>
      </c>
      <c r="PRK40" t="s">
        <v>211</v>
      </c>
      <c r="PRL40" t="s">
        <v>211</v>
      </c>
      <c r="PRM40" t="s">
        <v>211</v>
      </c>
      <c r="PRN40" t="s">
        <v>211</v>
      </c>
      <c r="PRO40" t="s">
        <v>211</v>
      </c>
      <c r="PRP40" t="s">
        <v>211</v>
      </c>
      <c r="PRQ40" t="s">
        <v>211</v>
      </c>
      <c r="PRR40" t="s">
        <v>211</v>
      </c>
      <c r="PRS40" t="s">
        <v>211</v>
      </c>
      <c r="PRT40" t="s">
        <v>211</v>
      </c>
      <c r="PRU40" t="s">
        <v>211</v>
      </c>
      <c r="PRV40" t="s">
        <v>211</v>
      </c>
      <c r="PRW40" t="s">
        <v>211</v>
      </c>
      <c r="PRX40" t="s">
        <v>211</v>
      </c>
      <c r="PRY40" t="s">
        <v>211</v>
      </c>
      <c r="PRZ40" t="s">
        <v>211</v>
      </c>
      <c r="PSA40" t="s">
        <v>211</v>
      </c>
      <c r="PSB40" t="s">
        <v>211</v>
      </c>
      <c r="PSC40" t="s">
        <v>211</v>
      </c>
      <c r="PSD40" t="s">
        <v>211</v>
      </c>
      <c r="PSE40" t="s">
        <v>211</v>
      </c>
      <c r="PSF40" t="s">
        <v>211</v>
      </c>
      <c r="PSG40" t="s">
        <v>211</v>
      </c>
      <c r="PSH40" t="s">
        <v>211</v>
      </c>
      <c r="PSI40" t="s">
        <v>211</v>
      </c>
      <c r="PSJ40" t="s">
        <v>211</v>
      </c>
      <c r="PSK40" t="s">
        <v>211</v>
      </c>
      <c r="PSL40" t="s">
        <v>211</v>
      </c>
      <c r="PSM40" t="s">
        <v>211</v>
      </c>
      <c r="PSN40" t="s">
        <v>211</v>
      </c>
      <c r="PSO40" t="s">
        <v>211</v>
      </c>
      <c r="PSP40" t="s">
        <v>211</v>
      </c>
      <c r="PSQ40" t="s">
        <v>211</v>
      </c>
      <c r="PSR40" t="s">
        <v>211</v>
      </c>
      <c r="PSS40" t="s">
        <v>211</v>
      </c>
      <c r="PST40" t="s">
        <v>211</v>
      </c>
      <c r="PSU40" t="s">
        <v>211</v>
      </c>
      <c r="PSV40" t="s">
        <v>211</v>
      </c>
      <c r="PSW40" t="s">
        <v>211</v>
      </c>
      <c r="PSX40" t="s">
        <v>211</v>
      </c>
      <c r="PSY40" t="s">
        <v>211</v>
      </c>
      <c r="PSZ40" t="s">
        <v>211</v>
      </c>
      <c r="PTA40" t="s">
        <v>211</v>
      </c>
      <c r="PTB40" t="s">
        <v>211</v>
      </c>
      <c r="PTC40" t="s">
        <v>211</v>
      </c>
      <c r="PTD40" t="s">
        <v>211</v>
      </c>
      <c r="PTE40" t="s">
        <v>211</v>
      </c>
      <c r="PTF40" t="s">
        <v>211</v>
      </c>
      <c r="PTG40" t="s">
        <v>211</v>
      </c>
      <c r="PTH40" t="s">
        <v>211</v>
      </c>
      <c r="PTI40" t="s">
        <v>211</v>
      </c>
      <c r="PTJ40" t="s">
        <v>211</v>
      </c>
      <c r="PTK40" t="s">
        <v>211</v>
      </c>
      <c r="PTL40" t="s">
        <v>211</v>
      </c>
      <c r="PTM40" t="s">
        <v>211</v>
      </c>
      <c r="PTN40" t="s">
        <v>211</v>
      </c>
      <c r="PTO40" t="s">
        <v>211</v>
      </c>
      <c r="PTP40" t="s">
        <v>211</v>
      </c>
      <c r="PTQ40" t="s">
        <v>211</v>
      </c>
      <c r="PTR40" t="s">
        <v>211</v>
      </c>
      <c r="PTS40" t="s">
        <v>211</v>
      </c>
      <c r="PTT40" t="s">
        <v>211</v>
      </c>
      <c r="PTU40" t="s">
        <v>211</v>
      </c>
      <c r="PTV40" t="s">
        <v>211</v>
      </c>
      <c r="PTW40" t="s">
        <v>211</v>
      </c>
      <c r="PTX40" t="s">
        <v>211</v>
      </c>
      <c r="PTY40" t="s">
        <v>211</v>
      </c>
      <c r="PTZ40" t="s">
        <v>211</v>
      </c>
      <c r="PUA40" t="s">
        <v>211</v>
      </c>
      <c r="PUB40" t="s">
        <v>211</v>
      </c>
      <c r="PUC40" t="s">
        <v>211</v>
      </c>
      <c r="PUD40" t="s">
        <v>211</v>
      </c>
      <c r="PUE40" t="s">
        <v>211</v>
      </c>
      <c r="PUF40" t="s">
        <v>211</v>
      </c>
      <c r="PUG40" t="s">
        <v>211</v>
      </c>
      <c r="PUH40" t="s">
        <v>211</v>
      </c>
      <c r="PUI40" t="s">
        <v>211</v>
      </c>
      <c r="PUJ40" t="s">
        <v>211</v>
      </c>
      <c r="PUK40" t="s">
        <v>211</v>
      </c>
      <c r="PUL40" t="s">
        <v>211</v>
      </c>
      <c r="PUM40" t="s">
        <v>211</v>
      </c>
      <c r="PUN40" t="s">
        <v>211</v>
      </c>
      <c r="PUO40" t="s">
        <v>211</v>
      </c>
      <c r="PUP40" t="s">
        <v>211</v>
      </c>
      <c r="PUQ40" t="s">
        <v>211</v>
      </c>
      <c r="PUR40" t="s">
        <v>211</v>
      </c>
      <c r="PUS40" t="s">
        <v>211</v>
      </c>
      <c r="PUT40" t="s">
        <v>211</v>
      </c>
      <c r="PUU40" t="s">
        <v>211</v>
      </c>
      <c r="PUV40" t="s">
        <v>211</v>
      </c>
      <c r="PUW40" t="s">
        <v>211</v>
      </c>
      <c r="PUX40" t="s">
        <v>211</v>
      </c>
      <c r="PUY40" t="s">
        <v>211</v>
      </c>
      <c r="PUZ40" t="s">
        <v>211</v>
      </c>
      <c r="PVA40" t="s">
        <v>211</v>
      </c>
      <c r="PVB40" t="s">
        <v>211</v>
      </c>
      <c r="PVC40" t="s">
        <v>211</v>
      </c>
      <c r="PVD40" t="s">
        <v>211</v>
      </c>
      <c r="PVE40" t="s">
        <v>211</v>
      </c>
      <c r="PVF40" t="s">
        <v>211</v>
      </c>
      <c r="PVG40" t="s">
        <v>211</v>
      </c>
      <c r="PVH40" t="s">
        <v>211</v>
      </c>
      <c r="PVI40" t="s">
        <v>211</v>
      </c>
      <c r="PVJ40" t="s">
        <v>211</v>
      </c>
      <c r="PVK40" t="s">
        <v>211</v>
      </c>
      <c r="PVL40" t="s">
        <v>211</v>
      </c>
      <c r="PVM40" t="s">
        <v>211</v>
      </c>
      <c r="PVN40" t="s">
        <v>211</v>
      </c>
      <c r="PVO40" t="s">
        <v>211</v>
      </c>
      <c r="PVP40" t="s">
        <v>211</v>
      </c>
      <c r="PVQ40" t="s">
        <v>211</v>
      </c>
      <c r="PVR40" t="s">
        <v>211</v>
      </c>
      <c r="PVS40" t="s">
        <v>211</v>
      </c>
      <c r="PVT40" t="s">
        <v>211</v>
      </c>
      <c r="PVU40" t="s">
        <v>211</v>
      </c>
      <c r="PVV40" t="s">
        <v>211</v>
      </c>
      <c r="PVW40" t="s">
        <v>211</v>
      </c>
      <c r="PVX40" t="s">
        <v>211</v>
      </c>
      <c r="PVY40" t="s">
        <v>211</v>
      </c>
      <c r="PVZ40" t="s">
        <v>211</v>
      </c>
      <c r="PWA40" t="s">
        <v>211</v>
      </c>
      <c r="PWB40" t="s">
        <v>211</v>
      </c>
      <c r="PWC40" t="s">
        <v>211</v>
      </c>
      <c r="PWD40" t="s">
        <v>211</v>
      </c>
      <c r="PWE40" t="s">
        <v>211</v>
      </c>
      <c r="PWF40" t="s">
        <v>211</v>
      </c>
      <c r="PWG40" t="s">
        <v>211</v>
      </c>
      <c r="PWH40" t="s">
        <v>211</v>
      </c>
      <c r="PWI40" t="s">
        <v>211</v>
      </c>
      <c r="PWJ40" t="s">
        <v>211</v>
      </c>
      <c r="PWK40" t="s">
        <v>211</v>
      </c>
      <c r="PWL40" t="s">
        <v>211</v>
      </c>
      <c r="PWM40" t="s">
        <v>211</v>
      </c>
      <c r="PWN40" t="s">
        <v>211</v>
      </c>
      <c r="PWO40" t="s">
        <v>211</v>
      </c>
      <c r="PWP40" t="s">
        <v>211</v>
      </c>
      <c r="PWQ40" t="s">
        <v>211</v>
      </c>
      <c r="PWR40" t="s">
        <v>211</v>
      </c>
      <c r="PWS40" t="s">
        <v>211</v>
      </c>
      <c r="PWT40" t="s">
        <v>211</v>
      </c>
      <c r="PWU40" t="s">
        <v>211</v>
      </c>
      <c r="PWV40" t="s">
        <v>211</v>
      </c>
      <c r="PWW40" t="s">
        <v>211</v>
      </c>
      <c r="PWX40" t="s">
        <v>211</v>
      </c>
      <c r="PWY40" t="s">
        <v>211</v>
      </c>
      <c r="PWZ40" t="s">
        <v>211</v>
      </c>
      <c r="PXA40" t="s">
        <v>211</v>
      </c>
      <c r="PXB40" t="s">
        <v>211</v>
      </c>
      <c r="PXC40" t="s">
        <v>211</v>
      </c>
      <c r="PXD40" t="s">
        <v>211</v>
      </c>
      <c r="PXE40" t="s">
        <v>211</v>
      </c>
      <c r="PXF40" t="s">
        <v>211</v>
      </c>
      <c r="PXG40" t="s">
        <v>211</v>
      </c>
      <c r="PXH40" t="s">
        <v>211</v>
      </c>
      <c r="PXI40" t="s">
        <v>211</v>
      </c>
      <c r="PXJ40" t="s">
        <v>211</v>
      </c>
      <c r="PXK40" t="s">
        <v>211</v>
      </c>
      <c r="PXL40" t="s">
        <v>211</v>
      </c>
      <c r="PXM40" t="s">
        <v>211</v>
      </c>
      <c r="PXN40" t="s">
        <v>211</v>
      </c>
      <c r="PXO40" t="s">
        <v>211</v>
      </c>
      <c r="PXP40" t="s">
        <v>211</v>
      </c>
      <c r="PXQ40" t="s">
        <v>211</v>
      </c>
      <c r="PXR40" t="s">
        <v>211</v>
      </c>
      <c r="PXS40" t="s">
        <v>211</v>
      </c>
      <c r="PXT40" t="s">
        <v>211</v>
      </c>
      <c r="PXU40" t="s">
        <v>211</v>
      </c>
      <c r="PXV40" t="s">
        <v>211</v>
      </c>
      <c r="PXW40" t="s">
        <v>211</v>
      </c>
      <c r="PXX40" t="s">
        <v>211</v>
      </c>
      <c r="PXY40" t="s">
        <v>211</v>
      </c>
      <c r="PXZ40" t="s">
        <v>211</v>
      </c>
      <c r="PYA40" t="s">
        <v>211</v>
      </c>
      <c r="PYB40" t="s">
        <v>211</v>
      </c>
      <c r="PYC40" t="s">
        <v>211</v>
      </c>
      <c r="PYD40" t="s">
        <v>211</v>
      </c>
      <c r="PYE40" t="s">
        <v>211</v>
      </c>
      <c r="PYF40" t="s">
        <v>211</v>
      </c>
      <c r="PYG40" t="s">
        <v>211</v>
      </c>
      <c r="PYH40" t="s">
        <v>211</v>
      </c>
      <c r="PYI40" t="s">
        <v>211</v>
      </c>
      <c r="PYJ40" t="s">
        <v>211</v>
      </c>
      <c r="PYK40" t="s">
        <v>211</v>
      </c>
      <c r="PYL40" t="s">
        <v>211</v>
      </c>
      <c r="PYM40" t="s">
        <v>211</v>
      </c>
      <c r="PYN40" t="s">
        <v>211</v>
      </c>
      <c r="PYO40" t="s">
        <v>211</v>
      </c>
      <c r="PYP40" t="s">
        <v>211</v>
      </c>
      <c r="PYQ40" t="s">
        <v>211</v>
      </c>
      <c r="PYR40" t="s">
        <v>211</v>
      </c>
      <c r="PYS40" t="s">
        <v>211</v>
      </c>
      <c r="PYT40" t="s">
        <v>211</v>
      </c>
      <c r="PYU40" t="s">
        <v>211</v>
      </c>
      <c r="PYV40" t="s">
        <v>211</v>
      </c>
      <c r="PYW40" t="s">
        <v>211</v>
      </c>
      <c r="PYX40" t="s">
        <v>211</v>
      </c>
      <c r="PYY40" t="s">
        <v>211</v>
      </c>
      <c r="PYZ40" t="s">
        <v>211</v>
      </c>
      <c r="PZA40" t="s">
        <v>211</v>
      </c>
      <c r="PZB40" t="s">
        <v>211</v>
      </c>
      <c r="PZC40" t="s">
        <v>211</v>
      </c>
      <c r="PZD40" t="s">
        <v>211</v>
      </c>
      <c r="PZE40" t="s">
        <v>211</v>
      </c>
      <c r="PZF40" t="s">
        <v>211</v>
      </c>
      <c r="PZG40" t="s">
        <v>211</v>
      </c>
      <c r="PZH40" t="s">
        <v>211</v>
      </c>
      <c r="PZI40" t="s">
        <v>211</v>
      </c>
      <c r="PZJ40" t="s">
        <v>211</v>
      </c>
      <c r="PZK40" t="s">
        <v>211</v>
      </c>
      <c r="PZL40" t="s">
        <v>211</v>
      </c>
      <c r="PZM40" t="s">
        <v>211</v>
      </c>
      <c r="PZN40" t="s">
        <v>211</v>
      </c>
      <c r="PZO40" t="s">
        <v>211</v>
      </c>
      <c r="PZP40" t="s">
        <v>211</v>
      </c>
      <c r="PZQ40" t="s">
        <v>211</v>
      </c>
      <c r="PZR40" t="s">
        <v>211</v>
      </c>
      <c r="PZS40" t="s">
        <v>211</v>
      </c>
      <c r="PZT40" t="s">
        <v>211</v>
      </c>
      <c r="PZU40" t="s">
        <v>211</v>
      </c>
      <c r="PZV40" t="s">
        <v>211</v>
      </c>
      <c r="PZW40" t="s">
        <v>211</v>
      </c>
      <c r="PZX40" t="s">
        <v>211</v>
      </c>
      <c r="PZY40" t="s">
        <v>211</v>
      </c>
      <c r="PZZ40" t="s">
        <v>211</v>
      </c>
      <c r="QAA40" t="s">
        <v>211</v>
      </c>
      <c r="QAB40" t="s">
        <v>211</v>
      </c>
      <c r="QAC40" t="s">
        <v>211</v>
      </c>
      <c r="QAD40" t="s">
        <v>211</v>
      </c>
      <c r="QAE40" t="s">
        <v>211</v>
      </c>
      <c r="QAF40" t="s">
        <v>211</v>
      </c>
      <c r="QAG40" t="s">
        <v>211</v>
      </c>
      <c r="QAH40" t="s">
        <v>211</v>
      </c>
      <c r="QAI40" t="s">
        <v>211</v>
      </c>
      <c r="QAJ40" t="s">
        <v>211</v>
      </c>
      <c r="QAK40" t="s">
        <v>211</v>
      </c>
      <c r="QAL40" t="s">
        <v>211</v>
      </c>
      <c r="QAM40" t="s">
        <v>211</v>
      </c>
      <c r="QAN40" t="s">
        <v>211</v>
      </c>
      <c r="QAO40" t="s">
        <v>211</v>
      </c>
      <c r="QAP40" t="s">
        <v>211</v>
      </c>
      <c r="QAQ40" t="s">
        <v>211</v>
      </c>
      <c r="QAR40" t="s">
        <v>211</v>
      </c>
      <c r="QAS40" t="s">
        <v>211</v>
      </c>
      <c r="QAT40" t="s">
        <v>211</v>
      </c>
      <c r="QAU40" t="s">
        <v>211</v>
      </c>
      <c r="QAV40" t="s">
        <v>211</v>
      </c>
      <c r="QAW40" t="s">
        <v>211</v>
      </c>
      <c r="QAX40" t="s">
        <v>211</v>
      </c>
      <c r="QAY40" t="s">
        <v>211</v>
      </c>
      <c r="QAZ40" t="s">
        <v>211</v>
      </c>
      <c r="QBA40" t="s">
        <v>211</v>
      </c>
      <c r="QBB40" t="s">
        <v>211</v>
      </c>
      <c r="QBC40" t="s">
        <v>211</v>
      </c>
      <c r="QBD40" t="s">
        <v>211</v>
      </c>
      <c r="QBE40" t="s">
        <v>211</v>
      </c>
      <c r="QBF40" t="s">
        <v>211</v>
      </c>
      <c r="QBG40" t="s">
        <v>211</v>
      </c>
      <c r="QBH40" t="s">
        <v>211</v>
      </c>
      <c r="QBI40" t="s">
        <v>211</v>
      </c>
      <c r="QBJ40" t="s">
        <v>211</v>
      </c>
      <c r="QBK40" t="s">
        <v>211</v>
      </c>
      <c r="QBL40" t="s">
        <v>211</v>
      </c>
      <c r="QBM40" t="s">
        <v>211</v>
      </c>
      <c r="QBN40" t="s">
        <v>211</v>
      </c>
      <c r="QBO40" t="s">
        <v>211</v>
      </c>
      <c r="QBP40" t="s">
        <v>211</v>
      </c>
      <c r="QBQ40" t="s">
        <v>211</v>
      </c>
      <c r="QBR40" t="s">
        <v>211</v>
      </c>
      <c r="QBS40" t="s">
        <v>211</v>
      </c>
      <c r="QBT40" t="s">
        <v>211</v>
      </c>
      <c r="QBU40" t="s">
        <v>211</v>
      </c>
      <c r="QBV40" t="s">
        <v>211</v>
      </c>
      <c r="QBW40" t="s">
        <v>211</v>
      </c>
      <c r="QBX40" t="s">
        <v>211</v>
      </c>
      <c r="QBY40" t="s">
        <v>211</v>
      </c>
      <c r="QBZ40" t="s">
        <v>211</v>
      </c>
      <c r="QCA40" t="s">
        <v>211</v>
      </c>
      <c r="QCB40" t="s">
        <v>211</v>
      </c>
      <c r="QCC40" t="s">
        <v>211</v>
      </c>
      <c r="QCD40" t="s">
        <v>211</v>
      </c>
      <c r="QCE40" t="s">
        <v>211</v>
      </c>
      <c r="QCF40" t="s">
        <v>211</v>
      </c>
      <c r="QCG40" t="s">
        <v>211</v>
      </c>
      <c r="QCH40" t="s">
        <v>211</v>
      </c>
      <c r="QCI40" t="s">
        <v>211</v>
      </c>
      <c r="QCJ40" t="s">
        <v>211</v>
      </c>
      <c r="QCK40" t="s">
        <v>211</v>
      </c>
      <c r="QCL40" t="s">
        <v>211</v>
      </c>
      <c r="QCM40" t="s">
        <v>211</v>
      </c>
      <c r="QCN40" t="s">
        <v>211</v>
      </c>
      <c r="QCO40" t="s">
        <v>211</v>
      </c>
      <c r="QCP40" t="s">
        <v>211</v>
      </c>
      <c r="QCQ40" t="s">
        <v>211</v>
      </c>
      <c r="QCR40" t="s">
        <v>211</v>
      </c>
      <c r="QCS40" t="s">
        <v>211</v>
      </c>
      <c r="QCT40" t="s">
        <v>211</v>
      </c>
      <c r="QCU40" t="s">
        <v>211</v>
      </c>
      <c r="QCV40" t="s">
        <v>211</v>
      </c>
      <c r="QCW40" t="s">
        <v>211</v>
      </c>
      <c r="QCX40" t="s">
        <v>211</v>
      </c>
      <c r="QCY40" t="s">
        <v>211</v>
      </c>
      <c r="QCZ40" t="s">
        <v>211</v>
      </c>
      <c r="QDA40" t="s">
        <v>211</v>
      </c>
      <c r="QDB40" t="s">
        <v>211</v>
      </c>
      <c r="QDC40" t="s">
        <v>211</v>
      </c>
      <c r="QDD40" t="s">
        <v>211</v>
      </c>
      <c r="QDE40" t="s">
        <v>211</v>
      </c>
      <c r="QDF40" t="s">
        <v>211</v>
      </c>
      <c r="QDG40" t="s">
        <v>211</v>
      </c>
      <c r="QDH40" t="s">
        <v>211</v>
      </c>
      <c r="QDI40" t="s">
        <v>211</v>
      </c>
      <c r="QDJ40" t="s">
        <v>211</v>
      </c>
      <c r="QDK40" t="s">
        <v>211</v>
      </c>
      <c r="QDL40" t="s">
        <v>211</v>
      </c>
      <c r="QDM40" t="s">
        <v>211</v>
      </c>
      <c r="QDN40" t="s">
        <v>211</v>
      </c>
      <c r="QDO40" t="s">
        <v>211</v>
      </c>
      <c r="QDP40" t="s">
        <v>211</v>
      </c>
      <c r="QDQ40" t="s">
        <v>211</v>
      </c>
      <c r="QDR40" t="s">
        <v>211</v>
      </c>
      <c r="QDS40" t="s">
        <v>211</v>
      </c>
      <c r="QDT40" t="s">
        <v>211</v>
      </c>
      <c r="QDU40" t="s">
        <v>211</v>
      </c>
      <c r="QDV40" t="s">
        <v>211</v>
      </c>
      <c r="QDW40" t="s">
        <v>211</v>
      </c>
      <c r="QDX40" t="s">
        <v>211</v>
      </c>
      <c r="QDY40" t="s">
        <v>211</v>
      </c>
      <c r="QDZ40" t="s">
        <v>211</v>
      </c>
      <c r="QEA40" t="s">
        <v>211</v>
      </c>
      <c r="QEB40" t="s">
        <v>211</v>
      </c>
      <c r="QEC40" t="s">
        <v>211</v>
      </c>
      <c r="QED40" t="s">
        <v>211</v>
      </c>
      <c r="QEE40" t="s">
        <v>211</v>
      </c>
      <c r="QEF40" t="s">
        <v>211</v>
      </c>
      <c r="QEG40" t="s">
        <v>211</v>
      </c>
      <c r="QEH40" t="s">
        <v>211</v>
      </c>
      <c r="QEI40" t="s">
        <v>211</v>
      </c>
      <c r="QEJ40" t="s">
        <v>211</v>
      </c>
      <c r="QEK40" t="s">
        <v>211</v>
      </c>
      <c r="QEL40" t="s">
        <v>211</v>
      </c>
      <c r="QEM40" t="s">
        <v>211</v>
      </c>
      <c r="QEN40" t="s">
        <v>211</v>
      </c>
      <c r="QEO40" t="s">
        <v>211</v>
      </c>
      <c r="QEP40" t="s">
        <v>211</v>
      </c>
      <c r="QEQ40" t="s">
        <v>211</v>
      </c>
      <c r="QER40" t="s">
        <v>211</v>
      </c>
      <c r="QES40" t="s">
        <v>211</v>
      </c>
      <c r="QET40" t="s">
        <v>211</v>
      </c>
      <c r="QEU40" t="s">
        <v>211</v>
      </c>
      <c r="QEV40" t="s">
        <v>211</v>
      </c>
      <c r="QEW40" t="s">
        <v>211</v>
      </c>
      <c r="QEX40" t="s">
        <v>211</v>
      </c>
      <c r="QEY40" t="s">
        <v>211</v>
      </c>
      <c r="QEZ40" t="s">
        <v>211</v>
      </c>
      <c r="QFA40" t="s">
        <v>211</v>
      </c>
      <c r="QFB40" t="s">
        <v>211</v>
      </c>
      <c r="QFC40" t="s">
        <v>211</v>
      </c>
      <c r="QFD40" t="s">
        <v>211</v>
      </c>
      <c r="QFE40" t="s">
        <v>211</v>
      </c>
      <c r="QFF40" t="s">
        <v>211</v>
      </c>
      <c r="QFG40" t="s">
        <v>211</v>
      </c>
      <c r="QFH40" t="s">
        <v>211</v>
      </c>
      <c r="QFI40" t="s">
        <v>211</v>
      </c>
      <c r="QFJ40" t="s">
        <v>211</v>
      </c>
      <c r="QFK40" t="s">
        <v>211</v>
      </c>
      <c r="QFL40" t="s">
        <v>211</v>
      </c>
      <c r="QFM40" t="s">
        <v>211</v>
      </c>
      <c r="QFN40" t="s">
        <v>211</v>
      </c>
      <c r="QFO40" t="s">
        <v>211</v>
      </c>
      <c r="QFP40" t="s">
        <v>211</v>
      </c>
      <c r="QFQ40" t="s">
        <v>211</v>
      </c>
      <c r="QFR40" t="s">
        <v>211</v>
      </c>
      <c r="QFS40" t="s">
        <v>211</v>
      </c>
      <c r="QFT40" t="s">
        <v>211</v>
      </c>
      <c r="QFU40" t="s">
        <v>211</v>
      </c>
      <c r="QFV40" t="s">
        <v>211</v>
      </c>
      <c r="QFW40" t="s">
        <v>211</v>
      </c>
      <c r="QFX40" t="s">
        <v>211</v>
      </c>
      <c r="QFY40" t="s">
        <v>211</v>
      </c>
      <c r="QFZ40" t="s">
        <v>211</v>
      </c>
      <c r="QGA40" t="s">
        <v>211</v>
      </c>
      <c r="QGB40" t="s">
        <v>211</v>
      </c>
      <c r="QGC40" t="s">
        <v>211</v>
      </c>
      <c r="QGD40" t="s">
        <v>211</v>
      </c>
      <c r="QGE40" t="s">
        <v>211</v>
      </c>
      <c r="QGF40" t="s">
        <v>211</v>
      </c>
      <c r="QGG40" t="s">
        <v>211</v>
      </c>
      <c r="QGH40" t="s">
        <v>211</v>
      </c>
      <c r="QGI40" t="s">
        <v>211</v>
      </c>
      <c r="QGJ40" t="s">
        <v>211</v>
      </c>
      <c r="QGK40" t="s">
        <v>211</v>
      </c>
      <c r="QGL40" t="s">
        <v>211</v>
      </c>
      <c r="QGM40" t="s">
        <v>211</v>
      </c>
      <c r="QGN40" t="s">
        <v>211</v>
      </c>
      <c r="QGO40" t="s">
        <v>211</v>
      </c>
      <c r="QGP40" t="s">
        <v>211</v>
      </c>
      <c r="QGQ40" t="s">
        <v>211</v>
      </c>
      <c r="QGR40" t="s">
        <v>211</v>
      </c>
      <c r="QGS40" t="s">
        <v>211</v>
      </c>
      <c r="QGT40" t="s">
        <v>211</v>
      </c>
      <c r="QGU40" t="s">
        <v>211</v>
      </c>
      <c r="QGV40" t="s">
        <v>211</v>
      </c>
      <c r="QGW40" t="s">
        <v>211</v>
      </c>
      <c r="QGX40" t="s">
        <v>211</v>
      </c>
      <c r="QGY40" t="s">
        <v>211</v>
      </c>
      <c r="QGZ40" t="s">
        <v>211</v>
      </c>
      <c r="QHA40" t="s">
        <v>211</v>
      </c>
      <c r="QHB40" t="s">
        <v>211</v>
      </c>
      <c r="QHC40" t="s">
        <v>211</v>
      </c>
      <c r="QHD40" t="s">
        <v>211</v>
      </c>
      <c r="QHE40" t="s">
        <v>211</v>
      </c>
      <c r="QHF40" t="s">
        <v>211</v>
      </c>
      <c r="QHG40" t="s">
        <v>211</v>
      </c>
      <c r="QHH40" t="s">
        <v>211</v>
      </c>
      <c r="QHI40" t="s">
        <v>211</v>
      </c>
      <c r="QHJ40" t="s">
        <v>211</v>
      </c>
      <c r="QHK40" t="s">
        <v>211</v>
      </c>
      <c r="QHL40" t="s">
        <v>211</v>
      </c>
      <c r="QHM40" t="s">
        <v>211</v>
      </c>
      <c r="QHN40" t="s">
        <v>211</v>
      </c>
      <c r="QHO40" t="s">
        <v>211</v>
      </c>
      <c r="QHP40" t="s">
        <v>211</v>
      </c>
      <c r="QHQ40" t="s">
        <v>211</v>
      </c>
      <c r="QHR40" t="s">
        <v>211</v>
      </c>
      <c r="QHS40" t="s">
        <v>211</v>
      </c>
      <c r="QHT40" t="s">
        <v>211</v>
      </c>
      <c r="QHU40" t="s">
        <v>211</v>
      </c>
      <c r="QHV40" t="s">
        <v>211</v>
      </c>
      <c r="QHW40" t="s">
        <v>211</v>
      </c>
      <c r="QHX40" t="s">
        <v>211</v>
      </c>
      <c r="QHY40" t="s">
        <v>211</v>
      </c>
      <c r="QHZ40" t="s">
        <v>211</v>
      </c>
      <c r="QIA40" t="s">
        <v>211</v>
      </c>
      <c r="QIB40" t="s">
        <v>211</v>
      </c>
      <c r="QIC40" t="s">
        <v>211</v>
      </c>
      <c r="QID40" t="s">
        <v>211</v>
      </c>
      <c r="QIE40" t="s">
        <v>211</v>
      </c>
      <c r="QIF40" t="s">
        <v>211</v>
      </c>
      <c r="QIG40" t="s">
        <v>211</v>
      </c>
      <c r="QIH40" t="s">
        <v>211</v>
      </c>
      <c r="QII40" t="s">
        <v>211</v>
      </c>
      <c r="QIJ40" t="s">
        <v>211</v>
      </c>
      <c r="QIK40" t="s">
        <v>211</v>
      </c>
      <c r="QIL40" t="s">
        <v>211</v>
      </c>
      <c r="QIM40" t="s">
        <v>211</v>
      </c>
      <c r="QIN40" t="s">
        <v>211</v>
      </c>
      <c r="QIO40" t="s">
        <v>211</v>
      </c>
      <c r="QIP40" t="s">
        <v>211</v>
      </c>
      <c r="QIQ40" t="s">
        <v>211</v>
      </c>
      <c r="QIR40" t="s">
        <v>211</v>
      </c>
      <c r="QIS40" t="s">
        <v>211</v>
      </c>
      <c r="QIT40" t="s">
        <v>211</v>
      </c>
      <c r="QIU40" t="s">
        <v>211</v>
      </c>
      <c r="QIV40" t="s">
        <v>211</v>
      </c>
      <c r="QIW40" t="s">
        <v>211</v>
      </c>
      <c r="QIX40" t="s">
        <v>211</v>
      </c>
      <c r="QIY40" t="s">
        <v>211</v>
      </c>
      <c r="QIZ40" t="s">
        <v>211</v>
      </c>
      <c r="QJA40" t="s">
        <v>211</v>
      </c>
      <c r="QJB40" t="s">
        <v>211</v>
      </c>
      <c r="QJC40" t="s">
        <v>211</v>
      </c>
      <c r="QJD40" t="s">
        <v>211</v>
      </c>
      <c r="QJE40" t="s">
        <v>211</v>
      </c>
      <c r="QJF40" t="s">
        <v>211</v>
      </c>
      <c r="QJG40" t="s">
        <v>211</v>
      </c>
      <c r="QJH40" t="s">
        <v>211</v>
      </c>
      <c r="QJI40" t="s">
        <v>211</v>
      </c>
      <c r="QJJ40" t="s">
        <v>211</v>
      </c>
      <c r="QJK40" t="s">
        <v>211</v>
      </c>
      <c r="QJL40" t="s">
        <v>211</v>
      </c>
      <c r="QJM40" t="s">
        <v>211</v>
      </c>
      <c r="QJN40" t="s">
        <v>211</v>
      </c>
      <c r="QJO40" t="s">
        <v>211</v>
      </c>
      <c r="QJP40" t="s">
        <v>211</v>
      </c>
      <c r="QJQ40" t="s">
        <v>211</v>
      </c>
      <c r="QJR40" t="s">
        <v>211</v>
      </c>
      <c r="QJS40" t="s">
        <v>211</v>
      </c>
      <c r="QJT40" t="s">
        <v>211</v>
      </c>
      <c r="QJU40" t="s">
        <v>211</v>
      </c>
      <c r="QJV40" t="s">
        <v>211</v>
      </c>
      <c r="QJW40" t="s">
        <v>211</v>
      </c>
      <c r="QJX40" t="s">
        <v>211</v>
      </c>
      <c r="QJY40" t="s">
        <v>211</v>
      </c>
      <c r="QJZ40" t="s">
        <v>211</v>
      </c>
      <c r="QKA40" t="s">
        <v>211</v>
      </c>
      <c r="QKB40" t="s">
        <v>211</v>
      </c>
      <c r="QKC40" t="s">
        <v>211</v>
      </c>
      <c r="QKD40" t="s">
        <v>211</v>
      </c>
      <c r="QKE40" t="s">
        <v>211</v>
      </c>
      <c r="QKF40" t="s">
        <v>211</v>
      </c>
      <c r="QKG40" t="s">
        <v>211</v>
      </c>
      <c r="QKH40" t="s">
        <v>211</v>
      </c>
      <c r="QKI40" t="s">
        <v>211</v>
      </c>
      <c r="QKJ40" t="s">
        <v>211</v>
      </c>
      <c r="QKK40" t="s">
        <v>211</v>
      </c>
      <c r="QKL40" t="s">
        <v>211</v>
      </c>
      <c r="QKM40" t="s">
        <v>211</v>
      </c>
      <c r="QKN40" t="s">
        <v>211</v>
      </c>
      <c r="QKO40" t="s">
        <v>211</v>
      </c>
      <c r="QKP40" t="s">
        <v>211</v>
      </c>
      <c r="QKQ40" t="s">
        <v>211</v>
      </c>
      <c r="QKR40" t="s">
        <v>211</v>
      </c>
      <c r="QKS40" t="s">
        <v>211</v>
      </c>
      <c r="QKT40" t="s">
        <v>211</v>
      </c>
      <c r="QKU40" t="s">
        <v>211</v>
      </c>
      <c r="QKV40" t="s">
        <v>211</v>
      </c>
      <c r="QKW40" t="s">
        <v>211</v>
      </c>
      <c r="QKX40" t="s">
        <v>211</v>
      </c>
      <c r="QKY40" t="s">
        <v>211</v>
      </c>
      <c r="QKZ40" t="s">
        <v>211</v>
      </c>
      <c r="QLA40" t="s">
        <v>211</v>
      </c>
      <c r="QLB40" t="s">
        <v>211</v>
      </c>
      <c r="QLC40" t="s">
        <v>211</v>
      </c>
      <c r="QLD40" t="s">
        <v>211</v>
      </c>
      <c r="QLE40" t="s">
        <v>211</v>
      </c>
      <c r="QLF40" t="s">
        <v>211</v>
      </c>
      <c r="QLG40" t="s">
        <v>211</v>
      </c>
      <c r="QLH40" t="s">
        <v>211</v>
      </c>
      <c r="QLI40" t="s">
        <v>211</v>
      </c>
      <c r="QLJ40" t="s">
        <v>211</v>
      </c>
      <c r="QLK40" t="s">
        <v>211</v>
      </c>
      <c r="QLL40" t="s">
        <v>211</v>
      </c>
      <c r="QLM40" t="s">
        <v>211</v>
      </c>
      <c r="QLN40" t="s">
        <v>211</v>
      </c>
      <c r="QLO40" t="s">
        <v>211</v>
      </c>
      <c r="QLP40" t="s">
        <v>211</v>
      </c>
      <c r="QLQ40" t="s">
        <v>211</v>
      </c>
      <c r="QLR40" t="s">
        <v>211</v>
      </c>
      <c r="QLS40" t="s">
        <v>211</v>
      </c>
      <c r="QLT40" t="s">
        <v>211</v>
      </c>
      <c r="QLU40" t="s">
        <v>211</v>
      </c>
      <c r="QLV40" t="s">
        <v>211</v>
      </c>
      <c r="QLW40" t="s">
        <v>211</v>
      </c>
      <c r="QLX40" t="s">
        <v>211</v>
      </c>
      <c r="QLY40" t="s">
        <v>211</v>
      </c>
      <c r="QLZ40" t="s">
        <v>211</v>
      </c>
      <c r="QMA40" t="s">
        <v>211</v>
      </c>
      <c r="QMB40" t="s">
        <v>211</v>
      </c>
      <c r="QMC40" t="s">
        <v>211</v>
      </c>
      <c r="QMD40" t="s">
        <v>211</v>
      </c>
      <c r="QME40" t="s">
        <v>211</v>
      </c>
      <c r="QMF40" t="s">
        <v>211</v>
      </c>
      <c r="QMG40" t="s">
        <v>211</v>
      </c>
      <c r="QMH40" t="s">
        <v>211</v>
      </c>
      <c r="QMI40" t="s">
        <v>211</v>
      </c>
      <c r="QMJ40" t="s">
        <v>211</v>
      </c>
      <c r="QMK40" t="s">
        <v>211</v>
      </c>
      <c r="QML40" t="s">
        <v>211</v>
      </c>
      <c r="QMM40" t="s">
        <v>211</v>
      </c>
      <c r="QMN40" t="s">
        <v>211</v>
      </c>
      <c r="QMO40" t="s">
        <v>211</v>
      </c>
      <c r="QMP40" t="s">
        <v>211</v>
      </c>
      <c r="QMQ40" t="s">
        <v>211</v>
      </c>
      <c r="QMR40" t="s">
        <v>211</v>
      </c>
      <c r="QMS40" t="s">
        <v>211</v>
      </c>
      <c r="QMT40" t="s">
        <v>211</v>
      </c>
      <c r="QMU40" t="s">
        <v>211</v>
      </c>
      <c r="QMV40" t="s">
        <v>211</v>
      </c>
      <c r="QMW40" t="s">
        <v>211</v>
      </c>
      <c r="QMX40" t="s">
        <v>211</v>
      </c>
      <c r="QMY40" t="s">
        <v>211</v>
      </c>
      <c r="QMZ40" t="s">
        <v>211</v>
      </c>
      <c r="QNA40" t="s">
        <v>211</v>
      </c>
      <c r="QNB40" t="s">
        <v>211</v>
      </c>
      <c r="QNC40" t="s">
        <v>211</v>
      </c>
      <c r="QND40" t="s">
        <v>211</v>
      </c>
      <c r="QNE40" t="s">
        <v>211</v>
      </c>
      <c r="QNF40" t="s">
        <v>211</v>
      </c>
      <c r="QNG40" t="s">
        <v>211</v>
      </c>
      <c r="QNH40" t="s">
        <v>211</v>
      </c>
      <c r="QNI40" t="s">
        <v>211</v>
      </c>
      <c r="QNJ40" t="s">
        <v>211</v>
      </c>
      <c r="QNK40" t="s">
        <v>211</v>
      </c>
      <c r="QNL40" t="s">
        <v>211</v>
      </c>
      <c r="QNM40" t="s">
        <v>211</v>
      </c>
      <c r="QNN40" t="s">
        <v>211</v>
      </c>
      <c r="QNO40" t="s">
        <v>211</v>
      </c>
      <c r="QNP40" t="s">
        <v>211</v>
      </c>
      <c r="QNQ40" t="s">
        <v>211</v>
      </c>
      <c r="QNR40" t="s">
        <v>211</v>
      </c>
      <c r="QNS40" t="s">
        <v>211</v>
      </c>
      <c r="QNT40" t="s">
        <v>211</v>
      </c>
      <c r="QNU40" t="s">
        <v>211</v>
      </c>
      <c r="QNV40" t="s">
        <v>211</v>
      </c>
      <c r="QNW40" t="s">
        <v>211</v>
      </c>
      <c r="QNX40" t="s">
        <v>211</v>
      </c>
      <c r="QNY40" t="s">
        <v>211</v>
      </c>
      <c r="QNZ40" t="s">
        <v>211</v>
      </c>
      <c r="QOA40" t="s">
        <v>211</v>
      </c>
      <c r="QOB40" t="s">
        <v>211</v>
      </c>
      <c r="QOC40" t="s">
        <v>211</v>
      </c>
      <c r="QOD40" t="s">
        <v>211</v>
      </c>
      <c r="QOE40" t="s">
        <v>211</v>
      </c>
      <c r="QOF40" t="s">
        <v>211</v>
      </c>
      <c r="QOG40" t="s">
        <v>211</v>
      </c>
      <c r="QOH40" t="s">
        <v>211</v>
      </c>
      <c r="QOI40" t="s">
        <v>211</v>
      </c>
      <c r="QOJ40" t="s">
        <v>211</v>
      </c>
      <c r="QOK40" t="s">
        <v>211</v>
      </c>
      <c r="QOL40" t="s">
        <v>211</v>
      </c>
      <c r="QOM40" t="s">
        <v>211</v>
      </c>
      <c r="QON40" t="s">
        <v>211</v>
      </c>
      <c r="QOO40" t="s">
        <v>211</v>
      </c>
      <c r="QOP40" t="s">
        <v>211</v>
      </c>
      <c r="QOQ40" t="s">
        <v>211</v>
      </c>
      <c r="QOR40" t="s">
        <v>211</v>
      </c>
      <c r="QOS40" t="s">
        <v>211</v>
      </c>
      <c r="QOT40" t="s">
        <v>211</v>
      </c>
      <c r="QOU40" t="s">
        <v>211</v>
      </c>
      <c r="QOV40" t="s">
        <v>211</v>
      </c>
      <c r="QOW40" t="s">
        <v>211</v>
      </c>
      <c r="QOX40" t="s">
        <v>211</v>
      </c>
      <c r="QOY40" t="s">
        <v>211</v>
      </c>
      <c r="QOZ40" t="s">
        <v>211</v>
      </c>
      <c r="QPA40" t="s">
        <v>211</v>
      </c>
      <c r="QPB40" t="s">
        <v>211</v>
      </c>
      <c r="QPC40" t="s">
        <v>211</v>
      </c>
      <c r="QPD40" t="s">
        <v>211</v>
      </c>
      <c r="QPE40" t="s">
        <v>211</v>
      </c>
      <c r="QPF40" t="s">
        <v>211</v>
      </c>
      <c r="QPG40" t="s">
        <v>211</v>
      </c>
      <c r="QPH40" t="s">
        <v>211</v>
      </c>
      <c r="QPI40" t="s">
        <v>211</v>
      </c>
      <c r="QPJ40" t="s">
        <v>211</v>
      </c>
      <c r="QPK40" t="s">
        <v>211</v>
      </c>
      <c r="QPL40" t="s">
        <v>211</v>
      </c>
      <c r="QPM40" t="s">
        <v>211</v>
      </c>
      <c r="QPN40" t="s">
        <v>211</v>
      </c>
      <c r="QPO40" t="s">
        <v>211</v>
      </c>
      <c r="QPP40" t="s">
        <v>211</v>
      </c>
      <c r="QPQ40" t="s">
        <v>211</v>
      </c>
      <c r="QPR40" t="s">
        <v>211</v>
      </c>
      <c r="QPS40" t="s">
        <v>211</v>
      </c>
      <c r="QPT40" t="s">
        <v>211</v>
      </c>
      <c r="QPU40" t="s">
        <v>211</v>
      </c>
      <c r="QPV40" t="s">
        <v>211</v>
      </c>
      <c r="QPW40" t="s">
        <v>211</v>
      </c>
      <c r="QPX40" t="s">
        <v>211</v>
      </c>
      <c r="QPY40" t="s">
        <v>211</v>
      </c>
      <c r="QPZ40" t="s">
        <v>211</v>
      </c>
      <c r="QQA40" t="s">
        <v>211</v>
      </c>
      <c r="QQB40" t="s">
        <v>211</v>
      </c>
      <c r="QQC40" t="s">
        <v>211</v>
      </c>
      <c r="QQD40" t="s">
        <v>211</v>
      </c>
      <c r="QQE40" t="s">
        <v>211</v>
      </c>
      <c r="QQF40" t="s">
        <v>211</v>
      </c>
      <c r="QQG40" t="s">
        <v>211</v>
      </c>
      <c r="QQH40" t="s">
        <v>211</v>
      </c>
      <c r="QQI40" t="s">
        <v>211</v>
      </c>
      <c r="QQJ40" t="s">
        <v>211</v>
      </c>
      <c r="QQK40" t="s">
        <v>211</v>
      </c>
      <c r="QQL40" t="s">
        <v>211</v>
      </c>
      <c r="QQM40" t="s">
        <v>211</v>
      </c>
      <c r="QQN40" t="s">
        <v>211</v>
      </c>
      <c r="QQO40" t="s">
        <v>211</v>
      </c>
      <c r="QQP40" t="s">
        <v>211</v>
      </c>
      <c r="QQQ40" t="s">
        <v>211</v>
      </c>
      <c r="QQR40" t="s">
        <v>211</v>
      </c>
      <c r="QQS40" t="s">
        <v>211</v>
      </c>
      <c r="QQT40" t="s">
        <v>211</v>
      </c>
      <c r="QQU40" t="s">
        <v>211</v>
      </c>
      <c r="QQV40" t="s">
        <v>211</v>
      </c>
      <c r="QQW40" t="s">
        <v>211</v>
      </c>
      <c r="QQX40" t="s">
        <v>211</v>
      </c>
      <c r="QQY40" t="s">
        <v>211</v>
      </c>
      <c r="QQZ40" t="s">
        <v>211</v>
      </c>
      <c r="QRA40" t="s">
        <v>211</v>
      </c>
      <c r="QRB40" t="s">
        <v>211</v>
      </c>
      <c r="QRC40" t="s">
        <v>211</v>
      </c>
      <c r="QRD40" t="s">
        <v>211</v>
      </c>
      <c r="QRE40" t="s">
        <v>211</v>
      </c>
      <c r="QRF40" t="s">
        <v>211</v>
      </c>
      <c r="QRG40" t="s">
        <v>211</v>
      </c>
      <c r="QRH40" t="s">
        <v>211</v>
      </c>
      <c r="QRI40" t="s">
        <v>211</v>
      </c>
      <c r="QRJ40" t="s">
        <v>211</v>
      </c>
      <c r="QRK40" t="s">
        <v>211</v>
      </c>
      <c r="QRL40" t="s">
        <v>211</v>
      </c>
      <c r="QRM40" t="s">
        <v>211</v>
      </c>
      <c r="QRN40" t="s">
        <v>211</v>
      </c>
      <c r="QRO40" t="s">
        <v>211</v>
      </c>
      <c r="QRP40" t="s">
        <v>211</v>
      </c>
      <c r="QRQ40" t="s">
        <v>211</v>
      </c>
      <c r="QRR40" t="s">
        <v>211</v>
      </c>
      <c r="QRS40" t="s">
        <v>211</v>
      </c>
      <c r="QRT40" t="s">
        <v>211</v>
      </c>
      <c r="QRU40" t="s">
        <v>211</v>
      </c>
      <c r="QRV40" t="s">
        <v>211</v>
      </c>
      <c r="QRW40" t="s">
        <v>211</v>
      </c>
      <c r="QRX40" t="s">
        <v>211</v>
      </c>
      <c r="QRY40" t="s">
        <v>211</v>
      </c>
      <c r="QRZ40" t="s">
        <v>211</v>
      </c>
      <c r="QSA40" t="s">
        <v>211</v>
      </c>
      <c r="QSB40" t="s">
        <v>211</v>
      </c>
      <c r="QSC40" t="s">
        <v>211</v>
      </c>
      <c r="QSD40" t="s">
        <v>211</v>
      </c>
      <c r="QSE40" t="s">
        <v>211</v>
      </c>
      <c r="QSF40" t="s">
        <v>211</v>
      </c>
      <c r="QSG40" t="s">
        <v>211</v>
      </c>
      <c r="QSH40" t="s">
        <v>211</v>
      </c>
      <c r="QSI40" t="s">
        <v>211</v>
      </c>
      <c r="QSJ40" t="s">
        <v>211</v>
      </c>
      <c r="QSK40" t="s">
        <v>211</v>
      </c>
      <c r="QSL40" t="s">
        <v>211</v>
      </c>
      <c r="QSM40" t="s">
        <v>211</v>
      </c>
      <c r="QSN40" t="s">
        <v>211</v>
      </c>
      <c r="QSO40" t="s">
        <v>211</v>
      </c>
      <c r="QSP40" t="s">
        <v>211</v>
      </c>
      <c r="QSQ40" t="s">
        <v>211</v>
      </c>
      <c r="QSR40" t="s">
        <v>211</v>
      </c>
      <c r="QSS40" t="s">
        <v>211</v>
      </c>
      <c r="QST40" t="s">
        <v>211</v>
      </c>
      <c r="QSU40" t="s">
        <v>211</v>
      </c>
      <c r="QSV40" t="s">
        <v>211</v>
      </c>
      <c r="QSW40" t="s">
        <v>211</v>
      </c>
      <c r="QSX40" t="s">
        <v>211</v>
      </c>
      <c r="QSY40" t="s">
        <v>211</v>
      </c>
      <c r="QSZ40" t="s">
        <v>211</v>
      </c>
      <c r="QTA40" t="s">
        <v>211</v>
      </c>
      <c r="QTB40" t="s">
        <v>211</v>
      </c>
      <c r="QTC40" t="s">
        <v>211</v>
      </c>
      <c r="QTD40" t="s">
        <v>211</v>
      </c>
      <c r="QTE40" t="s">
        <v>211</v>
      </c>
      <c r="QTF40" t="s">
        <v>211</v>
      </c>
      <c r="QTG40" t="s">
        <v>211</v>
      </c>
      <c r="QTH40" t="s">
        <v>211</v>
      </c>
      <c r="QTI40" t="s">
        <v>211</v>
      </c>
      <c r="QTJ40" t="s">
        <v>211</v>
      </c>
      <c r="QTK40" t="s">
        <v>211</v>
      </c>
      <c r="QTL40" t="s">
        <v>211</v>
      </c>
      <c r="QTM40" t="s">
        <v>211</v>
      </c>
      <c r="QTN40" t="s">
        <v>211</v>
      </c>
      <c r="QTO40" t="s">
        <v>211</v>
      </c>
      <c r="QTP40" t="s">
        <v>211</v>
      </c>
      <c r="QTQ40" t="s">
        <v>211</v>
      </c>
      <c r="QTR40" t="s">
        <v>211</v>
      </c>
      <c r="QTS40" t="s">
        <v>211</v>
      </c>
      <c r="QTT40" t="s">
        <v>211</v>
      </c>
      <c r="QTU40" t="s">
        <v>211</v>
      </c>
      <c r="QTV40" t="s">
        <v>211</v>
      </c>
      <c r="QTW40" t="s">
        <v>211</v>
      </c>
      <c r="QTX40" t="s">
        <v>211</v>
      </c>
      <c r="QTY40" t="s">
        <v>211</v>
      </c>
      <c r="QTZ40" t="s">
        <v>211</v>
      </c>
      <c r="QUA40" t="s">
        <v>211</v>
      </c>
      <c r="QUB40" t="s">
        <v>211</v>
      </c>
      <c r="QUC40" t="s">
        <v>211</v>
      </c>
      <c r="QUD40" t="s">
        <v>211</v>
      </c>
      <c r="QUE40" t="s">
        <v>211</v>
      </c>
      <c r="QUF40" t="s">
        <v>211</v>
      </c>
      <c r="QUG40" t="s">
        <v>211</v>
      </c>
      <c r="QUH40" t="s">
        <v>211</v>
      </c>
      <c r="QUI40" t="s">
        <v>211</v>
      </c>
      <c r="QUJ40" t="s">
        <v>211</v>
      </c>
      <c r="QUK40" t="s">
        <v>211</v>
      </c>
      <c r="QUL40" t="s">
        <v>211</v>
      </c>
      <c r="QUM40" t="s">
        <v>211</v>
      </c>
      <c r="QUN40" t="s">
        <v>211</v>
      </c>
      <c r="QUO40" t="s">
        <v>211</v>
      </c>
      <c r="QUP40" t="s">
        <v>211</v>
      </c>
      <c r="QUQ40" t="s">
        <v>211</v>
      </c>
      <c r="QUR40" t="s">
        <v>211</v>
      </c>
      <c r="QUS40" t="s">
        <v>211</v>
      </c>
      <c r="QUT40" t="s">
        <v>211</v>
      </c>
      <c r="QUU40" t="s">
        <v>211</v>
      </c>
      <c r="QUV40" t="s">
        <v>211</v>
      </c>
      <c r="QUW40" t="s">
        <v>211</v>
      </c>
      <c r="QUX40" t="s">
        <v>211</v>
      </c>
      <c r="QUY40" t="s">
        <v>211</v>
      </c>
      <c r="QUZ40" t="s">
        <v>211</v>
      </c>
      <c r="QVA40" t="s">
        <v>211</v>
      </c>
      <c r="QVB40" t="s">
        <v>211</v>
      </c>
      <c r="QVC40" t="s">
        <v>211</v>
      </c>
      <c r="QVD40" t="s">
        <v>211</v>
      </c>
      <c r="QVE40" t="s">
        <v>211</v>
      </c>
      <c r="QVF40" t="s">
        <v>211</v>
      </c>
      <c r="QVG40" t="s">
        <v>211</v>
      </c>
      <c r="QVH40" t="s">
        <v>211</v>
      </c>
      <c r="QVI40" t="s">
        <v>211</v>
      </c>
      <c r="QVJ40" t="s">
        <v>211</v>
      </c>
      <c r="QVK40" t="s">
        <v>211</v>
      </c>
      <c r="QVL40" t="s">
        <v>211</v>
      </c>
      <c r="QVM40" t="s">
        <v>211</v>
      </c>
      <c r="QVN40" t="s">
        <v>211</v>
      </c>
      <c r="QVO40" t="s">
        <v>211</v>
      </c>
      <c r="QVP40" t="s">
        <v>211</v>
      </c>
      <c r="QVQ40" t="s">
        <v>211</v>
      </c>
      <c r="QVR40" t="s">
        <v>211</v>
      </c>
      <c r="QVS40" t="s">
        <v>211</v>
      </c>
      <c r="QVT40" t="s">
        <v>211</v>
      </c>
      <c r="QVU40" t="s">
        <v>211</v>
      </c>
      <c r="QVV40" t="s">
        <v>211</v>
      </c>
      <c r="QVW40" t="s">
        <v>211</v>
      </c>
      <c r="QVX40" t="s">
        <v>211</v>
      </c>
      <c r="QVY40" t="s">
        <v>211</v>
      </c>
      <c r="QVZ40" t="s">
        <v>211</v>
      </c>
      <c r="QWA40" t="s">
        <v>211</v>
      </c>
      <c r="QWB40" t="s">
        <v>211</v>
      </c>
      <c r="QWC40" t="s">
        <v>211</v>
      </c>
      <c r="QWD40" t="s">
        <v>211</v>
      </c>
      <c r="QWE40" t="s">
        <v>211</v>
      </c>
      <c r="QWF40" t="s">
        <v>211</v>
      </c>
      <c r="QWG40" t="s">
        <v>211</v>
      </c>
      <c r="QWH40" t="s">
        <v>211</v>
      </c>
      <c r="QWI40" t="s">
        <v>211</v>
      </c>
      <c r="QWJ40" t="s">
        <v>211</v>
      </c>
      <c r="QWK40" t="s">
        <v>211</v>
      </c>
      <c r="QWL40" t="s">
        <v>211</v>
      </c>
      <c r="QWM40" t="s">
        <v>211</v>
      </c>
      <c r="QWN40" t="s">
        <v>211</v>
      </c>
      <c r="QWO40" t="s">
        <v>211</v>
      </c>
      <c r="QWP40" t="s">
        <v>211</v>
      </c>
      <c r="QWQ40" t="s">
        <v>211</v>
      </c>
      <c r="QWR40" t="s">
        <v>211</v>
      </c>
      <c r="QWS40" t="s">
        <v>211</v>
      </c>
      <c r="QWT40" t="s">
        <v>211</v>
      </c>
      <c r="QWU40" t="s">
        <v>211</v>
      </c>
      <c r="QWV40" t="s">
        <v>211</v>
      </c>
      <c r="QWW40" t="s">
        <v>211</v>
      </c>
      <c r="QWX40" t="s">
        <v>211</v>
      </c>
      <c r="QWY40" t="s">
        <v>211</v>
      </c>
      <c r="QWZ40" t="s">
        <v>211</v>
      </c>
      <c r="QXA40" t="s">
        <v>211</v>
      </c>
      <c r="QXB40" t="s">
        <v>211</v>
      </c>
      <c r="QXC40" t="s">
        <v>211</v>
      </c>
      <c r="QXD40" t="s">
        <v>211</v>
      </c>
      <c r="QXE40" t="s">
        <v>211</v>
      </c>
      <c r="QXF40" t="s">
        <v>211</v>
      </c>
      <c r="QXG40" t="s">
        <v>211</v>
      </c>
      <c r="QXH40" t="s">
        <v>211</v>
      </c>
      <c r="QXI40" t="s">
        <v>211</v>
      </c>
      <c r="QXJ40" t="s">
        <v>211</v>
      </c>
      <c r="QXK40" t="s">
        <v>211</v>
      </c>
      <c r="QXL40" t="s">
        <v>211</v>
      </c>
      <c r="QXM40" t="s">
        <v>211</v>
      </c>
      <c r="QXN40" t="s">
        <v>211</v>
      </c>
      <c r="QXO40" t="s">
        <v>211</v>
      </c>
      <c r="QXP40" t="s">
        <v>211</v>
      </c>
      <c r="QXQ40" t="s">
        <v>211</v>
      </c>
      <c r="QXR40" t="s">
        <v>211</v>
      </c>
      <c r="QXS40" t="s">
        <v>211</v>
      </c>
      <c r="QXT40" t="s">
        <v>211</v>
      </c>
      <c r="QXU40" t="s">
        <v>211</v>
      </c>
      <c r="QXV40" t="s">
        <v>211</v>
      </c>
      <c r="QXW40" t="s">
        <v>211</v>
      </c>
      <c r="QXX40" t="s">
        <v>211</v>
      </c>
      <c r="QXY40" t="s">
        <v>211</v>
      </c>
      <c r="QXZ40" t="s">
        <v>211</v>
      </c>
      <c r="QYA40" t="s">
        <v>211</v>
      </c>
      <c r="QYB40" t="s">
        <v>211</v>
      </c>
      <c r="QYC40" t="s">
        <v>211</v>
      </c>
      <c r="QYD40" t="s">
        <v>211</v>
      </c>
      <c r="QYE40" t="s">
        <v>211</v>
      </c>
      <c r="QYF40" t="s">
        <v>211</v>
      </c>
      <c r="QYG40" t="s">
        <v>211</v>
      </c>
      <c r="QYH40" t="s">
        <v>211</v>
      </c>
      <c r="QYI40" t="s">
        <v>211</v>
      </c>
      <c r="QYJ40" t="s">
        <v>211</v>
      </c>
      <c r="QYK40" t="s">
        <v>211</v>
      </c>
      <c r="QYL40" t="s">
        <v>211</v>
      </c>
      <c r="QYM40" t="s">
        <v>211</v>
      </c>
      <c r="QYN40" t="s">
        <v>211</v>
      </c>
      <c r="QYO40" t="s">
        <v>211</v>
      </c>
      <c r="QYP40" t="s">
        <v>211</v>
      </c>
      <c r="QYQ40" t="s">
        <v>211</v>
      </c>
      <c r="QYR40" t="s">
        <v>211</v>
      </c>
      <c r="QYS40" t="s">
        <v>211</v>
      </c>
      <c r="QYT40" t="s">
        <v>211</v>
      </c>
      <c r="QYU40" t="s">
        <v>211</v>
      </c>
      <c r="QYV40" t="s">
        <v>211</v>
      </c>
      <c r="QYW40" t="s">
        <v>211</v>
      </c>
      <c r="QYX40" t="s">
        <v>211</v>
      </c>
      <c r="QYY40" t="s">
        <v>211</v>
      </c>
      <c r="QYZ40" t="s">
        <v>211</v>
      </c>
      <c r="QZA40" t="s">
        <v>211</v>
      </c>
      <c r="QZB40" t="s">
        <v>211</v>
      </c>
      <c r="QZC40" t="s">
        <v>211</v>
      </c>
      <c r="QZD40" t="s">
        <v>211</v>
      </c>
      <c r="QZE40" t="s">
        <v>211</v>
      </c>
      <c r="QZF40" t="s">
        <v>211</v>
      </c>
      <c r="QZG40" t="s">
        <v>211</v>
      </c>
      <c r="QZH40" t="s">
        <v>211</v>
      </c>
      <c r="QZI40" t="s">
        <v>211</v>
      </c>
      <c r="QZJ40" t="s">
        <v>211</v>
      </c>
      <c r="QZK40" t="s">
        <v>211</v>
      </c>
      <c r="QZL40" t="s">
        <v>211</v>
      </c>
      <c r="QZM40" t="s">
        <v>211</v>
      </c>
      <c r="QZN40" t="s">
        <v>211</v>
      </c>
      <c r="QZO40" t="s">
        <v>211</v>
      </c>
      <c r="QZP40" t="s">
        <v>211</v>
      </c>
      <c r="QZQ40" t="s">
        <v>211</v>
      </c>
      <c r="QZR40" t="s">
        <v>211</v>
      </c>
      <c r="QZS40" t="s">
        <v>211</v>
      </c>
      <c r="QZT40" t="s">
        <v>211</v>
      </c>
      <c r="QZU40" t="s">
        <v>211</v>
      </c>
      <c r="QZV40" t="s">
        <v>211</v>
      </c>
      <c r="QZW40" t="s">
        <v>211</v>
      </c>
      <c r="QZX40" t="s">
        <v>211</v>
      </c>
      <c r="QZY40" t="s">
        <v>211</v>
      </c>
      <c r="QZZ40" t="s">
        <v>211</v>
      </c>
      <c r="RAA40" t="s">
        <v>211</v>
      </c>
      <c r="RAB40" t="s">
        <v>211</v>
      </c>
      <c r="RAC40" t="s">
        <v>211</v>
      </c>
      <c r="RAD40" t="s">
        <v>211</v>
      </c>
      <c r="RAE40" t="s">
        <v>211</v>
      </c>
      <c r="RAF40" t="s">
        <v>211</v>
      </c>
      <c r="RAG40" t="s">
        <v>211</v>
      </c>
      <c r="RAH40" t="s">
        <v>211</v>
      </c>
      <c r="RAI40" t="s">
        <v>211</v>
      </c>
      <c r="RAJ40" t="s">
        <v>211</v>
      </c>
      <c r="RAK40" t="s">
        <v>211</v>
      </c>
      <c r="RAL40" t="s">
        <v>211</v>
      </c>
      <c r="RAM40" t="s">
        <v>211</v>
      </c>
      <c r="RAN40" t="s">
        <v>211</v>
      </c>
      <c r="RAO40" t="s">
        <v>211</v>
      </c>
      <c r="RAP40" t="s">
        <v>211</v>
      </c>
      <c r="RAQ40" t="s">
        <v>211</v>
      </c>
      <c r="RAR40" t="s">
        <v>211</v>
      </c>
      <c r="RAS40" t="s">
        <v>211</v>
      </c>
      <c r="RAT40" t="s">
        <v>211</v>
      </c>
      <c r="RAU40" t="s">
        <v>211</v>
      </c>
      <c r="RAV40" t="s">
        <v>211</v>
      </c>
      <c r="RAW40" t="s">
        <v>211</v>
      </c>
      <c r="RAX40" t="s">
        <v>211</v>
      </c>
      <c r="RAY40" t="s">
        <v>211</v>
      </c>
      <c r="RAZ40" t="s">
        <v>211</v>
      </c>
      <c r="RBA40" t="s">
        <v>211</v>
      </c>
      <c r="RBB40" t="s">
        <v>211</v>
      </c>
      <c r="RBC40" t="s">
        <v>211</v>
      </c>
      <c r="RBD40" t="s">
        <v>211</v>
      </c>
      <c r="RBE40" t="s">
        <v>211</v>
      </c>
      <c r="RBF40" t="s">
        <v>211</v>
      </c>
      <c r="RBG40" t="s">
        <v>211</v>
      </c>
      <c r="RBH40" t="s">
        <v>211</v>
      </c>
      <c r="RBI40" t="s">
        <v>211</v>
      </c>
      <c r="RBJ40" t="s">
        <v>211</v>
      </c>
      <c r="RBK40" t="s">
        <v>211</v>
      </c>
      <c r="RBL40" t="s">
        <v>211</v>
      </c>
      <c r="RBM40" t="s">
        <v>211</v>
      </c>
      <c r="RBN40" t="s">
        <v>211</v>
      </c>
      <c r="RBO40" t="s">
        <v>211</v>
      </c>
      <c r="RBP40" t="s">
        <v>211</v>
      </c>
      <c r="RBQ40" t="s">
        <v>211</v>
      </c>
      <c r="RBR40" t="s">
        <v>211</v>
      </c>
      <c r="RBS40" t="s">
        <v>211</v>
      </c>
      <c r="RBT40" t="s">
        <v>211</v>
      </c>
      <c r="RBU40" t="s">
        <v>211</v>
      </c>
      <c r="RBV40" t="s">
        <v>211</v>
      </c>
      <c r="RBW40" t="s">
        <v>211</v>
      </c>
      <c r="RBX40" t="s">
        <v>211</v>
      </c>
      <c r="RBY40" t="s">
        <v>211</v>
      </c>
      <c r="RBZ40" t="s">
        <v>211</v>
      </c>
      <c r="RCA40" t="s">
        <v>211</v>
      </c>
      <c r="RCB40" t="s">
        <v>211</v>
      </c>
      <c r="RCC40" t="s">
        <v>211</v>
      </c>
      <c r="RCD40" t="s">
        <v>211</v>
      </c>
      <c r="RCE40" t="s">
        <v>211</v>
      </c>
      <c r="RCF40" t="s">
        <v>211</v>
      </c>
      <c r="RCG40" t="s">
        <v>211</v>
      </c>
      <c r="RCH40" t="s">
        <v>211</v>
      </c>
      <c r="RCI40" t="s">
        <v>211</v>
      </c>
      <c r="RCJ40" t="s">
        <v>211</v>
      </c>
      <c r="RCK40" t="s">
        <v>211</v>
      </c>
      <c r="RCL40" t="s">
        <v>211</v>
      </c>
      <c r="RCM40" t="s">
        <v>211</v>
      </c>
      <c r="RCN40" t="s">
        <v>211</v>
      </c>
      <c r="RCO40" t="s">
        <v>211</v>
      </c>
      <c r="RCP40" t="s">
        <v>211</v>
      </c>
      <c r="RCQ40" t="s">
        <v>211</v>
      </c>
      <c r="RCR40" t="s">
        <v>211</v>
      </c>
      <c r="RCS40" t="s">
        <v>211</v>
      </c>
      <c r="RCT40" t="s">
        <v>211</v>
      </c>
      <c r="RCU40" t="s">
        <v>211</v>
      </c>
      <c r="RCV40" t="s">
        <v>211</v>
      </c>
      <c r="RCW40" t="s">
        <v>211</v>
      </c>
      <c r="RCX40" t="s">
        <v>211</v>
      </c>
      <c r="RCY40" t="s">
        <v>211</v>
      </c>
      <c r="RCZ40" t="s">
        <v>211</v>
      </c>
      <c r="RDA40" t="s">
        <v>211</v>
      </c>
      <c r="RDB40" t="s">
        <v>211</v>
      </c>
      <c r="RDC40" t="s">
        <v>211</v>
      </c>
      <c r="RDD40" t="s">
        <v>211</v>
      </c>
      <c r="RDE40" t="s">
        <v>211</v>
      </c>
      <c r="RDF40" t="s">
        <v>211</v>
      </c>
      <c r="RDG40" t="s">
        <v>211</v>
      </c>
      <c r="RDH40" t="s">
        <v>211</v>
      </c>
      <c r="RDI40" t="s">
        <v>211</v>
      </c>
      <c r="RDJ40" t="s">
        <v>211</v>
      </c>
      <c r="RDK40" t="s">
        <v>211</v>
      </c>
      <c r="RDL40" t="s">
        <v>211</v>
      </c>
      <c r="RDM40" t="s">
        <v>211</v>
      </c>
      <c r="RDN40" t="s">
        <v>211</v>
      </c>
      <c r="RDO40" t="s">
        <v>211</v>
      </c>
      <c r="RDP40" t="s">
        <v>211</v>
      </c>
      <c r="RDQ40" t="s">
        <v>211</v>
      </c>
      <c r="RDR40" t="s">
        <v>211</v>
      </c>
      <c r="RDS40" t="s">
        <v>211</v>
      </c>
      <c r="RDT40" t="s">
        <v>211</v>
      </c>
      <c r="RDU40" t="s">
        <v>211</v>
      </c>
      <c r="RDV40" t="s">
        <v>211</v>
      </c>
      <c r="RDW40" t="s">
        <v>211</v>
      </c>
      <c r="RDX40" t="s">
        <v>211</v>
      </c>
      <c r="RDY40" t="s">
        <v>211</v>
      </c>
      <c r="RDZ40" t="s">
        <v>211</v>
      </c>
      <c r="REA40" t="s">
        <v>211</v>
      </c>
      <c r="REB40" t="s">
        <v>211</v>
      </c>
      <c r="REC40" t="s">
        <v>211</v>
      </c>
      <c r="RED40" t="s">
        <v>211</v>
      </c>
      <c r="REE40" t="s">
        <v>211</v>
      </c>
      <c r="REF40" t="s">
        <v>211</v>
      </c>
      <c r="REG40" t="s">
        <v>211</v>
      </c>
      <c r="REH40" t="s">
        <v>211</v>
      </c>
      <c r="REI40" t="s">
        <v>211</v>
      </c>
      <c r="REJ40" t="s">
        <v>211</v>
      </c>
      <c r="REK40" t="s">
        <v>211</v>
      </c>
      <c r="REL40" t="s">
        <v>211</v>
      </c>
      <c r="REM40" t="s">
        <v>211</v>
      </c>
      <c r="REN40" t="s">
        <v>211</v>
      </c>
      <c r="REO40" t="s">
        <v>211</v>
      </c>
      <c r="REP40" t="s">
        <v>211</v>
      </c>
      <c r="REQ40" t="s">
        <v>211</v>
      </c>
      <c r="RER40" t="s">
        <v>211</v>
      </c>
      <c r="RES40" t="s">
        <v>211</v>
      </c>
      <c r="RET40" t="s">
        <v>211</v>
      </c>
      <c r="REU40" t="s">
        <v>211</v>
      </c>
      <c r="REV40" t="s">
        <v>211</v>
      </c>
      <c r="REW40" t="s">
        <v>211</v>
      </c>
      <c r="REX40" t="s">
        <v>211</v>
      </c>
      <c r="REY40" t="s">
        <v>211</v>
      </c>
      <c r="REZ40" t="s">
        <v>211</v>
      </c>
      <c r="RFA40" t="s">
        <v>211</v>
      </c>
      <c r="RFB40" t="s">
        <v>211</v>
      </c>
      <c r="RFC40" t="s">
        <v>211</v>
      </c>
      <c r="RFD40" t="s">
        <v>211</v>
      </c>
      <c r="RFE40" t="s">
        <v>211</v>
      </c>
      <c r="RFF40" t="s">
        <v>211</v>
      </c>
      <c r="RFG40" t="s">
        <v>211</v>
      </c>
      <c r="RFH40" t="s">
        <v>211</v>
      </c>
      <c r="RFI40" t="s">
        <v>211</v>
      </c>
      <c r="RFJ40" t="s">
        <v>211</v>
      </c>
      <c r="RFK40" t="s">
        <v>211</v>
      </c>
      <c r="RFL40" t="s">
        <v>211</v>
      </c>
      <c r="RFM40" t="s">
        <v>211</v>
      </c>
      <c r="RFN40" t="s">
        <v>211</v>
      </c>
      <c r="RFO40" t="s">
        <v>211</v>
      </c>
      <c r="RFP40" t="s">
        <v>211</v>
      </c>
      <c r="RFQ40" t="s">
        <v>211</v>
      </c>
      <c r="RFR40" t="s">
        <v>211</v>
      </c>
      <c r="RFS40" t="s">
        <v>211</v>
      </c>
      <c r="RFT40" t="s">
        <v>211</v>
      </c>
      <c r="RFU40" t="s">
        <v>211</v>
      </c>
      <c r="RFV40" t="s">
        <v>211</v>
      </c>
      <c r="RFW40" t="s">
        <v>211</v>
      </c>
      <c r="RFX40" t="s">
        <v>211</v>
      </c>
      <c r="RFY40" t="s">
        <v>211</v>
      </c>
      <c r="RFZ40" t="s">
        <v>211</v>
      </c>
      <c r="RGA40" t="s">
        <v>211</v>
      </c>
      <c r="RGB40" t="s">
        <v>211</v>
      </c>
      <c r="RGC40" t="s">
        <v>211</v>
      </c>
      <c r="RGD40" t="s">
        <v>211</v>
      </c>
      <c r="RGE40" t="s">
        <v>211</v>
      </c>
      <c r="RGF40" t="s">
        <v>211</v>
      </c>
      <c r="RGG40" t="s">
        <v>211</v>
      </c>
      <c r="RGH40" t="s">
        <v>211</v>
      </c>
      <c r="RGI40" t="s">
        <v>211</v>
      </c>
      <c r="RGJ40" t="s">
        <v>211</v>
      </c>
      <c r="RGK40" t="s">
        <v>211</v>
      </c>
      <c r="RGL40" t="s">
        <v>211</v>
      </c>
      <c r="RGM40" t="s">
        <v>211</v>
      </c>
      <c r="RGN40" t="s">
        <v>211</v>
      </c>
      <c r="RGO40" t="s">
        <v>211</v>
      </c>
      <c r="RGP40" t="s">
        <v>211</v>
      </c>
      <c r="RGQ40" t="s">
        <v>211</v>
      </c>
      <c r="RGR40" t="s">
        <v>211</v>
      </c>
      <c r="RGS40" t="s">
        <v>211</v>
      </c>
      <c r="RGT40" t="s">
        <v>211</v>
      </c>
      <c r="RGU40" t="s">
        <v>211</v>
      </c>
      <c r="RGV40" t="s">
        <v>211</v>
      </c>
      <c r="RGW40" t="s">
        <v>211</v>
      </c>
      <c r="RGX40" t="s">
        <v>211</v>
      </c>
      <c r="RGY40" t="s">
        <v>211</v>
      </c>
      <c r="RGZ40" t="s">
        <v>211</v>
      </c>
      <c r="RHA40" t="s">
        <v>211</v>
      </c>
      <c r="RHB40" t="s">
        <v>211</v>
      </c>
      <c r="RHC40" t="s">
        <v>211</v>
      </c>
      <c r="RHD40" t="s">
        <v>211</v>
      </c>
      <c r="RHE40" t="s">
        <v>211</v>
      </c>
      <c r="RHF40" t="s">
        <v>211</v>
      </c>
      <c r="RHG40" t="s">
        <v>211</v>
      </c>
      <c r="RHH40" t="s">
        <v>211</v>
      </c>
      <c r="RHI40" t="s">
        <v>211</v>
      </c>
      <c r="RHJ40" t="s">
        <v>211</v>
      </c>
      <c r="RHK40" t="s">
        <v>211</v>
      </c>
      <c r="RHL40" t="s">
        <v>211</v>
      </c>
      <c r="RHM40" t="s">
        <v>211</v>
      </c>
      <c r="RHN40" t="s">
        <v>211</v>
      </c>
      <c r="RHO40" t="s">
        <v>211</v>
      </c>
      <c r="RHP40" t="s">
        <v>211</v>
      </c>
      <c r="RHQ40" t="s">
        <v>211</v>
      </c>
      <c r="RHR40" t="s">
        <v>211</v>
      </c>
      <c r="RHS40" t="s">
        <v>211</v>
      </c>
      <c r="RHT40" t="s">
        <v>211</v>
      </c>
      <c r="RHU40" t="s">
        <v>211</v>
      </c>
      <c r="RHV40" t="s">
        <v>211</v>
      </c>
      <c r="RHW40" t="s">
        <v>211</v>
      </c>
      <c r="RHX40" t="s">
        <v>211</v>
      </c>
      <c r="RHY40" t="s">
        <v>211</v>
      </c>
      <c r="RHZ40" t="s">
        <v>211</v>
      </c>
      <c r="RIA40" t="s">
        <v>211</v>
      </c>
      <c r="RIB40" t="s">
        <v>211</v>
      </c>
      <c r="RIC40" t="s">
        <v>211</v>
      </c>
      <c r="RID40" t="s">
        <v>211</v>
      </c>
      <c r="RIE40" t="s">
        <v>211</v>
      </c>
      <c r="RIF40" t="s">
        <v>211</v>
      </c>
      <c r="RIG40" t="s">
        <v>211</v>
      </c>
      <c r="RIH40" t="s">
        <v>211</v>
      </c>
      <c r="RII40" t="s">
        <v>211</v>
      </c>
      <c r="RIJ40" t="s">
        <v>211</v>
      </c>
      <c r="RIK40" t="s">
        <v>211</v>
      </c>
      <c r="RIL40" t="s">
        <v>211</v>
      </c>
      <c r="RIM40" t="s">
        <v>211</v>
      </c>
      <c r="RIN40" t="s">
        <v>211</v>
      </c>
      <c r="RIO40" t="s">
        <v>211</v>
      </c>
      <c r="RIP40" t="s">
        <v>211</v>
      </c>
      <c r="RIQ40" t="s">
        <v>211</v>
      </c>
      <c r="RIR40" t="s">
        <v>211</v>
      </c>
      <c r="RIS40" t="s">
        <v>211</v>
      </c>
      <c r="RIT40" t="s">
        <v>211</v>
      </c>
      <c r="RIU40" t="s">
        <v>211</v>
      </c>
      <c r="RIV40" t="s">
        <v>211</v>
      </c>
      <c r="RIW40" t="s">
        <v>211</v>
      </c>
      <c r="RIX40" t="s">
        <v>211</v>
      </c>
      <c r="RIY40" t="s">
        <v>211</v>
      </c>
      <c r="RIZ40" t="s">
        <v>211</v>
      </c>
      <c r="RJA40" t="s">
        <v>211</v>
      </c>
      <c r="RJB40" t="s">
        <v>211</v>
      </c>
      <c r="RJC40" t="s">
        <v>211</v>
      </c>
      <c r="RJD40" t="s">
        <v>211</v>
      </c>
      <c r="RJE40" t="s">
        <v>211</v>
      </c>
      <c r="RJF40" t="s">
        <v>211</v>
      </c>
      <c r="RJG40" t="s">
        <v>211</v>
      </c>
      <c r="RJH40" t="s">
        <v>211</v>
      </c>
      <c r="RJI40" t="s">
        <v>211</v>
      </c>
      <c r="RJJ40" t="s">
        <v>211</v>
      </c>
      <c r="RJK40" t="s">
        <v>211</v>
      </c>
      <c r="RJL40" t="s">
        <v>211</v>
      </c>
      <c r="RJM40" t="s">
        <v>211</v>
      </c>
      <c r="RJN40" t="s">
        <v>211</v>
      </c>
      <c r="RJO40" t="s">
        <v>211</v>
      </c>
      <c r="RJP40" t="s">
        <v>211</v>
      </c>
      <c r="RJQ40" t="s">
        <v>211</v>
      </c>
      <c r="RJR40" t="s">
        <v>211</v>
      </c>
      <c r="RJS40" t="s">
        <v>211</v>
      </c>
      <c r="RJT40" t="s">
        <v>211</v>
      </c>
      <c r="RJU40" t="s">
        <v>211</v>
      </c>
      <c r="RJV40" t="s">
        <v>211</v>
      </c>
      <c r="RJW40" t="s">
        <v>211</v>
      </c>
      <c r="RJX40" t="s">
        <v>211</v>
      </c>
      <c r="RJY40" t="s">
        <v>211</v>
      </c>
      <c r="RJZ40" t="s">
        <v>211</v>
      </c>
      <c r="RKA40" t="s">
        <v>211</v>
      </c>
      <c r="RKB40" t="s">
        <v>211</v>
      </c>
      <c r="RKC40" t="s">
        <v>211</v>
      </c>
      <c r="RKD40" t="s">
        <v>211</v>
      </c>
      <c r="RKE40" t="s">
        <v>211</v>
      </c>
      <c r="RKF40" t="s">
        <v>211</v>
      </c>
      <c r="RKG40" t="s">
        <v>211</v>
      </c>
      <c r="RKH40" t="s">
        <v>211</v>
      </c>
      <c r="RKI40" t="s">
        <v>211</v>
      </c>
      <c r="RKJ40" t="s">
        <v>211</v>
      </c>
      <c r="RKK40" t="s">
        <v>211</v>
      </c>
      <c r="RKL40" t="s">
        <v>211</v>
      </c>
      <c r="RKM40" t="s">
        <v>211</v>
      </c>
      <c r="RKN40" t="s">
        <v>211</v>
      </c>
      <c r="RKO40" t="s">
        <v>211</v>
      </c>
      <c r="RKP40" t="s">
        <v>211</v>
      </c>
      <c r="RKQ40" t="s">
        <v>211</v>
      </c>
      <c r="RKR40" t="s">
        <v>211</v>
      </c>
      <c r="RKS40" t="s">
        <v>211</v>
      </c>
      <c r="RKT40" t="s">
        <v>211</v>
      </c>
      <c r="RKU40" t="s">
        <v>211</v>
      </c>
      <c r="RKV40" t="s">
        <v>211</v>
      </c>
      <c r="RKW40" t="s">
        <v>211</v>
      </c>
      <c r="RKX40" t="s">
        <v>211</v>
      </c>
      <c r="RKY40" t="s">
        <v>211</v>
      </c>
      <c r="RKZ40" t="s">
        <v>211</v>
      </c>
      <c r="RLA40" t="s">
        <v>211</v>
      </c>
      <c r="RLB40" t="s">
        <v>211</v>
      </c>
      <c r="RLC40" t="s">
        <v>211</v>
      </c>
      <c r="RLD40" t="s">
        <v>211</v>
      </c>
      <c r="RLE40" t="s">
        <v>211</v>
      </c>
      <c r="RLF40" t="s">
        <v>211</v>
      </c>
      <c r="RLG40" t="s">
        <v>211</v>
      </c>
      <c r="RLH40" t="s">
        <v>211</v>
      </c>
      <c r="RLI40" t="s">
        <v>211</v>
      </c>
      <c r="RLJ40" t="s">
        <v>211</v>
      </c>
      <c r="RLK40" t="s">
        <v>211</v>
      </c>
      <c r="RLL40" t="s">
        <v>211</v>
      </c>
      <c r="RLM40" t="s">
        <v>211</v>
      </c>
      <c r="RLN40" t="s">
        <v>211</v>
      </c>
      <c r="RLO40" t="s">
        <v>211</v>
      </c>
      <c r="RLP40" t="s">
        <v>211</v>
      </c>
      <c r="RLQ40" t="s">
        <v>211</v>
      </c>
      <c r="RLR40" t="s">
        <v>211</v>
      </c>
      <c r="RLS40" t="s">
        <v>211</v>
      </c>
      <c r="RLT40" t="s">
        <v>211</v>
      </c>
      <c r="RLU40" t="s">
        <v>211</v>
      </c>
      <c r="RLV40" t="s">
        <v>211</v>
      </c>
      <c r="RLW40" t="s">
        <v>211</v>
      </c>
      <c r="RLX40" t="s">
        <v>211</v>
      </c>
      <c r="RLY40" t="s">
        <v>211</v>
      </c>
      <c r="RLZ40" t="s">
        <v>211</v>
      </c>
      <c r="RMA40" t="s">
        <v>211</v>
      </c>
      <c r="RMB40" t="s">
        <v>211</v>
      </c>
      <c r="RMC40" t="s">
        <v>211</v>
      </c>
      <c r="RMD40" t="s">
        <v>211</v>
      </c>
      <c r="RME40" t="s">
        <v>211</v>
      </c>
      <c r="RMF40" t="s">
        <v>211</v>
      </c>
      <c r="RMG40" t="s">
        <v>211</v>
      </c>
      <c r="RMH40" t="s">
        <v>211</v>
      </c>
      <c r="RMI40" t="s">
        <v>211</v>
      </c>
      <c r="RMJ40" t="s">
        <v>211</v>
      </c>
      <c r="RMK40" t="s">
        <v>211</v>
      </c>
      <c r="RML40" t="s">
        <v>211</v>
      </c>
      <c r="RMM40" t="s">
        <v>211</v>
      </c>
      <c r="RMN40" t="s">
        <v>211</v>
      </c>
      <c r="RMO40" t="s">
        <v>211</v>
      </c>
      <c r="RMP40" t="s">
        <v>211</v>
      </c>
      <c r="RMQ40" t="s">
        <v>211</v>
      </c>
      <c r="RMR40" t="s">
        <v>211</v>
      </c>
      <c r="RMS40" t="s">
        <v>211</v>
      </c>
      <c r="RMT40" t="s">
        <v>211</v>
      </c>
      <c r="RMU40" t="s">
        <v>211</v>
      </c>
      <c r="RMV40" t="s">
        <v>211</v>
      </c>
      <c r="RMW40" t="s">
        <v>211</v>
      </c>
      <c r="RMX40" t="s">
        <v>211</v>
      </c>
      <c r="RMY40" t="s">
        <v>211</v>
      </c>
      <c r="RMZ40" t="s">
        <v>211</v>
      </c>
      <c r="RNA40" t="s">
        <v>211</v>
      </c>
      <c r="RNB40" t="s">
        <v>211</v>
      </c>
      <c r="RNC40" t="s">
        <v>211</v>
      </c>
      <c r="RND40" t="s">
        <v>211</v>
      </c>
      <c r="RNE40" t="s">
        <v>211</v>
      </c>
      <c r="RNF40" t="s">
        <v>211</v>
      </c>
      <c r="RNG40" t="s">
        <v>211</v>
      </c>
      <c r="RNH40" t="s">
        <v>211</v>
      </c>
      <c r="RNI40" t="s">
        <v>211</v>
      </c>
      <c r="RNJ40" t="s">
        <v>211</v>
      </c>
      <c r="RNK40" t="s">
        <v>211</v>
      </c>
      <c r="RNL40" t="s">
        <v>211</v>
      </c>
      <c r="RNM40" t="s">
        <v>211</v>
      </c>
      <c r="RNN40" t="s">
        <v>211</v>
      </c>
      <c r="RNO40" t="s">
        <v>211</v>
      </c>
      <c r="RNP40" t="s">
        <v>211</v>
      </c>
      <c r="RNQ40" t="s">
        <v>211</v>
      </c>
      <c r="RNR40" t="s">
        <v>211</v>
      </c>
      <c r="RNS40" t="s">
        <v>211</v>
      </c>
      <c r="RNT40" t="s">
        <v>211</v>
      </c>
      <c r="RNU40" t="s">
        <v>211</v>
      </c>
      <c r="RNV40" t="s">
        <v>211</v>
      </c>
      <c r="RNW40" t="s">
        <v>211</v>
      </c>
      <c r="RNX40" t="s">
        <v>211</v>
      </c>
      <c r="RNY40" t="s">
        <v>211</v>
      </c>
      <c r="RNZ40" t="s">
        <v>211</v>
      </c>
      <c r="ROA40" t="s">
        <v>211</v>
      </c>
      <c r="ROB40" t="s">
        <v>211</v>
      </c>
      <c r="ROC40" t="s">
        <v>211</v>
      </c>
      <c r="ROD40" t="s">
        <v>211</v>
      </c>
      <c r="ROE40" t="s">
        <v>211</v>
      </c>
      <c r="ROF40" t="s">
        <v>211</v>
      </c>
      <c r="ROG40" t="s">
        <v>211</v>
      </c>
      <c r="ROH40" t="s">
        <v>211</v>
      </c>
      <c r="ROI40" t="s">
        <v>211</v>
      </c>
      <c r="ROJ40" t="s">
        <v>211</v>
      </c>
      <c r="ROK40" t="s">
        <v>211</v>
      </c>
      <c r="ROL40" t="s">
        <v>211</v>
      </c>
      <c r="ROM40" t="s">
        <v>211</v>
      </c>
      <c r="RON40" t="s">
        <v>211</v>
      </c>
      <c r="ROO40" t="s">
        <v>211</v>
      </c>
      <c r="ROP40" t="s">
        <v>211</v>
      </c>
      <c r="ROQ40" t="s">
        <v>211</v>
      </c>
      <c r="ROR40" t="s">
        <v>211</v>
      </c>
      <c r="ROS40" t="s">
        <v>211</v>
      </c>
      <c r="ROT40" t="s">
        <v>211</v>
      </c>
      <c r="ROU40" t="s">
        <v>211</v>
      </c>
      <c r="ROV40" t="s">
        <v>211</v>
      </c>
      <c r="ROW40" t="s">
        <v>211</v>
      </c>
      <c r="ROX40" t="s">
        <v>211</v>
      </c>
      <c r="ROY40" t="s">
        <v>211</v>
      </c>
      <c r="ROZ40" t="s">
        <v>211</v>
      </c>
      <c r="RPA40" t="s">
        <v>211</v>
      </c>
      <c r="RPB40" t="s">
        <v>211</v>
      </c>
      <c r="RPC40" t="s">
        <v>211</v>
      </c>
      <c r="RPD40" t="s">
        <v>211</v>
      </c>
      <c r="RPE40" t="s">
        <v>211</v>
      </c>
      <c r="RPF40" t="s">
        <v>211</v>
      </c>
      <c r="RPG40" t="s">
        <v>211</v>
      </c>
      <c r="RPH40" t="s">
        <v>211</v>
      </c>
      <c r="RPI40" t="s">
        <v>211</v>
      </c>
      <c r="RPJ40" t="s">
        <v>211</v>
      </c>
      <c r="RPK40" t="s">
        <v>211</v>
      </c>
      <c r="RPL40" t="s">
        <v>211</v>
      </c>
      <c r="RPM40" t="s">
        <v>211</v>
      </c>
      <c r="RPN40" t="s">
        <v>211</v>
      </c>
      <c r="RPO40" t="s">
        <v>211</v>
      </c>
      <c r="RPP40" t="s">
        <v>211</v>
      </c>
      <c r="RPQ40" t="s">
        <v>211</v>
      </c>
      <c r="RPR40" t="s">
        <v>211</v>
      </c>
      <c r="RPS40" t="s">
        <v>211</v>
      </c>
      <c r="RPT40" t="s">
        <v>211</v>
      </c>
      <c r="RPU40" t="s">
        <v>211</v>
      </c>
      <c r="RPV40" t="s">
        <v>211</v>
      </c>
      <c r="RPW40" t="s">
        <v>211</v>
      </c>
      <c r="RPX40" t="s">
        <v>211</v>
      </c>
      <c r="RPY40" t="s">
        <v>211</v>
      </c>
      <c r="RPZ40" t="s">
        <v>211</v>
      </c>
      <c r="RQA40" t="s">
        <v>211</v>
      </c>
      <c r="RQB40" t="s">
        <v>211</v>
      </c>
      <c r="RQC40" t="s">
        <v>211</v>
      </c>
      <c r="RQD40" t="s">
        <v>211</v>
      </c>
      <c r="RQE40" t="s">
        <v>211</v>
      </c>
      <c r="RQF40" t="s">
        <v>211</v>
      </c>
      <c r="RQG40" t="s">
        <v>211</v>
      </c>
      <c r="RQH40" t="s">
        <v>211</v>
      </c>
      <c r="RQI40" t="s">
        <v>211</v>
      </c>
      <c r="RQJ40" t="s">
        <v>211</v>
      </c>
      <c r="RQK40" t="s">
        <v>211</v>
      </c>
      <c r="RQL40" t="s">
        <v>211</v>
      </c>
      <c r="RQM40" t="s">
        <v>211</v>
      </c>
      <c r="RQN40" t="s">
        <v>211</v>
      </c>
      <c r="RQO40" t="s">
        <v>211</v>
      </c>
      <c r="RQP40" t="s">
        <v>211</v>
      </c>
      <c r="RQQ40" t="s">
        <v>211</v>
      </c>
      <c r="RQR40" t="s">
        <v>211</v>
      </c>
      <c r="RQS40" t="s">
        <v>211</v>
      </c>
      <c r="RQT40" t="s">
        <v>211</v>
      </c>
      <c r="RQU40" t="s">
        <v>211</v>
      </c>
      <c r="RQV40" t="s">
        <v>211</v>
      </c>
      <c r="RQW40" t="s">
        <v>211</v>
      </c>
      <c r="RQX40" t="s">
        <v>211</v>
      </c>
      <c r="RQY40" t="s">
        <v>211</v>
      </c>
      <c r="RQZ40" t="s">
        <v>211</v>
      </c>
      <c r="RRA40" t="s">
        <v>211</v>
      </c>
      <c r="RRB40" t="s">
        <v>211</v>
      </c>
      <c r="RRC40" t="s">
        <v>211</v>
      </c>
      <c r="RRD40" t="s">
        <v>211</v>
      </c>
      <c r="RRE40" t="s">
        <v>211</v>
      </c>
      <c r="RRF40" t="s">
        <v>211</v>
      </c>
      <c r="RRG40" t="s">
        <v>211</v>
      </c>
      <c r="RRH40" t="s">
        <v>211</v>
      </c>
      <c r="RRI40" t="s">
        <v>211</v>
      </c>
      <c r="RRJ40" t="s">
        <v>211</v>
      </c>
      <c r="RRK40" t="s">
        <v>211</v>
      </c>
      <c r="RRL40" t="s">
        <v>211</v>
      </c>
      <c r="RRM40" t="s">
        <v>211</v>
      </c>
      <c r="RRN40" t="s">
        <v>211</v>
      </c>
      <c r="RRO40" t="s">
        <v>211</v>
      </c>
      <c r="RRP40" t="s">
        <v>211</v>
      </c>
      <c r="RRQ40" t="s">
        <v>211</v>
      </c>
      <c r="RRR40" t="s">
        <v>211</v>
      </c>
      <c r="RRS40" t="s">
        <v>211</v>
      </c>
      <c r="RRT40" t="s">
        <v>211</v>
      </c>
      <c r="RRU40" t="s">
        <v>211</v>
      </c>
      <c r="RRV40" t="s">
        <v>211</v>
      </c>
      <c r="RRW40" t="s">
        <v>211</v>
      </c>
      <c r="RRX40" t="s">
        <v>211</v>
      </c>
      <c r="RRY40" t="s">
        <v>211</v>
      </c>
      <c r="RRZ40" t="s">
        <v>211</v>
      </c>
      <c r="RSA40" t="s">
        <v>211</v>
      </c>
      <c r="RSB40" t="s">
        <v>211</v>
      </c>
      <c r="RSC40" t="s">
        <v>211</v>
      </c>
      <c r="RSD40" t="s">
        <v>211</v>
      </c>
      <c r="RSE40" t="s">
        <v>211</v>
      </c>
      <c r="RSF40" t="s">
        <v>211</v>
      </c>
      <c r="RSG40" t="s">
        <v>211</v>
      </c>
      <c r="RSH40" t="s">
        <v>211</v>
      </c>
      <c r="RSI40" t="s">
        <v>211</v>
      </c>
      <c r="RSJ40" t="s">
        <v>211</v>
      </c>
      <c r="RSK40" t="s">
        <v>211</v>
      </c>
      <c r="RSL40" t="s">
        <v>211</v>
      </c>
      <c r="RSM40" t="s">
        <v>211</v>
      </c>
      <c r="RSN40" t="s">
        <v>211</v>
      </c>
      <c r="RSO40" t="s">
        <v>211</v>
      </c>
      <c r="RSP40" t="s">
        <v>211</v>
      </c>
      <c r="RSQ40" t="s">
        <v>211</v>
      </c>
      <c r="RSR40" t="s">
        <v>211</v>
      </c>
      <c r="RSS40" t="s">
        <v>211</v>
      </c>
      <c r="RST40" t="s">
        <v>211</v>
      </c>
      <c r="RSU40" t="s">
        <v>211</v>
      </c>
      <c r="RSV40" t="s">
        <v>211</v>
      </c>
      <c r="RSW40" t="s">
        <v>211</v>
      </c>
      <c r="RSX40" t="s">
        <v>211</v>
      </c>
      <c r="RSY40" t="s">
        <v>211</v>
      </c>
      <c r="RSZ40" t="s">
        <v>211</v>
      </c>
      <c r="RTA40" t="s">
        <v>211</v>
      </c>
      <c r="RTB40" t="s">
        <v>211</v>
      </c>
      <c r="RTC40" t="s">
        <v>211</v>
      </c>
      <c r="RTD40" t="s">
        <v>211</v>
      </c>
      <c r="RTE40" t="s">
        <v>211</v>
      </c>
      <c r="RTF40" t="s">
        <v>211</v>
      </c>
      <c r="RTG40" t="s">
        <v>211</v>
      </c>
      <c r="RTH40" t="s">
        <v>211</v>
      </c>
      <c r="RTI40" t="s">
        <v>211</v>
      </c>
      <c r="RTJ40" t="s">
        <v>211</v>
      </c>
      <c r="RTK40" t="s">
        <v>211</v>
      </c>
      <c r="RTL40" t="s">
        <v>211</v>
      </c>
      <c r="RTM40" t="s">
        <v>211</v>
      </c>
      <c r="RTN40" t="s">
        <v>211</v>
      </c>
      <c r="RTO40" t="s">
        <v>211</v>
      </c>
      <c r="RTP40" t="s">
        <v>211</v>
      </c>
      <c r="RTQ40" t="s">
        <v>211</v>
      </c>
      <c r="RTR40" t="s">
        <v>211</v>
      </c>
      <c r="RTS40" t="s">
        <v>211</v>
      </c>
      <c r="RTT40" t="s">
        <v>211</v>
      </c>
      <c r="RTU40" t="s">
        <v>211</v>
      </c>
      <c r="RTV40" t="s">
        <v>211</v>
      </c>
      <c r="RTW40" t="s">
        <v>211</v>
      </c>
      <c r="RTX40" t="s">
        <v>211</v>
      </c>
      <c r="RTY40" t="s">
        <v>211</v>
      </c>
      <c r="RTZ40" t="s">
        <v>211</v>
      </c>
      <c r="RUA40" t="s">
        <v>211</v>
      </c>
      <c r="RUB40" t="s">
        <v>211</v>
      </c>
      <c r="RUC40" t="s">
        <v>211</v>
      </c>
      <c r="RUD40" t="s">
        <v>211</v>
      </c>
      <c r="RUE40" t="s">
        <v>211</v>
      </c>
      <c r="RUF40" t="s">
        <v>211</v>
      </c>
      <c r="RUG40" t="s">
        <v>211</v>
      </c>
      <c r="RUH40" t="s">
        <v>211</v>
      </c>
      <c r="RUI40" t="s">
        <v>211</v>
      </c>
      <c r="RUJ40" t="s">
        <v>211</v>
      </c>
      <c r="RUK40" t="s">
        <v>211</v>
      </c>
      <c r="RUL40" t="s">
        <v>211</v>
      </c>
      <c r="RUM40" t="s">
        <v>211</v>
      </c>
      <c r="RUN40" t="s">
        <v>211</v>
      </c>
      <c r="RUO40" t="s">
        <v>211</v>
      </c>
      <c r="RUP40" t="s">
        <v>211</v>
      </c>
      <c r="RUQ40" t="s">
        <v>211</v>
      </c>
      <c r="RUR40" t="s">
        <v>211</v>
      </c>
      <c r="RUS40" t="s">
        <v>211</v>
      </c>
      <c r="RUT40" t="s">
        <v>211</v>
      </c>
      <c r="RUU40" t="s">
        <v>211</v>
      </c>
      <c r="RUV40" t="s">
        <v>211</v>
      </c>
      <c r="RUW40" t="s">
        <v>211</v>
      </c>
      <c r="RUX40" t="s">
        <v>211</v>
      </c>
      <c r="RUY40" t="s">
        <v>211</v>
      </c>
      <c r="RUZ40" t="s">
        <v>211</v>
      </c>
      <c r="RVA40" t="s">
        <v>211</v>
      </c>
      <c r="RVB40" t="s">
        <v>211</v>
      </c>
      <c r="RVC40" t="s">
        <v>211</v>
      </c>
      <c r="RVD40" t="s">
        <v>211</v>
      </c>
      <c r="RVE40" t="s">
        <v>211</v>
      </c>
      <c r="RVF40" t="s">
        <v>211</v>
      </c>
      <c r="RVG40" t="s">
        <v>211</v>
      </c>
      <c r="RVH40" t="s">
        <v>211</v>
      </c>
      <c r="RVI40" t="s">
        <v>211</v>
      </c>
      <c r="RVJ40" t="s">
        <v>211</v>
      </c>
      <c r="RVK40" t="s">
        <v>211</v>
      </c>
      <c r="RVL40" t="s">
        <v>211</v>
      </c>
      <c r="RVM40" t="s">
        <v>211</v>
      </c>
      <c r="RVN40" t="s">
        <v>211</v>
      </c>
      <c r="RVO40" t="s">
        <v>211</v>
      </c>
      <c r="RVP40" t="s">
        <v>211</v>
      </c>
      <c r="RVQ40" t="s">
        <v>211</v>
      </c>
      <c r="RVR40" t="s">
        <v>211</v>
      </c>
      <c r="RVS40" t="s">
        <v>211</v>
      </c>
      <c r="RVT40" t="s">
        <v>211</v>
      </c>
      <c r="RVU40" t="s">
        <v>211</v>
      </c>
      <c r="RVV40" t="s">
        <v>211</v>
      </c>
      <c r="RVW40" t="s">
        <v>211</v>
      </c>
      <c r="RVX40" t="s">
        <v>211</v>
      </c>
      <c r="RVY40" t="s">
        <v>211</v>
      </c>
      <c r="RVZ40" t="s">
        <v>211</v>
      </c>
      <c r="RWA40" t="s">
        <v>211</v>
      </c>
      <c r="RWB40" t="s">
        <v>211</v>
      </c>
      <c r="RWC40" t="s">
        <v>211</v>
      </c>
      <c r="RWD40" t="s">
        <v>211</v>
      </c>
      <c r="RWE40" t="s">
        <v>211</v>
      </c>
      <c r="RWF40" t="s">
        <v>211</v>
      </c>
      <c r="RWG40" t="s">
        <v>211</v>
      </c>
      <c r="RWH40" t="s">
        <v>211</v>
      </c>
      <c r="RWI40" t="s">
        <v>211</v>
      </c>
      <c r="RWJ40" t="s">
        <v>211</v>
      </c>
      <c r="RWK40" t="s">
        <v>211</v>
      </c>
      <c r="RWL40" t="s">
        <v>211</v>
      </c>
      <c r="RWM40" t="s">
        <v>211</v>
      </c>
      <c r="RWN40" t="s">
        <v>211</v>
      </c>
      <c r="RWO40" t="s">
        <v>211</v>
      </c>
      <c r="RWP40" t="s">
        <v>211</v>
      </c>
      <c r="RWQ40" t="s">
        <v>211</v>
      </c>
      <c r="RWR40" t="s">
        <v>211</v>
      </c>
      <c r="RWS40" t="s">
        <v>211</v>
      </c>
      <c r="RWT40" t="s">
        <v>211</v>
      </c>
      <c r="RWU40" t="s">
        <v>211</v>
      </c>
      <c r="RWV40" t="s">
        <v>211</v>
      </c>
      <c r="RWW40" t="s">
        <v>211</v>
      </c>
      <c r="RWX40" t="s">
        <v>211</v>
      </c>
      <c r="RWY40" t="s">
        <v>211</v>
      </c>
      <c r="RWZ40" t="s">
        <v>211</v>
      </c>
      <c r="RXA40" t="s">
        <v>211</v>
      </c>
      <c r="RXB40" t="s">
        <v>211</v>
      </c>
      <c r="RXC40" t="s">
        <v>211</v>
      </c>
      <c r="RXD40" t="s">
        <v>211</v>
      </c>
      <c r="RXE40" t="s">
        <v>211</v>
      </c>
      <c r="RXF40" t="s">
        <v>211</v>
      </c>
      <c r="RXG40" t="s">
        <v>211</v>
      </c>
      <c r="RXH40" t="s">
        <v>211</v>
      </c>
      <c r="RXI40" t="s">
        <v>211</v>
      </c>
      <c r="RXJ40" t="s">
        <v>211</v>
      </c>
      <c r="RXK40" t="s">
        <v>211</v>
      </c>
      <c r="RXL40" t="s">
        <v>211</v>
      </c>
      <c r="RXM40" t="s">
        <v>211</v>
      </c>
      <c r="RXN40" t="s">
        <v>211</v>
      </c>
      <c r="RXO40" t="s">
        <v>211</v>
      </c>
      <c r="RXP40" t="s">
        <v>211</v>
      </c>
      <c r="RXQ40" t="s">
        <v>211</v>
      </c>
      <c r="RXR40" t="s">
        <v>211</v>
      </c>
      <c r="RXS40" t="s">
        <v>211</v>
      </c>
      <c r="RXT40" t="s">
        <v>211</v>
      </c>
      <c r="RXU40" t="s">
        <v>211</v>
      </c>
      <c r="RXV40" t="s">
        <v>211</v>
      </c>
      <c r="RXW40" t="s">
        <v>211</v>
      </c>
      <c r="RXX40" t="s">
        <v>211</v>
      </c>
      <c r="RXY40" t="s">
        <v>211</v>
      </c>
      <c r="RXZ40" t="s">
        <v>211</v>
      </c>
      <c r="RYA40" t="s">
        <v>211</v>
      </c>
      <c r="RYB40" t="s">
        <v>211</v>
      </c>
      <c r="RYC40" t="s">
        <v>211</v>
      </c>
      <c r="RYD40" t="s">
        <v>211</v>
      </c>
      <c r="RYE40" t="s">
        <v>211</v>
      </c>
      <c r="RYF40" t="s">
        <v>211</v>
      </c>
      <c r="RYG40" t="s">
        <v>211</v>
      </c>
      <c r="RYH40" t="s">
        <v>211</v>
      </c>
      <c r="RYI40" t="s">
        <v>211</v>
      </c>
      <c r="RYJ40" t="s">
        <v>211</v>
      </c>
      <c r="RYK40" t="s">
        <v>211</v>
      </c>
      <c r="RYL40" t="s">
        <v>211</v>
      </c>
      <c r="RYM40" t="s">
        <v>211</v>
      </c>
      <c r="RYN40" t="s">
        <v>211</v>
      </c>
      <c r="RYO40" t="s">
        <v>211</v>
      </c>
      <c r="RYP40" t="s">
        <v>211</v>
      </c>
      <c r="RYQ40" t="s">
        <v>211</v>
      </c>
      <c r="RYR40" t="s">
        <v>211</v>
      </c>
      <c r="RYS40" t="s">
        <v>211</v>
      </c>
      <c r="RYT40" t="s">
        <v>211</v>
      </c>
      <c r="RYU40" t="s">
        <v>211</v>
      </c>
      <c r="RYV40" t="s">
        <v>211</v>
      </c>
      <c r="RYW40" t="s">
        <v>211</v>
      </c>
      <c r="RYX40" t="s">
        <v>211</v>
      </c>
      <c r="RYY40" t="s">
        <v>211</v>
      </c>
      <c r="RYZ40" t="s">
        <v>211</v>
      </c>
      <c r="RZA40" t="s">
        <v>211</v>
      </c>
      <c r="RZB40" t="s">
        <v>211</v>
      </c>
      <c r="RZC40" t="s">
        <v>211</v>
      </c>
      <c r="RZD40" t="s">
        <v>211</v>
      </c>
      <c r="RZE40" t="s">
        <v>211</v>
      </c>
      <c r="RZF40" t="s">
        <v>211</v>
      </c>
      <c r="RZG40" t="s">
        <v>211</v>
      </c>
      <c r="RZH40" t="s">
        <v>211</v>
      </c>
      <c r="RZI40" t="s">
        <v>211</v>
      </c>
      <c r="RZJ40" t="s">
        <v>211</v>
      </c>
      <c r="RZK40" t="s">
        <v>211</v>
      </c>
      <c r="RZL40" t="s">
        <v>211</v>
      </c>
      <c r="RZM40" t="s">
        <v>211</v>
      </c>
      <c r="RZN40" t="s">
        <v>211</v>
      </c>
      <c r="RZO40" t="s">
        <v>211</v>
      </c>
      <c r="RZP40" t="s">
        <v>211</v>
      </c>
      <c r="RZQ40" t="s">
        <v>211</v>
      </c>
      <c r="RZR40" t="s">
        <v>211</v>
      </c>
      <c r="RZS40" t="s">
        <v>211</v>
      </c>
      <c r="RZT40" t="s">
        <v>211</v>
      </c>
      <c r="RZU40" t="s">
        <v>211</v>
      </c>
      <c r="RZV40" t="s">
        <v>211</v>
      </c>
      <c r="RZW40" t="s">
        <v>211</v>
      </c>
      <c r="RZX40" t="s">
        <v>211</v>
      </c>
      <c r="RZY40" t="s">
        <v>211</v>
      </c>
      <c r="RZZ40" t="s">
        <v>211</v>
      </c>
      <c r="SAA40" t="s">
        <v>211</v>
      </c>
      <c r="SAB40" t="s">
        <v>211</v>
      </c>
      <c r="SAC40" t="s">
        <v>211</v>
      </c>
      <c r="SAD40" t="s">
        <v>211</v>
      </c>
      <c r="SAE40" t="s">
        <v>211</v>
      </c>
      <c r="SAF40" t="s">
        <v>211</v>
      </c>
      <c r="SAG40" t="s">
        <v>211</v>
      </c>
      <c r="SAH40" t="s">
        <v>211</v>
      </c>
      <c r="SAI40" t="s">
        <v>211</v>
      </c>
      <c r="SAJ40" t="s">
        <v>211</v>
      </c>
      <c r="SAK40" t="s">
        <v>211</v>
      </c>
      <c r="SAL40" t="s">
        <v>211</v>
      </c>
      <c r="SAM40" t="s">
        <v>211</v>
      </c>
      <c r="SAN40" t="s">
        <v>211</v>
      </c>
      <c r="SAO40" t="s">
        <v>211</v>
      </c>
      <c r="SAP40" t="s">
        <v>211</v>
      </c>
      <c r="SAQ40" t="s">
        <v>211</v>
      </c>
      <c r="SAR40" t="s">
        <v>211</v>
      </c>
      <c r="SAS40" t="s">
        <v>211</v>
      </c>
      <c r="SAT40" t="s">
        <v>211</v>
      </c>
      <c r="SAU40" t="s">
        <v>211</v>
      </c>
      <c r="SAV40" t="s">
        <v>211</v>
      </c>
      <c r="SAW40" t="s">
        <v>211</v>
      </c>
      <c r="SAX40" t="s">
        <v>211</v>
      </c>
      <c r="SAY40" t="s">
        <v>211</v>
      </c>
      <c r="SAZ40" t="s">
        <v>211</v>
      </c>
      <c r="SBA40" t="s">
        <v>211</v>
      </c>
      <c r="SBB40" t="s">
        <v>211</v>
      </c>
      <c r="SBC40" t="s">
        <v>211</v>
      </c>
      <c r="SBD40" t="s">
        <v>211</v>
      </c>
      <c r="SBE40" t="s">
        <v>211</v>
      </c>
      <c r="SBF40" t="s">
        <v>211</v>
      </c>
      <c r="SBG40" t="s">
        <v>211</v>
      </c>
      <c r="SBH40" t="s">
        <v>211</v>
      </c>
      <c r="SBI40" t="s">
        <v>211</v>
      </c>
      <c r="SBJ40" t="s">
        <v>211</v>
      </c>
      <c r="SBK40" t="s">
        <v>211</v>
      </c>
      <c r="SBL40" t="s">
        <v>211</v>
      </c>
      <c r="SBM40" t="s">
        <v>211</v>
      </c>
      <c r="SBN40" t="s">
        <v>211</v>
      </c>
      <c r="SBO40" t="s">
        <v>211</v>
      </c>
      <c r="SBP40" t="s">
        <v>211</v>
      </c>
      <c r="SBQ40" t="s">
        <v>211</v>
      </c>
      <c r="SBR40" t="s">
        <v>211</v>
      </c>
      <c r="SBS40" t="s">
        <v>211</v>
      </c>
      <c r="SBT40" t="s">
        <v>211</v>
      </c>
      <c r="SBU40" t="s">
        <v>211</v>
      </c>
      <c r="SBV40" t="s">
        <v>211</v>
      </c>
      <c r="SBW40" t="s">
        <v>211</v>
      </c>
      <c r="SBX40" t="s">
        <v>211</v>
      </c>
      <c r="SBY40" t="s">
        <v>211</v>
      </c>
      <c r="SBZ40" t="s">
        <v>211</v>
      </c>
      <c r="SCA40" t="s">
        <v>211</v>
      </c>
      <c r="SCB40" t="s">
        <v>211</v>
      </c>
      <c r="SCC40" t="s">
        <v>211</v>
      </c>
      <c r="SCD40" t="s">
        <v>211</v>
      </c>
      <c r="SCE40" t="s">
        <v>211</v>
      </c>
      <c r="SCF40" t="s">
        <v>211</v>
      </c>
      <c r="SCG40" t="s">
        <v>211</v>
      </c>
      <c r="SCH40" t="s">
        <v>211</v>
      </c>
      <c r="SCI40" t="s">
        <v>211</v>
      </c>
      <c r="SCJ40" t="s">
        <v>211</v>
      </c>
      <c r="SCK40" t="s">
        <v>211</v>
      </c>
      <c r="SCL40" t="s">
        <v>211</v>
      </c>
      <c r="SCM40" t="s">
        <v>211</v>
      </c>
      <c r="SCN40" t="s">
        <v>211</v>
      </c>
      <c r="SCO40" t="s">
        <v>211</v>
      </c>
      <c r="SCP40" t="s">
        <v>211</v>
      </c>
      <c r="SCQ40" t="s">
        <v>211</v>
      </c>
      <c r="SCR40" t="s">
        <v>211</v>
      </c>
      <c r="SCS40" t="s">
        <v>211</v>
      </c>
      <c r="SCT40" t="s">
        <v>211</v>
      </c>
      <c r="SCU40" t="s">
        <v>211</v>
      </c>
      <c r="SCV40" t="s">
        <v>211</v>
      </c>
      <c r="SCW40" t="s">
        <v>211</v>
      </c>
      <c r="SCX40" t="s">
        <v>211</v>
      </c>
      <c r="SCY40" t="s">
        <v>211</v>
      </c>
      <c r="SCZ40" t="s">
        <v>211</v>
      </c>
      <c r="SDA40" t="s">
        <v>211</v>
      </c>
      <c r="SDB40" t="s">
        <v>211</v>
      </c>
      <c r="SDC40" t="s">
        <v>211</v>
      </c>
      <c r="SDD40" t="s">
        <v>211</v>
      </c>
      <c r="SDE40" t="s">
        <v>211</v>
      </c>
      <c r="SDF40" t="s">
        <v>211</v>
      </c>
      <c r="SDG40" t="s">
        <v>211</v>
      </c>
      <c r="SDH40" t="s">
        <v>211</v>
      </c>
      <c r="SDI40" t="s">
        <v>211</v>
      </c>
      <c r="SDJ40" t="s">
        <v>211</v>
      </c>
      <c r="SDK40" t="s">
        <v>211</v>
      </c>
      <c r="SDL40" t="s">
        <v>211</v>
      </c>
      <c r="SDM40" t="s">
        <v>211</v>
      </c>
      <c r="SDN40" t="s">
        <v>211</v>
      </c>
      <c r="SDO40" t="s">
        <v>211</v>
      </c>
      <c r="SDP40" t="s">
        <v>211</v>
      </c>
      <c r="SDQ40" t="s">
        <v>211</v>
      </c>
      <c r="SDR40" t="s">
        <v>211</v>
      </c>
      <c r="SDS40" t="s">
        <v>211</v>
      </c>
      <c r="SDT40" t="s">
        <v>211</v>
      </c>
      <c r="SDU40" t="s">
        <v>211</v>
      </c>
      <c r="SDV40" t="s">
        <v>211</v>
      </c>
      <c r="SDW40" t="s">
        <v>211</v>
      </c>
      <c r="SDX40" t="s">
        <v>211</v>
      </c>
      <c r="SDY40" t="s">
        <v>211</v>
      </c>
      <c r="SDZ40" t="s">
        <v>211</v>
      </c>
      <c r="SEA40" t="s">
        <v>211</v>
      </c>
      <c r="SEB40" t="s">
        <v>211</v>
      </c>
      <c r="SEC40" t="s">
        <v>211</v>
      </c>
      <c r="SED40" t="s">
        <v>211</v>
      </c>
      <c r="SEE40" t="s">
        <v>211</v>
      </c>
      <c r="SEF40" t="s">
        <v>211</v>
      </c>
      <c r="SEG40" t="s">
        <v>211</v>
      </c>
      <c r="SEH40" t="s">
        <v>211</v>
      </c>
      <c r="SEI40" t="s">
        <v>211</v>
      </c>
      <c r="SEJ40" t="s">
        <v>211</v>
      </c>
      <c r="SEK40" t="s">
        <v>211</v>
      </c>
      <c r="SEL40" t="s">
        <v>211</v>
      </c>
      <c r="SEM40" t="s">
        <v>211</v>
      </c>
      <c r="SEN40" t="s">
        <v>211</v>
      </c>
      <c r="SEO40" t="s">
        <v>211</v>
      </c>
      <c r="SEP40" t="s">
        <v>211</v>
      </c>
      <c r="SEQ40" t="s">
        <v>211</v>
      </c>
      <c r="SER40" t="s">
        <v>211</v>
      </c>
      <c r="SES40" t="s">
        <v>211</v>
      </c>
      <c r="SET40" t="s">
        <v>211</v>
      </c>
      <c r="SEU40" t="s">
        <v>211</v>
      </c>
      <c r="SEV40" t="s">
        <v>211</v>
      </c>
      <c r="SEW40" t="s">
        <v>211</v>
      </c>
      <c r="SEX40" t="s">
        <v>211</v>
      </c>
      <c r="SEY40" t="s">
        <v>211</v>
      </c>
      <c r="SEZ40" t="s">
        <v>211</v>
      </c>
      <c r="SFA40" t="s">
        <v>211</v>
      </c>
      <c r="SFB40" t="s">
        <v>211</v>
      </c>
      <c r="SFC40" t="s">
        <v>211</v>
      </c>
      <c r="SFD40" t="s">
        <v>211</v>
      </c>
      <c r="SFE40" t="s">
        <v>211</v>
      </c>
      <c r="SFF40" t="s">
        <v>211</v>
      </c>
      <c r="SFG40" t="s">
        <v>211</v>
      </c>
      <c r="SFH40" t="s">
        <v>211</v>
      </c>
      <c r="SFI40" t="s">
        <v>211</v>
      </c>
      <c r="SFJ40" t="s">
        <v>211</v>
      </c>
      <c r="SFK40" t="s">
        <v>211</v>
      </c>
      <c r="SFL40" t="s">
        <v>211</v>
      </c>
      <c r="SFM40" t="s">
        <v>211</v>
      </c>
      <c r="SFN40" t="s">
        <v>211</v>
      </c>
      <c r="SFO40" t="s">
        <v>211</v>
      </c>
      <c r="SFP40" t="s">
        <v>211</v>
      </c>
      <c r="SFQ40" t="s">
        <v>211</v>
      </c>
      <c r="SFR40" t="s">
        <v>211</v>
      </c>
      <c r="SFS40" t="s">
        <v>211</v>
      </c>
      <c r="SFT40" t="s">
        <v>211</v>
      </c>
      <c r="SFU40" t="s">
        <v>211</v>
      </c>
      <c r="SFV40" t="s">
        <v>211</v>
      </c>
      <c r="SFW40" t="s">
        <v>211</v>
      </c>
      <c r="SFX40" t="s">
        <v>211</v>
      </c>
      <c r="SFY40" t="s">
        <v>211</v>
      </c>
      <c r="SFZ40" t="s">
        <v>211</v>
      </c>
      <c r="SGA40" t="s">
        <v>211</v>
      </c>
      <c r="SGB40" t="s">
        <v>211</v>
      </c>
      <c r="SGC40" t="s">
        <v>211</v>
      </c>
      <c r="SGD40" t="s">
        <v>211</v>
      </c>
      <c r="SGE40" t="s">
        <v>211</v>
      </c>
      <c r="SGF40" t="s">
        <v>211</v>
      </c>
      <c r="SGG40" t="s">
        <v>211</v>
      </c>
      <c r="SGH40" t="s">
        <v>211</v>
      </c>
      <c r="SGI40" t="s">
        <v>211</v>
      </c>
      <c r="SGJ40" t="s">
        <v>211</v>
      </c>
      <c r="SGK40" t="s">
        <v>211</v>
      </c>
      <c r="SGL40" t="s">
        <v>211</v>
      </c>
      <c r="SGM40" t="s">
        <v>211</v>
      </c>
      <c r="SGN40" t="s">
        <v>211</v>
      </c>
      <c r="SGO40" t="s">
        <v>211</v>
      </c>
      <c r="SGP40" t="s">
        <v>211</v>
      </c>
      <c r="SGQ40" t="s">
        <v>211</v>
      </c>
      <c r="SGR40" t="s">
        <v>211</v>
      </c>
      <c r="SGS40" t="s">
        <v>211</v>
      </c>
      <c r="SGT40" t="s">
        <v>211</v>
      </c>
      <c r="SGU40" t="s">
        <v>211</v>
      </c>
      <c r="SGV40" t="s">
        <v>211</v>
      </c>
      <c r="SGW40" t="s">
        <v>211</v>
      </c>
      <c r="SGX40" t="s">
        <v>211</v>
      </c>
      <c r="SGY40" t="s">
        <v>211</v>
      </c>
      <c r="SGZ40" t="s">
        <v>211</v>
      </c>
      <c r="SHA40" t="s">
        <v>211</v>
      </c>
      <c r="SHB40" t="s">
        <v>211</v>
      </c>
      <c r="SHC40" t="s">
        <v>211</v>
      </c>
      <c r="SHD40" t="s">
        <v>211</v>
      </c>
      <c r="SHE40" t="s">
        <v>211</v>
      </c>
      <c r="SHF40" t="s">
        <v>211</v>
      </c>
      <c r="SHG40" t="s">
        <v>211</v>
      </c>
      <c r="SHH40" t="s">
        <v>211</v>
      </c>
      <c r="SHI40" t="s">
        <v>211</v>
      </c>
      <c r="SHJ40" t="s">
        <v>211</v>
      </c>
      <c r="SHK40" t="s">
        <v>211</v>
      </c>
      <c r="SHL40" t="s">
        <v>211</v>
      </c>
      <c r="SHM40" t="s">
        <v>211</v>
      </c>
      <c r="SHN40" t="s">
        <v>211</v>
      </c>
      <c r="SHO40" t="s">
        <v>211</v>
      </c>
      <c r="SHP40" t="s">
        <v>211</v>
      </c>
      <c r="SHQ40" t="s">
        <v>211</v>
      </c>
      <c r="SHR40" t="s">
        <v>211</v>
      </c>
      <c r="SHS40" t="s">
        <v>211</v>
      </c>
      <c r="SHT40" t="s">
        <v>211</v>
      </c>
      <c r="SHU40" t="s">
        <v>211</v>
      </c>
      <c r="SHV40" t="s">
        <v>211</v>
      </c>
      <c r="SHW40" t="s">
        <v>211</v>
      </c>
      <c r="SHX40" t="s">
        <v>211</v>
      </c>
      <c r="SHY40" t="s">
        <v>211</v>
      </c>
      <c r="SHZ40" t="s">
        <v>211</v>
      </c>
      <c r="SIA40" t="s">
        <v>211</v>
      </c>
      <c r="SIB40" t="s">
        <v>211</v>
      </c>
      <c r="SIC40" t="s">
        <v>211</v>
      </c>
      <c r="SID40" t="s">
        <v>211</v>
      </c>
      <c r="SIE40" t="s">
        <v>211</v>
      </c>
      <c r="SIF40" t="s">
        <v>211</v>
      </c>
      <c r="SIG40" t="s">
        <v>211</v>
      </c>
      <c r="SIH40" t="s">
        <v>211</v>
      </c>
      <c r="SII40" t="s">
        <v>211</v>
      </c>
      <c r="SIJ40" t="s">
        <v>211</v>
      </c>
      <c r="SIK40" t="s">
        <v>211</v>
      </c>
      <c r="SIL40" t="s">
        <v>211</v>
      </c>
      <c r="SIM40" t="s">
        <v>211</v>
      </c>
      <c r="SIN40" t="s">
        <v>211</v>
      </c>
      <c r="SIO40" t="s">
        <v>211</v>
      </c>
      <c r="SIP40" t="s">
        <v>211</v>
      </c>
      <c r="SIQ40" t="s">
        <v>211</v>
      </c>
      <c r="SIR40" t="s">
        <v>211</v>
      </c>
      <c r="SIS40" t="s">
        <v>211</v>
      </c>
      <c r="SIT40" t="s">
        <v>211</v>
      </c>
      <c r="SIU40" t="s">
        <v>211</v>
      </c>
      <c r="SIV40" t="s">
        <v>211</v>
      </c>
      <c r="SIW40" t="s">
        <v>211</v>
      </c>
      <c r="SIX40" t="s">
        <v>211</v>
      </c>
      <c r="SIY40" t="s">
        <v>211</v>
      </c>
      <c r="SIZ40" t="s">
        <v>211</v>
      </c>
      <c r="SJA40" t="s">
        <v>211</v>
      </c>
      <c r="SJB40" t="s">
        <v>211</v>
      </c>
      <c r="SJC40" t="s">
        <v>211</v>
      </c>
      <c r="SJD40" t="s">
        <v>211</v>
      </c>
      <c r="SJE40" t="s">
        <v>211</v>
      </c>
      <c r="SJF40" t="s">
        <v>211</v>
      </c>
      <c r="SJG40" t="s">
        <v>211</v>
      </c>
      <c r="SJH40" t="s">
        <v>211</v>
      </c>
      <c r="SJI40" t="s">
        <v>211</v>
      </c>
      <c r="SJJ40" t="s">
        <v>211</v>
      </c>
      <c r="SJK40" t="s">
        <v>211</v>
      </c>
      <c r="SJL40" t="s">
        <v>211</v>
      </c>
      <c r="SJM40" t="s">
        <v>211</v>
      </c>
      <c r="SJN40" t="s">
        <v>211</v>
      </c>
      <c r="SJO40" t="s">
        <v>211</v>
      </c>
      <c r="SJP40" t="s">
        <v>211</v>
      </c>
      <c r="SJQ40" t="s">
        <v>211</v>
      </c>
      <c r="SJR40" t="s">
        <v>211</v>
      </c>
      <c r="SJS40" t="s">
        <v>211</v>
      </c>
      <c r="SJT40" t="s">
        <v>211</v>
      </c>
      <c r="SJU40" t="s">
        <v>211</v>
      </c>
      <c r="SJV40" t="s">
        <v>211</v>
      </c>
      <c r="SJW40" t="s">
        <v>211</v>
      </c>
      <c r="SJX40" t="s">
        <v>211</v>
      </c>
      <c r="SJY40" t="s">
        <v>211</v>
      </c>
      <c r="SJZ40" t="s">
        <v>211</v>
      </c>
      <c r="SKA40" t="s">
        <v>211</v>
      </c>
      <c r="SKB40" t="s">
        <v>211</v>
      </c>
      <c r="SKC40" t="s">
        <v>211</v>
      </c>
      <c r="SKD40" t="s">
        <v>211</v>
      </c>
      <c r="SKE40" t="s">
        <v>211</v>
      </c>
      <c r="SKF40" t="s">
        <v>211</v>
      </c>
      <c r="SKG40" t="s">
        <v>211</v>
      </c>
      <c r="SKH40" t="s">
        <v>211</v>
      </c>
      <c r="SKI40" t="s">
        <v>211</v>
      </c>
      <c r="SKJ40" t="s">
        <v>211</v>
      </c>
      <c r="SKK40" t="s">
        <v>211</v>
      </c>
      <c r="SKL40" t="s">
        <v>211</v>
      </c>
      <c r="SKM40" t="s">
        <v>211</v>
      </c>
      <c r="SKN40" t="s">
        <v>211</v>
      </c>
      <c r="SKO40" t="s">
        <v>211</v>
      </c>
      <c r="SKP40" t="s">
        <v>211</v>
      </c>
      <c r="SKQ40" t="s">
        <v>211</v>
      </c>
      <c r="SKR40" t="s">
        <v>211</v>
      </c>
      <c r="SKS40" t="s">
        <v>211</v>
      </c>
      <c r="SKT40" t="s">
        <v>211</v>
      </c>
      <c r="SKU40" t="s">
        <v>211</v>
      </c>
      <c r="SKV40" t="s">
        <v>211</v>
      </c>
      <c r="SKW40" t="s">
        <v>211</v>
      </c>
      <c r="SKX40" t="s">
        <v>211</v>
      </c>
      <c r="SKY40" t="s">
        <v>211</v>
      </c>
      <c r="SKZ40" t="s">
        <v>211</v>
      </c>
      <c r="SLA40" t="s">
        <v>211</v>
      </c>
      <c r="SLB40" t="s">
        <v>211</v>
      </c>
      <c r="SLC40" t="s">
        <v>211</v>
      </c>
      <c r="SLD40" t="s">
        <v>211</v>
      </c>
      <c r="SLE40" t="s">
        <v>211</v>
      </c>
      <c r="SLF40" t="s">
        <v>211</v>
      </c>
      <c r="SLG40" t="s">
        <v>211</v>
      </c>
      <c r="SLH40" t="s">
        <v>211</v>
      </c>
      <c r="SLI40" t="s">
        <v>211</v>
      </c>
      <c r="SLJ40" t="s">
        <v>211</v>
      </c>
      <c r="SLK40" t="s">
        <v>211</v>
      </c>
      <c r="SLL40" t="s">
        <v>211</v>
      </c>
      <c r="SLM40" t="s">
        <v>211</v>
      </c>
      <c r="SLN40" t="s">
        <v>211</v>
      </c>
      <c r="SLO40" t="s">
        <v>211</v>
      </c>
      <c r="SLP40" t="s">
        <v>211</v>
      </c>
      <c r="SLQ40" t="s">
        <v>211</v>
      </c>
      <c r="SLR40" t="s">
        <v>211</v>
      </c>
      <c r="SLS40" t="s">
        <v>211</v>
      </c>
      <c r="SLT40" t="s">
        <v>211</v>
      </c>
      <c r="SLU40" t="s">
        <v>211</v>
      </c>
      <c r="SLV40" t="s">
        <v>211</v>
      </c>
      <c r="SLW40" t="s">
        <v>211</v>
      </c>
      <c r="SLX40" t="s">
        <v>211</v>
      </c>
      <c r="SLY40" t="s">
        <v>211</v>
      </c>
      <c r="SLZ40" t="s">
        <v>211</v>
      </c>
      <c r="SMA40" t="s">
        <v>211</v>
      </c>
      <c r="SMB40" t="s">
        <v>211</v>
      </c>
      <c r="SMC40" t="s">
        <v>211</v>
      </c>
      <c r="SMD40" t="s">
        <v>211</v>
      </c>
      <c r="SME40" t="s">
        <v>211</v>
      </c>
      <c r="SMF40" t="s">
        <v>211</v>
      </c>
      <c r="SMG40" t="s">
        <v>211</v>
      </c>
      <c r="SMH40" t="s">
        <v>211</v>
      </c>
      <c r="SMI40" t="s">
        <v>211</v>
      </c>
      <c r="SMJ40" t="s">
        <v>211</v>
      </c>
      <c r="SMK40" t="s">
        <v>211</v>
      </c>
      <c r="SML40" t="s">
        <v>211</v>
      </c>
      <c r="SMM40" t="s">
        <v>211</v>
      </c>
      <c r="SMN40" t="s">
        <v>211</v>
      </c>
      <c r="SMO40" t="s">
        <v>211</v>
      </c>
      <c r="SMP40" t="s">
        <v>211</v>
      </c>
      <c r="SMQ40" t="s">
        <v>211</v>
      </c>
      <c r="SMR40" t="s">
        <v>211</v>
      </c>
      <c r="SMS40" t="s">
        <v>211</v>
      </c>
      <c r="SMT40" t="s">
        <v>211</v>
      </c>
      <c r="SMU40" t="s">
        <v>211</v>
      </c>
      <c r="SMV40" t="s">
        <v>211</v>
      </c>
      <c r="SMW40" t="s">
        <v>211</v>
      </c>
      <c r="SMX40" t="s">
        <v>211</v>
      </c>
      <c r="SMY40" t="s">
        <v>211</v>
      </c>
      <c r="SMZ40" t="s">
        <v>211</v>
      </c>
      <c r="SNA40" t="s">
        <v>211</v>
      </c>
      <c r="SNB40" t="s">
        <v>211</v>
      </c>
      <c r="SNC40" t="s">
        <v>211</v>
      </c>
      <c r="SND40" t="s">
        <v>211</v>
      </c>
      <c r="SNE40" t="s">
        <v>211</v>
      </c>
      <c r="SNF40" t="s">
        <v>211</v>
      </c>
      <c r="SNG40" t="s">
        <v>211</v>
      </c>
      <c r="SNH40" t="s">
        <v>211</v>
      </c>
      <c r="SNI40" t="s">
        <v>211</v>
      </c>
      <c r="SNJ40" t="s">
        <v>211</v>
      </c>
      <c r="SNK40" t="s">
        <v>211</v>
      </c>
      <c r="SNL40" t="s">
        <v>211</v>
      </c>
      <c r="SNM40" t="s">
        <v>211</v>
      </c>
      <c r="SNN40" t="s">
        <v>211</v>
      </c>
      <c r="SNO40" t="s">
        <v>211</v>
      </c>
      <c r="SNP40" t="s">
        <v>211</v>
      </c>
      <c r="SNQ40" t="s">
        <v>211</v>
      </c>
      <c r="SNR40" t="s">
        <v>211</v>
      </c>
      <c r="SNS40" t="s">
        <v>211</v>
      </c>
      <c r="SNT40" t="s">
        <v>211</v>
      </c>
      <c r="SNU40" t="s">
        <v>211</v>
      </c>
      <c r="SNV40" t="s">
        <v>211</v>
      </c>
      <c r="SNW40" t="s">
        <v>211</v>
      </c>
      <c r="SNX40" t="s">
        <v>211</v>
      </c>
      <c r="SNY40" t="s">
        <v>211</v>
      </c>
      <c r="SNZ40" t="s">
        <v>211</v>
      </c>
      <c r="SOA40" t="s">
        <v>211</v>
      </c>
      <c r="SOB40" t="s">
        <v>211</v>
      </c>
      <c r="SOC40" t="s">
        <v>211</v>
      </c>
      <c r="SOD40" t="s">
        <v>211</v>
      </c>
      <c r="SOE40" t="s">
        <v>211</v>
      </c>
      <c r="SOF40" t="s">
        <v>211</v>
      </c>
      <c r="SOG40" t="s">
        <v>211</v>
      </c>
      <c r="SOH40" t="s">
        <v>211</v>
      </c>
      <c r="SOI40" t="s">
        <v>211</v>
      </c>
      <c r="SOJ40" t="s">
        <v>211</v>
      </c>
      <c r="SOK40" t="s">
        <v>211</v>
      </c>
      <c r="SOL40" t="s">
        <v>211</v>
      </c>
      <c r="SOM40" t="s">
        <v>211</v>
      </c>
      <c r="SON40" t="s">
        <v>211</v>
      </c>
      <c r="SOO40" t="s">
        <v>211</v>
      </c>
      <c r="SOP40" t="s">
        <v>211</v>
      </c>
      <c r="SOQ40" t="s">
        <v>211</v>
      </c>
      <c r="SOR40" t="s">
        <v>211</v>
      </c>
      <c r="SOS40" t="s">
        <v>211</v>
      </c>
      <c r="SOT40" t="s">
        <v>211</v>
      </c>
      <c r="SOU40" t="s">
        <v>211</v>
      </c>
      <c r="SOV40" t="s">
        <v>211</v>
      </c>
      <c r="SOW40" t="s">
        <v>211</v>
      </c>
      <c r="SOX40" t="s">
        <v>211</v>
      </c>
      <c r="SOY40" t="s">
        <v>211</v>
      </c>
      <c r="SOZ40" t="s">
        <v>211</v>
      </c>
      <c r="SPA40" t="s">
        <v>211</v>
      </c>
      <c r="SPB40" t="s">
        <v>211</v>
      </c>
      <c r="SPC40" t="s">
        <v>211</v>
      </c>
      <c r="SPD40" t="s">
        <v>211</v>
      </c>
      <c r="SPE40" t="s">
        <v>211</v>
      </c>
      <c r="SPF40" t="s">
        <v>211</v>
      </c>
      <c r="SPG40" t="s">
        <v>211</v>
      </c>
      <c r="SPH40" t="s">
        <v>211</v>
      </c>
      <c r="SPI40" t="s">
        <v>211</v>
      </c>
      <c r="SPJ40" t="s">
        <v>211</v>
      </c>
      <c r="SPK40" t="s">
        <v>211</v>
      </c>
      <c r="SPL40" t="s">
        <v>211</v>
      </c>
      <c r="SPM40" t="s">
        <v>211</v>
      </c>
      <c r="SPN40" t="s">
        <v>211</v>
      </c>
      <c r="SPO40" t="s">
        <v>211</v>
      </c>
      <c r="SPP40" t="s">
        <v>211</v>
      </c>
      <c r="SPQ40" t="s">
        <v>211</v>
      </c>
      <c r="SPR40" t="s">
        <v>211</v>
      </c>
      <c r="SPS40" t="s">
        <v>211</v>
      </c>
      <c r="SPT40" t="s">
        <v>211</v>
      </c>
      <c r="SPU40" t="s">
        <v>211</v>
      </c>
      <c r="SPV40" t="s">
        <v>211</v>
      </c>
      <c r="SPW40" t="s">
        <v>211</v>
      </c>
      <c r="SPX40" t="s">
        <v>211</v>
      </c>
      <c r="SPY40" t="s">
        <v>211</v>
      </c>
      <c r="SPZ40" t="s">
        <v>211</v>
      </c>
      <c r="SQA40" t="s">
        <v>211</v>
      </c>
      <c r="SQB40" t="s">
        <v>211</v>
      </c>
      <c r="SQC40" t="s">
        <v>211</v>
      </c>
      <c r="SQD40" t="s">
        <v>211</v>
      </c>
      <c r="SQE40" t="s">
        <v>211</v>
      </c>
      <c r="SQF40" t="s">
        <v>211</v>
      </c>
      <c r="SQG40" t="s">
        <v>211</v>
      </c>
      <c r="SQH40" t="s">
        <v>211</v>
      </c>
      <c r="SQI40" t="s">
        <v>211</v>
      </c>
      <c r="SQJ40" t="s">
        <v>211</v>
      </c>
      <c r="SQK40" t="s">
        <v>211</v>
      </c>
      <c r="SQL40" t="s">
        <v>211</v>
      </c>
      <c r="SQM40" t="s">
        <v>211</v>
      </c>
      <c r="SQN40" t="s">
        <v>211</v>
      </c>
      <c r="SQO40" t="s">
        <v>211</v>
      </c>
      <c r="SQP40" t="s">
        <v>211</v>
      </c>
      <c r="SQQ40" t="s">
        <v>211</v>
      </c>
      <c r="SQR40" t="s">
        <v>211</v>
      </c>
      <c r="SQS40" t="s">
        <v>211</v>
      </c>
      <c r="SQT40" t="s">
        <v>211</v>
      </c>
      <c r="SQU40" t="s">
        <v>211</v>
      </c>
      <c r="SQV40" t="s">
        <v>211</v>
      </c>
      <c r="SQW40" t="s">
        <v>211</v>
      </c>
      <c r="SQX40" t="s">
        <v>211</v>
      </c>
      <c r="SQY40" t="s">
        <v>211</v>
      </c>
      <c r="SQZ40" t="s">
        <v>211</v>
      </c>
      <c r="SRA40" t="s">
        <v>211</v>
      </c>
      <c r="SRB40" t="s">
        <v>211</v>
      </c>
      <c r="SRC40" t="s">
        <v>211</v>
      </c>
      <c r="SRD40" t="s">
        <v>211</v>
      </c>
      <c r="SRE40" t="s">
        <v>211</v>
      </c>
      <c r="SRF40" t="s">
        <v>211</v>
      </c>
      <c r="SRG40" t="s">
        <v>211</v>
      </c>
      <c r="SRH40" t="s">
        <v>211</v>
      </c>
      <c r="SRI40" t="s">
        <v>211</v>
      </c>
      <c r="SRJ40" t="s">
        <v>211</v>
      </c>
      <c r="SRK40" t="s">
        <v>211</v>
      </c>
      <c r="SRL40" t="s">
        <v>211</v>
      </c>
      <c r="SRM40" t="s">
        <v>211</v>
      </c>
      <c r="SRN40" t="s">
        <v>211</v>
      </c>
      <c r="SRO40" t="s">
        <v>211</v>
      </c>
      <c r="SRP40" t="s">
        <v>211</v>
      </c>
      <c r="SRQ40" t="s">
        <v>211</v>
      </c>
      <c r="SRR40" t="s">
        <v>211</v>
      </c>
      <c r="SRS40" t="s">
        <v>211</v>
      </c>
      <c r="SRT40" t="s">
        <v>211</v>
      </c>
      <c r="SRU40" t="s">
        <v>211</v>
      </c>
      <c r="SRV40" t="s">
        <v>211</v>
      </c>
      <c r="SRW40" t="s">
        <v>211</v>
      </c>
      <c r="SRX40" t="s">
        <v>211</v>
      </c>
      <c r="SRY40" t="s">
        <v>211</v>
      </c>
      <c r="SRZ40" t="s">
        <v>211</v>
      </c>
      <c r="SSA40" t="s">
        <v>211</v>
      </c>
      <c r="SSB40" t="s">
        <v>211</v>
      </c>
      <c r="SSC40" t="s">
        <v>211</v>
      </c>
      <c r="SSD40" t="s">
        <v>211</v>
      </c>
      <c r="SSE40" t="s">
        <v>211</v>
      </c>
      <c r="SSF40" t="s">
        <v>211</v>
      </c>
      <c r="SSG40" t="s">
        <v>211</v>
      </c>
      <c r="SSH40" t="s">
        <v>211</v>
      </c>
      <c r="SSI40" t="s">
        <v>211</v>
      </c>
      <c r="SSJ40" t="s">
        <v>211</v>
      </c>
      <c r="SSK40" t="s">
        <v>211</v>
      </c>
      <c r="SSL40" t="s">
        <v>211</v>
      </c>
      <c r="SSM40" t="s">
        <v>211</v>
      </c>
      <c r="SSN40" t="s">
        <v>211</v>
      </c>
      <c r="SSO40" t="s">
        <v>211</v>
      </c>
      <c r="SSP40" t="s">
        <v>211</v>
      </c>
      <c r="SSQ40" t="s">
        <v>211</v>
      </c>
      <c r="SSR40" t="s">
        <v>211</v>
      </c>
      <c r="SSS40" t="s">
        <v>211</v>
      </c>
      <c r="SST40" t="s">
        <v>211</v>
      </c>
      <c r="SSU40" t="s">
        <v>211</v>
      </c>
      <c r="SSV40" t="s">
        <v>211</v>
      </c>
      <c r="SSW40" t="s">
        <v>211</v>
      </c>
      <c r="SSX40" t="s">
        <v>211</v>
      </c>
      <c r="SSY40" t="s">
        <v>211</v>
      </c>
      <c r="SSZ40" t="s">
        <v>211</v>
      </c>
      <c r="STA40" t="s">
        <v>211</v>
      </c>
      <c r="STB40" t="s">
        <v>211</v>
      </c>
      <c r="STC40" t="s">
        <v>211</v>
      </c>
      <c r="STD40" t="s">
        <v>211</v>
      </c>
      <c r="STE40" t="s">
        <v>211</v>
      </c>
      <c r="STF40" t="s">
        <v>211</v>
      </c>
      <c r="STG40" t="s">
        <v>211</v>
      </c>
      <c r="STH40" t="s">
        <v>211</v>
      </c>
      <c r="STI40" t="s">
        <v>211</v>
      </c>
      <c r="STJ40" t="s">
        <v>211</v>
      </c>
      <c r="STK40" t="s">
        <v>211</v>
      </c>
      <c r="STL40" t="s">
        <v>211</v>
      </c>
      <c r="STM40" t="s">
        <v>211</v>
      </c>
      <c r="STN40" t="s">
        <v>211</v>
      </c>
      <c r="STO40" t="s">
        <v>211</v>
      </c>
      <c r="STP40" t="s">
        <v>211</v>
      </c>
      <c r="STQ40" t="s">
        <v>211</v>
      </c>
      <c r="STR40" t="s">
        <v>211</v>
      </c>
      <c r="STS40" t="s">
        <v>211</v>
      </c>
      <c r="STT40" t="s">
        <v>211</v>
      </c>
      <c r="STU40" t="s">
        <v>211</v>
      </c>
      <c r="STV40" t="s">
        <v>211</v>
      </c>
      <c r="STW40" t="s">
        <v>211</v>
      </c>
      <c r="STX40" t="s">
        <v>211</v>
      </c>
      <c r="STY40" t="s">
        <v>211</v>
      </c>
      <c r="STZ40" t="s">
        <v>211</v>
      </c>
      <c r="SUA40" t="s">
        <v>211</v>
      </c>
      <c r="SUB40" t="s">
        <v>211</v>
      </c>
      <c r="SUC40" t="s">
        <v>211</v>
      </c>
      <c r="SUD40" t="s">
        <v>211</v>
      </c>
      <c r="SUE40" t="s">
        <v>211</v>
      </c>
      <c r="SUF40" t="s">
        <v>211</v>
      </c>
      <c r="SUG40" t="s">
        <v>211</v>
      </c>
      <c r="SUH40" t="s">
        <v>211</v>
      </c>
      <c r="SUI40" t="s">
        <v>211</v>
      </c>
      <c r="SUJ40" t="s">
        <v>211</v>
      </c>
      <c r="SUK40" t="s">
        <v>211</v>
      </c>
      <c r="SUL40" t="s">
        <v>211</v>
      </c>
      <c r="SUM40" t="s">
        <v>211</v>
      </c>
      <c r="SUN40" t="s">
        <v>211</v>
      </c>
      <c r="SUO40" t="s">
        <v>211</v>
      </c>
      <c r="SUP40" t="s">
        <v>211</v>
      </c>
      <c r="SUQ40" t="s">
        <v>211</v>
      </c>
      <c r="SUR40" t="s">
        <v>211</v>
      </c>
      <c r="SUS40" t="s">
        <v>211</v>
      </c>
      <c r="SUT40" t="s">
        <v>211</v>
      </c>
      <c r="SUU40" t="s">
        <v>211</v>
      </c>
      <c r="SUV40" t="s">
        <v>211</v>
      </c>
      <c r="SUW40" t="s">
        <v>211</v>
      </c>
      <c r="SUX40" t="s">
        <v>211</v>
      </c>
      <c r="SUY40" t="s">
        <v>211</v>
      </c>
      <c r="SUZ40" t="s">
        <v>211</v>
      </c>
      <c r="SVA40" t="s">
        <v>211</v>
      </c>
      <c r="SVB40" t="s">
        <v>211</v>
      </c>
      <c r="SVC40" t="s">
        <v>211</v>
      </c>
      <c r="SVD40" t="s">
        <v>211</v>
      </c>
      <c r="SVE40" t="s">
        <v>211</v>
      </c>
      <c r="SVF40" t="s">
        <v>211</v>
      </c>
      <c r="SVG40" t="s">
        <v>211</v>
      </c>
      <c r="SVH40" t="s">
        <v>211</v>
      </c>
      <c r="SVI40" t="s">
        <v>211</v>
      </c>
      <c r="SVJ40" t="s">
        <v>211</v>
      </c>
      <c r="SVK40" t="s">
        <v>211</v>
      </c>
      <c r="SVL40" t="s">
        <v>211</v>
      </c>
      <c r="SVM40" t="s">
        <v>211</v>
      </c>
      <c r="SVN40" t="s">
        <v>211</v>
      </c>
      <c r="SVO40" t="s">
        <v>211</v>
      </c>
      <c r="SVP40" t="s">
        <v>211</v>
      </c>
      <c r="SVQ40" t="s">
        <v>211</v>
      </c>
      <c r="SVR40" t="s">
        <v>211</v>
      </c>
      <c r="SVS40" t="s">
        <v>211</v>
      </c>
      <c r="SVT40" t="s">
        <v>211</v>
      </c>
      <c r="SVU40" t="s">
        <v>211</v>
      </c>
      <c r="SVV40" t="s">
        <v>211</v>
      </c>
      <c r="SVW40" t="s">
        <v>211</v>
      </c>
      <c r="SVX40" t="s">
        <v>211</v>
      </c>
      <c r="SVY40" t="s">
        <v>211</v>
      </c>
      <c r="SVZ40" t="s">
        <v>211</v>
      </c>
      <c r="SWA40" t="s">
        <v>211</v>
      </c>
      <c r="SWB40" t="s">
        <v>211</v>
      </c>
      <c r="SWC40" t="s">
        <v>211</v>
      </c>
      <c r="SWD40" t="s">
        <v>211</v>
      </c>
      <c r="SWE40" t="s">
        <v>211</v>
      </c>
      <c r="SWF40" t="s">
        <v>211</v>
      </c>
      <c r="SWG40" t="s">
        <v>211</v>
      </c>
      <c r="SWH40" t="s">
        <v>211</v>
      </c>
      <c r="SWI40" t="s">
        <v>211</v>
      </c>
      <c r="SWJ40" t="s">
        <v>211</v>
      </c>
      <c r="SWK40" t="s">
        <v>211</v>
      </c>
      <c r="SWL40" t="s">
        <v>211</v>
      </c>
      <c r="SWM40" t="s">
        <v>211</v>
      </c>
      <c r="SWN40" t="s">
        <v>211</v>
      </c>
      <c r="SWO40" t="s">
        <v>211</v>
      </c>
      <c r="SWP40" t="s">
        <v>211</v>
      </c>
      <c r="SWQ40" t="s">
        <v>211</v>
      </c>
      <c r="SWR40" t="s">
        <v>211</v>
      </c>
      <c r="SWS40" t="s">
        <v>211</v>
      </c>
      <c r="SWT40" t="s">
        <v>211</v>
      </c>
      <c r="SWU40" t="s">
        <v>211</v>
      </c>
      <c r="SWV40" t="s">
        <v>211</v>
      </c>
      <c r="SWW40" t="s">
        <v>211</v>
      </c>
      <c r="SWX40" t="s">
        <v>211</v>
      </c>
      <c r="SWY40" t="s">
        <v>211</v>
      </c>
      <c r="SWZ40" t="s">
        <v>211</v>
      </c>
      <c r="SXA40" t="s">
        <v>211</v>
      </c>
      <c r="SXB40" t="s">
        <v>211</v>
      </c>
      <c r="SXC40" t="s">
        <v>211</v>
      </c>
      <c r="SXD40" t="s">
        <v>211</v>
      </c>
      <c r="SXE40" t="s">
        <v>211</v>
      </c>
      <c r="SXF40" t="s">
        <v>211</v>
      </c>
      <c r="SXG40" t="s">
        <v>211</v>
      </c>
      <c r="SXH40" t="s">
        <v>211</v>
      </c>
      <c r="SXI40" t="s">
        <v>211</v>
      </c>
      <c r="SXJ40" t="s">
        <v>211</v>
      </c>
      <c r="SXK40" t="s">
        <v>211</v>
      </c>
      <c r="SXL40" t="s">
        <v>211</v>
      </c>
      <c r="SXM40" t="s">
        <v>211</v>
      </c>
      <c r="SXN40" t="s">
        <v>211</v>
      </c>
      <c r="SXO40" t="s">
        <v>211</v>
      </c>
      <c r="SXP40" t="s">
        <v>211</v>
      </c>
      <c r="SXQ40" t="s">
        <v>211</v>
      </c>
      <c r="SXR40" t="s">
        <v>211</v>
      </c>
      <c r="SXS40" t="s">
        <v>211</v>
      </c>
      <c r="SXT40" t="s">
        <v>211</v>
      </c>
      <c r="SXU40" t="s">
        <v>211</v>
      </c>
      <c r="SXV40" t="s">
        <v>211</v>
      </c>
      <c r="SXW40" t="s">
        <v>211</v>
      </c>
      <c r="SXX40" t="s">
        <v>211</v>
      </c>
      <c r="SXY40" t="s">
        <v>211</v>
      </c>
      <c r="SXZ40" t="s">
        <v>211</v>
      </c>
      <c r="SYA40" t="s">
        <v>211</v>
      </c>
      <c r="SYB40" t="s">
        <v>211</v>
      </c>
      <c r="SYC40" t="s">
        <v>211</v>
      </c>
      <c r="SYD40" t="s">
        <v>211</v>
      </c>
      <c r="SYE40" t="s">
        <v>211</v>
      </c>
      <c r="SYF40" t="s">
        <v>211</v>
      </c>
      <c r="SYG40" t="s">
        <v>211</v>
      </c>
      <c r="SYH40" t="s">
        <v>211</v>
      </c>
      <c r="SYI40" t="s">
        <v>211</v>
      </c>
      <c r="SYJ40" t="s">
        <v>211</v>
      </c>
      <c r="SYK40" t="s">
        <v>211</v>
      </c>
      <c r="SYL40" t="s">
        <v>211</v>
      </c>
      <c r="SYM40" t="s">
        <v>211</v>
      </c>
      <c r="SYN40" t="s">
        <v>211</v>
      </c>
      <c r="SYO40" t="s">
        <v>211</v>
      </c>
      <c r="SYP40" t="s">
        <v>211</v>
      </c>
      <c r="SYQ40" t="s">
        <v>211</v>
      </c>
      <c r="SYR40" t="s">
        <v>211</v>
      </c>
      <c r="SYS40" t="s">
        <v>211</v>
      </c>
      <c r="SYT40" t="s">
        <v>211</v>
      </c>
      <c r="SYU40" t="s">
        <v>211</v>
      </c>
      <c r="SYV40" t="s">
        <v>211</v>
      </c>
      <c r="SYW40" t="s">
        <v>211</v>
      </c>
      <c r="SYX40" t="s">
        <v>211</v>
      </c>
      <c r="SYY40" t="s">
        <v>211</v>
      </c>
      <c r="SYZ40" t="s">
        <v>211</v>
      </c>
      <c r="SZA40" t="s">
        <v>211</v>
      </c>
      <c r="SZB40" t="s">
        <v>211</v>
      </c>
      <c r="SZC40" t="s">
        <v>211</v>
      </c>
      <c r="SZD40" t="s">
        <v>211</v>
      </c>
      <c r="SZE40" t="s">
        <v>211</v>
      </c>
      <c r="SZF40" t="s">
        <v>211</v>
      </c>
      <c r="SZG40" t="s">
        <v>211</v>
      </c>
      <c r="SZH40" t="s">
        <v>211</v>
      </c>
      <c r="SZI40" t="s">
        <v>211</v>
      </c>
      <c r="SZJ40" t="s">
        <v>211</v>
      </c>
      <c r="SZK40" t="s">
        <v>211</v>
      </c>
      <c r="SZL40" t="s">
        <v>211</v>
      </c>
      <c r="SZM40" t="s">
        <v>211</v>
      </c>
      <c r="SZN40" t="s">
        <v>211</v>
      </c>
      <c r="SZO40" t="s">
        <v>211</v>
      </c>
      <c r="SZP40" t="s">
        <v>211</v>
      </c>
      <c r="SZQ40" t="s">
        <v>211</v>
      </c>
      <c r="SZR40" t="s">
        <v>211</v>
      </c>
      <c r="SZS40" t="s">
        <v>211</v>
      </c>
      <c r="SZT40" t="s">
        <v>211</v>
      </c>
      <c r="SZU40" t="s">
        <v>211</v>
      </c>
      <c r="SZV40" t="s">
        <v>211</v>
      </c>
      <c r="SZW40" t="s">
        <v>211</v>
      </c>
      <c r="SZX40" t="s">
        <v>211</v>
      </c>
      <c r="SZY40" t="s">
        <v>211</v>
      </c>
      <c r="SZZ40" t="s">
        <v>211</v>
      </c>
      <c r="TAA40" t="s">
        <v>211</v>
      </c>
      <c r="TAB40" t="s">
        <v>211</v>
      </c>
      <c r="TAC40" t="s">
        <v>211</v>
      </c>
      <c r="TAD40" t="s">
        <v>211</v>
      </c>
      <c r="TAE40" t="s">
        <v>211</v>
      </c>
      <c r="TAF40" t="s">
        <v>211</v>
      </c>
      <c r="TAG40" t="s">
        <v>211</v>
      </c>
      <c r="TAH40" t="s">
        <v>211</v>
      </c>
      <c r="TAI40" t="s">
        <v>211</v>
      </c>
      <c r="TAJ40" t="s">
        <v>211</v>
      </c>
      <c r="TAK40" t="s">
        <v>211</v>
      </c>
      <c r="TAL40" t="s">
        <v>211</v>
      </c>
      <c r="TAM40" t="s">
        <v>211</v>
      </c>
      <c r="TAN40" t="s">
        <v>211</v>
      </c>
      <c r="TAO40" t="s">
        <v>211</v>
      </c>
      <c r="TAP40" t="s">
        <v>211</v>
      </c>
      <c r="TAQ40" t="s">
        <v>211</v>
      </c>
      <c r="TAR40" t="s">
        <v>211</v>
      </c>
      <c r="TAS40" t="s">
        <v>211</v>
      </c>
      <c r="TAT40" t="s">
        <v>211</v>
      </c>
      <c r="TAU40" t="s">
        <v>211</v>
      </c>
      <c r="TAV40" t="s">
        <v>211</v>
      </c>
      <c r="TAW40" t="s">
        <v>211</v>
      </c>
      <c r="TAX40" t="s">
        <v>211</v>
      </c>
      <c r="TAY40" t="s">
        <v>211</v>
      </c>
      <c r="TAZ40" t="s">
        <v>211</v>
      </c>
      <c r="TBA40" t="s">
        <v>211</v>
      </c>
      <c r="TBB40" t="s">
        <v>211</v>
      </c>
      <c r="TBC40" t="s">
        <v>211</v>
      </c>
      <c r="TBD40" t="s">
        <v>211</v>
      </c>
      <c r="TBE40" t="s">
        <v>211</v>
      </c>
      <c r="TBF40" t="s">
        <v>211</v>
      </c>
      <c r="TBG40" t="s">
        <v>211</v>
      </c>
      <c r="TBH40" t="s">
        <v>211</v>
      </c>
      <c r="TBI40" t="s">
        <v>211</v>
      </c>
      <c r="TBJ40" t="s">
        <v>211</v>
      </c>
      <c r="TBK40" t="s">
        <v>211</v>
      </c>
      <c r="TBL40" t="s">
        <v>211</v>
      </c>
      <c r="TBM40" t="s">
        <v>211</v>
      </c>
      <c r="TBN40" t="s">
        <v>211</v>
      </c>
      <c r="TBO40" t="s">
        <v>211</v>
      </c>
      <c r="TBP40" t="s">
        <v>211</v>
      </c>
      <c r="TBQ40" t="s">
        <v>211</v>
      </c>
      <c r="TBR40" t="s">
        <v>211</v>
      </c>
      <c r="TBS40" t="s">
        <v>211</v>
      </c>
      <c r="TBT40" t="s">
        <v>211</v>
      </c>
      <c r="TBU40" t="s">
        <v>211</v>
      </c>
      <c r="TBV40" t="s">
        <v>211</v>
      </c>
      <c r="TBW40" t="s">
        <v>211</v>
      </c>
      <c r="TBX40" t="s">
        <v>211</v>
      </c>
      <c r="TBY40" t="s">
        <v>211</v>
      </c>
      <c r="TBZ40" t="s">
        <v>211</v>
      </c>
      <c r="TCA40" t="s">
        <v>211</v>
      </c>
      <c r="TCB40" t="s">
        <v>211</v>
      </c>
      <c r="TCC40" t="s">
        <v>211</v>
      </c>
      <c r="TCD40" t="s">
        <v>211</v>
      </c>
      <c r="TCE40" t="s">
        <v>211</v>
      </c>
      <c r="TCF40" t="s">
        <v>211</v>
      </c>
      <c r="TCG40" t="s">
        <v>211</v>
      </c>
      <c r="TCH40" t="s">
        <v>211</v>
      </c>
      <c r="TCI40" t="s">
        <v>211</v>
      </c>
      <c r="TCJ40" t="s">
        <v>211</v>
      </c>
      <c r="TCK40" t="s">
        <v>211</v>
      </c>
      <c r="TCL40" t="s">
        <v>211</v>
      </c>
      <c r="TCM40" t="s">
        <v>211</v>
      </c>
      <c r="TCN40" t="s">
        <v>211</v>
      </c>
      <c r="TCO40" t="s">
        <v>211</v>
      </c>
      <c r="TCP40" t="s">
        <v>211</v>
      </c>
      <c r="TCQ40" t="s">
        <v>211</v>
      </c>
      <c r="TCR40" t="s">
        <v>211</v>
      </c>
      <c r="TCS40" t="s">
        <v>211</v>
      </c>
      <c r="TCT40" t="s">
        <v>211</v>
      </c>
      <c r="TCU40" t="s">
        <v>211</v>
      </c>
      <c r="TCV40" t="s">
        <v>211</v>
      </c>
      <c r="TCW40" t="s">
        <v>211</v>
      </c>
      <c r="TCX40" t="s">
        <v>211</v>
      </c>
      <c r="TCY40" t="s">
        <v>211</v>
      </c>
      <c r="TCZ40" t="s">
        <v>211</v>
      </c>
      <c r="TDA40" t="s">
        <v>211</v>
      </c>
      <c r="TDB40" t="s">
        <v>211</v>
      </c>
      <c r="TDC40" t="s">
        <v>211</v>
      </c>
      <c r="TDD40" t="s">
        <v>211</v>
      </c>
      <c r="TDE40" t="s">
        <v>211</v>
      </c>
      <c r="TDF40" t="s">
        <v>211</v>
      </c>
      <c r="TDG40" t="s">
        <v>211</v>
      </c>
      <c r="TDH40" t="s">
        <v>211</v>
      </c>
      <c r="TDI40" t="s">
        <v>211</v>
      </c>
      <c r="TDJ40" t="s">
        <v>211</v>
      </c>
      <c r="TDK40" t="s">
        <v>211</v>
      </c>
      <c r="TDL40" t="s">
        <v>211</v>
      </c>
      <c r="TDM40" t="s">
        <v>211</v>
      </c>
      <c r="TDN40" t="s">
        <v>211</v>
      </c>
      <c r="TDO40" t="s">
        <v>211</v>
      </c>
      <c r="TDP40" t="s">
        <v>211</v>
      </c>
      <c r="TDQ40" t="s">
        <v>211</v>
      </c>
      <c r="TDR40" t="s">
        <v>211</v>
      </c>
      <c r="TDS40" t="s">
        <v>211</v>
      </c>
      <c r="TDT40" t="s">
        <v>211</v>
      </c>
      <c r="TDU40" t="s">
        <v>211</v>
      </c>
      <c r="TDV40" t="s">
        <v>211</v>
      </c>
      <c r="TDW40" t="s">
        <v>211</v>
      </c>
      <c r="TDX40" t="s">
        <v>211</v>
      </c>
      <c r="TDY40" t="s">
        <v>211</v>
      </c>
      <c r="TDZ40" t="s">
        <v>211</v>
      </c>
      <c r="TEA40" t="s">
        <v>211</v>
      </c>
      <c r="TEB40" t="s">
        <v>211</v>
      </c>
      <c r="TEC40" t="s">
        <v>211</v>
      </c>
      <c r="TED40" t="s">
        <v>211</v>
      </c>
      <c r="TEE40" t="s">
        <v>211</v>
      </c>
      <c r="TEF40" t="s">
        <v>211</v>
      </c>
      <c r="TEG40" t="s">
        <v>211</v>
      </c>
      <c r="TEH40" t="s">
        <v>211</v>
      </c>
      <c r="TEI40" t="s">
        <v>211</v>
      </c>
      <c r="TEJ40" t="s">
        <v>211</v>
      </c>
      <c r="TEK40" t="s">
        <v>211</v>
      </c>
      <c r="TEL40" t="s">
        <v>211</v>
      </c>
      <c r="TEM40" t="s">
        <v>211</v>
      </c>
      <c r="TEN40" t="s">
        <v>211</v>
      </c>
      <c r="TEO40" t="s">
        <v>211</v>
      </c>
      <c r="TEP40" t="s">
        <v>211</v>
      </c>
      <c r="TEQ40" t="s">
        <v>211</v>
      </c>
      <c r="TER40" t="s">
        <v>211</v>
      </c>
      <c r="TES40" t="s">
        <v>211</v>
      </c>
      <c r="TET40" t="s">
        <v>211</v>
      </c>
      <c r="TEU40" t="s">
        <v>211</v>
      </c>
      <c r="TEV40" t="s">
        <v>211</v>
      </c>
      <c r="TEW40" t="s">
        <v>211</v>
      </c>
      <c r="TEX40" t="s">
        <v>211</v>
      </c>
      <c r="TEY40" t="s">
        <v>211</v>
      </c>
      <c r="TEZ40" t="s">
        <v>211</v>
      </c>
      <c r="TFA40" t="s">
        <v>211</v>
      </c>
      <c r="TFB40" t="s">
        <v>211</v>
      </c>
      <c r="TFC40" t="s">
        <v>211</v>
      </c>
      <c r="TFD40" t="s">
        <v>211</v>
      </c>
      <c r="TFE40" t="s">
        <v>211</v>
      </c>
      <c r="TFF40" t="s">
        <v>211</v>
      </c>
      <c r="TFG40" t="s">
        <v>211</v>
      </c>
      <c r="TFH40" t="s">
        <v>211</v>
      </c>
      <c r="TFI40" t="s">
        <v>211</v>
      </c>
      <c r="TFJ40" t="s">
        <v>211</v>
      </c>
      <c r="TFK40" t="s">
        <v>211</v>
      </c>
      <c r="TFL40" t="s">
        <v>211</v>
      </c>
      <c r="TFM40" t="s">
        <v>211</v>
      </c>
      <c r="TFN40" t="s">
        <v>211</v>
      </c>
      <c r="TFO40" t="s">
        <v>211</v>
      </c>
      <c r="TFP40" t="s">
        <v>211</v>
      </c>
      <c r="TFQ40" t="s">
        <v>211</v>
      </c>
      <c r="TFR40" t="s">
        <v>211</v>
      </c>
      <c r="TFS40" t="s">
        <v>211</v>
      </c>
      <c r="TFT40" t="s">
        <v>211</v>
      </c>
      <c r="TFU40" t="s">
        <v>211</v>
      </c>
      <c r="TFV40" t="s">
        <v>211</v>
      </c>
      <c r="TFW40" t="s">
        <v>211</v>
      </c>
      <c r="TFX40" t="s">
        <v>211</v>
      </c>
      <c r="TFY40" t="s">
        <v>211</v>
      </c>
      <c r="TFZ40" t="s">
        <v>211</v>
      </c>
      <c r="TGA40" t="s">
        <v>211</v>
      </c>
      <c r="TGB40" t="s">
        <v>211</v>
      </c>
      <c r="TGC40" t="s">
        <v>211</v>
      </c>
      <c r="TGD40" t="s">
        <v>211</v>
      </c>
      <c r="TGE40" t="s">
        <v>211</v>
      </c>
      <c r="TGF40" t="s">
        <v>211</v>
      </c>
      <c r="TGG40" t="s">
        <v>211</v>
      </c>
      <c r="TGH40" t="s">
        <v>211</v>
      </c>
      <c r="TGI40" t="s">
        <v>211</v>
      </c>
      <c r="TGJ40" t="s">
        <v>211</v>
      </c>
      <c r="TGK40" t="s">
        <v>211</v>
      </c>
      <c r="TGL40" t="s">
        <v>211</v>
      </c>
      <c r="TGM40" t="s">
        <v>211</v>
      </c>
      <c r="TGN40" t="s">
        <v>211</v>
      </c>
      <c r="TGO40" t="s">
        <v>211</v>
      </c>
      <c r="TGP40" t="s">
        <v>211</v>
      </c>
      <c r="TGQ40" t="s">
        <v>211</v>
      </c>
      <c r="TGR40" t="s">
        <v>211</v>
      </c>
      <c r="TGS40" t="s">
        <v>211</v>
      </c>
      <c r="TGT40" t="s">
        <v>211</v>
      </c>
      <c r="TGU40" t="s">
        <v>211</v>
      </c>
      <c r="TGV40" t="s">
        <v>211</v>
      </c>
      <c r="TGW40" t="s">
        <v>211</v>
      </c>
      <c r="TGX40" t="s">
        <v>211</v>
      </c>
      <c r="TGY40" t="s">
        <v>211</v>
      </c>
      <c r="TGZ40" t="s">
        <v>211</v>
      </c>
      <c r="THA40" t="s">
        <v>211</v>
      </c>
      <c r="THB40" t="s">
        <v>211</v>
      </c>
      <c r="THC40" t="s">
        <v>211</v>
      </c>
      <c r="THD40" t="s">
        <v>211</v>
      </c>
      <c r="THE40" t="s">
        <v>211</v>
      </c>
      <c r="THF40" t="s">
        <v>211</v>
      </c>
      <c r="THG40" t="s">
        <v>211</v>
      </c>
      <c r="THH40" t="s">
        <v>211</v>
      </c>
      <c r="THI40" t="s">
        <v>211</v>
      </c>
      <c r="THJ40" t="s">
        <v>211</v>
      </c>
      <c r="THK40" t="s">
        <v>211</v>
      </c>
      <c r="THL40" t="s">
        <v>211</v>
      </c>
      <c r="THM40" t="s">
        <v>211</v>
      </c>
      <c r="THN40" t="s">
        <v>211</v>
      </c>
      <c r="THO40" t="s">
        <v>211</v>
      </c>
      <c r="THP40" t="s">
        <v>211</v>
      </c>
      <c r="THQ40" t="s">
        <v>211</v>
      </c>
      <c r="THR40" t="s">
        <v>211</v>
      </c>
      <c r="THS40" t="s">
        <v>211</v>
      </c>
      <c r="THT40" t="s">
        <v>211</v>
      </c>
      <c r="THU40" t="s">
        <v>211</v>
      </c>
      <c r="THV40" t="s">
        <v>211</v>
      </c>
      <c r="THW40" t="s">
        <v>211</v>
      </c>
      <c r="THX40" t="s">
        <v>211</v>
      </c>
      <c r="THY40" t="s">
        <v>211</v>
      </c>
      <c r="THZ40" t="s">
        <v>211</v>
      </c>
      <c r="TIA40" t="s">
        <v>211</v>
      </c>
      <c r="TIB40" t="s">
        <v>211</v>
      </c>
      <c r="TIC40" t="s">
        <v>211</v>
      </c>
      <c r="TID40" t="s">
        <v>211</v>
      </c>
      <c r="TIE40" t="s">
        <v>211</v>
      </c>
      <c r="TIF40" t="s">
        <v>211</v>
      </c>
      <c r="TIG40" t="s">
        <v>211</v>
      </c>
      <c r="TIH40" t="s">
        <v>211</v>
      </c>
      <c r="TII40" t="s">
        <v>211</v>
      </c>
      <c r="TIJ40" t="s">
        <v>211</v>
      </c>
      <c r="TIK40" t="s">
        <v>211</v>
      </c>
      <c r="TIL40" t="s">
        <v>211</v>
      </c>
      <c r="TIM40" t="s">
        <v>211</v>
      </c>
      <c r="TIN40" t="s">
        <v>211</v>
      </c>
      <c r="TIO40" t="s">
        <v>211</v>
      </c>
      <c r="TIP40" t="s">
        <v>211</v>
      </c>
      <c r="TIQ40" t="s">
        <v>211</v>
      </c>
      <c r="TIR40" t="s">
        <v>211</v>
      </c>
      <c r="TIS40" t="s">
        <v>211</v>
      </c>
      <c r="TIT40" t="s">
        <v>211</v>
      </c>
      <c r="TIU40" t="s">
        <v>211</v>
      </c>
      <c r="TIV40" t="s">
        <v>211</v>
      </c>
      <c r="TIW40" t="s">
        <v>211</v>
      </c>
      <c r="TIX40" t="s">
        <v>211</v>
      </c>
      <c r="TIY40" t="s">
        <v>211</v>
      </c>
      <c r="TIZ40" t="s">
        <v>211</v>
      </c>
      <c r="TJA40" t="s">
        <v>211</v>
      </c>
      <c r="TJB40" t="s">
        <v>211</v>
      </c>
      <c r="TJC40" t="s">
        <v>211</v>
      </c>
      <c r="TJD40" t="s">
        <v>211</v>
      </c>
      <c r="TJE40" t="s">
        <v>211</v>
      </c>
      <c r="TJF40" t="s">
        <v>211</v>
      </c>
      <c r="TJG40" t="s">
        <v>211</v>
      </c>
      <c r="TJH40" t="s">
        <v>211</v>
      </c>
      <c r="TJI40" t="s">
        <v>211</v>
      </c>
      <c r="TJJ40" t="s">
        <v>211</v>
      </c>
      <c r="TJK40" t="s">
        <v>211</v>
      </c>
      <c r="TJL40" t="s">
        <v>211</v>
      </c>
      <c r="TJM40" t="s">
        <v>211</v>
      </c>
      <c r="TJN40" t="s">
        <v>211</v>
      </c>
      <c r="TJO40" t="s">
        <v>211</v>
      </c>
      <c r="TJP40" t="s">
        <v>211</v>
      </c>
      <c r="TJQ40" t="s">
        <v>211</v>
      </c>
      <c r="TJR40" t="s">
        <v>211</v>
      </c>
      <c r="TJS40" t="s">
        <v>211</v>
      </c>
      <c r="TJT40" t="s">
        <v>211</v>
      </c>
      <c r="TJU40" t="s">
        <v>211</v>
      </c>
      <c r="TJV40" t="s">
        <v>211</v>
      </c>
      <c r="TJW40" t="s">
        <v>211</v>
      </c>
      <c r="TJX40" t="s">
        <v>211</v>
      </c>
      <c r="TJY40" t="s">
        <v>211</v>
      </c>
      <c r="TJZ40" t="s">
        <v>211</v>
      </c>
      <c r="TKA40" t="s">
        <v>211</v>
      </c>
      <c r="TKB40" t="s">
        <v>211</v>
      </c>
      <c r="TKC40" t="s">
        <v>211</v>
      </c>
      <c r="TKD40" t="s">
        <v>211</v>
      </c>
      <c r="TKE40" t="s">
        <v>211</v>
      </c>
      <c r="TKF40" t="s">
        <v>211</v>
      </c>
      <c r="TKG40" t="s">
        <v>211</v>
      </c>
      <c r="TKH40" t="s">
        <v>211</v>
      </c>
      <c r="TKI40" t="s">
        <v>211</v>
      </c>
      <c r="TKJ40" t="s">
        <v>211</v>
      </c>
      <c r="TKK40" t="s">
        <v>211</v>
      </c>
      <c r="TKL40" t="s">
        <v>211</v>
      </c>
      <c r="TKM40" t="s">
        <v>211</v>
      </c>
      <c r="TKN40" t="s">
        <v>211</v>
      </c>
      <c r="TKO40" t="s">
        <v>211</v>
      </c>
      <c r="TKP40" t="s">
        <v>211</v>
      </c>
      <c r="TKQ40" t="s">
        <v>211</v>
      </c>
      <c r="TKR40" t="s">
        <v>211</v>
      </c>
      <c r="TKS40" t="s">
        <v>211</v>
      </c>
      <c r="TKT40" t="s">
        <v>211</v>
      </c>
      <c r="TKU40" t="s">
        <v>211</v>
      </c>
      <c r="TKV40" t="s">
        <v>211</v>
      </c>
      <c r="TKW40" t="s">
        <v>211</v>
      </c>
      <c r="TKX40" t="s">
        <v>211</v>
      </c>
      <c r="TKY40" t="s">
        <v>211</v>
      </c>
      <c r="TKZ40" t="s">
        <v>211</v>
      </c>
      <c r="TLA40" t="s">
        <v>211</v>
      </c>
      <c r="TLB40" t="s">
        <v>211</v>
      </c>
      <c r="TLC40" t="s">
        <v>211</v>
      </c>
      <c r="TLD40" t="s">
        <v>211</v>
      </c>
      <c r="TLE40" t="s">
        <v>211</v>
      </c>
      <c r="TLF40" t="s">
        <v>211</v>
      </c>
      <c r="TLG40" t="s">
        <v>211</v>
      </c>
      <c r="TLH40" t="s">
        <v>211</v>
      </c>
      <c r="TLI40" t="s">
        <v>211</v>
      </c>
      <c r="TLJ40" t="s">
        <v>211</v>
      </c>
      <c r="TLK40" t="s">
        <v>211</v>
      </c>
      <c r="TLL40" t="s">
        <v>211</v>
      </c>
      <c r="TLM40" t="s">
        <v>211</v>
      </c>
      <c r="TLN40" t="s">
        <v>211</v>
      </c>
      <c r="TLO40" t="s">
        <v>211</v>
      </c>
      <c r="TLP40" t="s">
        <v>211</v>
      </c>
      <c r="TLQ40" t="s">
        <v>211</v>
      </c>
      <c r="TLR40" t="s">
        <v>211</v>
      </c>
      <c r="TLS40" t="s">
        <v>211</v>
      </c>
      <c r="TLT40" t="s">
        <v>211</v>
      </c>
      <c r="TLU40" t="s">
        <v>211</v>
      </c>
      <c r="TLV40" t="s">
        <v>211</v>
      </c>
      <c r="TLW40" t="s">
        <v>211</v>
      </c>
      <c r="TLX40" t="s">
        <v>211</v>
      </c>
      <c r="TLY40" t="s">
        <v>211</v>
      </c>
      <c r="TLZ40" t="s">
        <v>211</v>
      </c>
      <c r="TMA40" t="s">
        <v>211</v>
      </c>
      <c r="TMB40" t="s">
        <v>211</v>
      </c>
      <c r="TMC40" t="s">
        <v>211</v>
      </c>
      <c r="TMD40" t="s">
        <v>211</v>
      </c>
      <c r="TME40" t="s">
        <v>211</v>
      </c>
      <c r="TMF40" t="s">
        <v>211</v>
      </c>
      <c r="TMG40" t="s">
        <v>211</v>
      </c>
      <c r="TMH40" t="s">
        <v>211</v>
      </c>
      <c r="TMI40" t="s">
        <v>211</v>
      </c>
      <c r="TMJ40" t="s">
        <v>211</v>
      </c>
      <c r="TMK40" t="s">
        <v>211</v>
      </c>
      <c r="TML40" t="s">
        <v>211</v>
      </c>
      <c r="TMM40" t="s">
        <v>211</v>
      </c>
      <c r="TMN40" t="s">
        <v>211</v>
      </c>
      <c r="TMO40" t="s">
        <v>211</v>
      </c>
      <c r="TMP40" t="s">
        <v>211</v>
      </c>
      <c r="TMQ40" t="s">
        <v>211</v>
      </c>
      <c r="TMR40" t="s">
        <v>211</v>
      </c>
      <c r="TMS40" t="s">
        <v>211</v>
      </c>
      <c r="TMT40" t="s">
        <v>211</v>
      </c>
      <c r="TMU40" t="s">
        <v>211</v>
      </c>
      <c r="TMV40" t="s">
        <v>211</v>
      </c>
      <c r="TMW40" t="s">
        <v>211</v>
      </c>
      <c r="TMX40" t="s">
        <v>211</v>
      </c>
      <c r="TMY40" t="s">
        <v>211</v>
      </c>
      <c r="TMZ40" t="s">
        <v>211</v>
      </c>
      <c r="TNA40" t="s">
        <v>211</v>
      </c>
      <c r="TNB40" t="s">
        <v>211</v>
      </c>
      <c r="TNC40" t="s">
        <v>211</v>
      </c>
      <c r="TND40" t="s">
        <v>211</v>
      </c>
      <c r="TNE40" t="s">
        <v>211</v>
      </c>
      <c r="TNF40" t="s">
        <v>211</v>
      </c>
      <c r="TNG40" t="s">
        <v>211</v>
      </c>
      <c r="TNH40" t="s">
        <v>211</v>
      </c>
      <c r="TNI40" t="s">
        <v>211</v>
      </c>
      <c r="TNJ40" t="s">
        <v>211</v>
      </c>
      <c r="TNK40" t="s">
        <v>211</v>
      </c>
      <c r="TNL40" t="s">
        <v>211</v>
      </c>
      <c r="TNM40" t="s">
        <v>211</v>
      </c>
      <c r="TNN40" t="s">
        <v>211</v>
      </c>
      <c r="TNO40" t="s">
        <v>211</v>
      </c>
      <c r="TNP40" t="s">
        <v>211</v>
      </c>
      <c r="TNQ40" t="s">
        <v>211</v>
      </c>
      <c r="TNR40" t="s">
        <v>211</v>
      </c>
      <c r="TNS40" t="s">
        <v>211</v>
      </c>
      <c r="TNT40" t="s">
        <v>211</v>
      </c>
      <c r="TNU40" t="s">
        <v>211</v>
      </c>
      <c r="TNV40" t="s">
        <v>211</v>
      </c>
      <c r="TNW40" t="s">
        <v>211</v>
      </c>
      <c r="TNX40" t="s">
        <v>211</v>
      </c>
      <c r="TNY40" t="s">
        <v>211</v>
      </c>
      <c r="TNZ40" t="s">
        <v>211</v>
      </c>
      <c r="TOA40" t="s">
        <v>211</v>
      </c>
      <c r="TOB40" t="s">
        <v>211</v>
      </c>
      <c r="TOC40" t="s">
        <v>211</v>
      </c>
      <c r="TOD40" t="s">
        <v>211</v>
      </c>
      <c r="TOE40" t="s">
        <v>211</v>
      </c>
      <c r="TOF40" t="s">
        <v>211</v>
      </c>
      <c r="TOG40" t="s">
        <v>211</v>
      </c>
      <c r="TOH40" t="s">
        <v>211</v>
      </c>
      <c r="TOI40" t="s">
        <v>211</v>
      </c>
      <c r="TOJ40" t="s">
        <v>211</v>
      </c>
      <c r="TOK40" t="s">
        <v>211</v>
      </c>
      <c r="TOL40" t="s">
        <v>211</v>
      </c>
      <c r="TOM40" t="s">
        <v>211</v>
      </c>
      <c r="TON40" t="s">
        <v>211</v>
      </c>
      <c r="TOO40" t="s">
        <v>211</v>
      </c>
      <c r="TOP40" t="s">
        <v>211</v>
      </c>
      <c r="TOQ40" t="s">
        <v>211</v>
      </c>
      <c r="TOR40" t="s">
        <v>211</v>
      </c>
      <c r="TOS40" t="s">
        <v>211</v>
      </c>
      <c r="TOT40" t="s">
        <v>211</v>
      </c>
      <c r="TOU40" t="s">
        <v>211</v>
      </c>
      <c r="TOV40" t="s">
        <v>211</v>
      </c>
      <c r="TOW40" t="s">
        <v>211</v>
      </c>
      <c r="TOX40" t="s">
        <v>211</v>
      </c>
      <c r="TOY40" t="s">
        <v>211</v>
      </c>
      <c r="TOZ40" t="s">
        <v>211</v>
      </c>
      <c r="TPA40" t="s">
        <v>211</v>
      </c>
      <c r="TPB40" t="s">
        <v>211</v>
      </c>
      <c r="TPC40" t="s">
        <v>211</v>
      </c>
      <c r="TPD40" t="s">
        <v>211</v>
      </c>
      <c r="TPE40" t="s">
        <v>211</v>
      </c>
      <c r="TPF40" t="s">
        <v>211</v>
      </c>
      <c r="TPG40" t="s">
        <v>211</v>
      </c>
      <c r="TPH40" t="s">
        <v>211</v>
      </c>
      <c r="TPI40" t="s">
        <v>211</v>
      </c>
      <c r="TPJ40" t="s">
        <v>211</v>
      </c>
      <c r="TPK40" t="s">
        <v>211</v>
      </c>
      <c r="TPL40" t="s">
        <v>211</v>
      </c>
      <c r="TPM40" t="s">
        <v>211</v>
      </c>
      <c r="TPN40" t="s">
        <v>211</v>
      </c>
      <c r="TPO40" t="s">
        <v>211</v>
      </c>
      <c r="TPP40" t="s">
        <v>211</v>
      </c>
      <c r="TPQ40" t="s">
        <v>211</v>
      </c>
      <c r="TPR40" t="s">
        <v>211</v>
      </c>
      <c r="TPS40" t="s">
        <v>211</v>
      </c>
      <c r="TPT40" t="s">
        <v>211</v>
      </c>
      <c r="TPU40" t="s">
        <v>211</v>
      </c>
      <c r="TPV40" t="s">
        <v>211</v>
      </c>
      <c r="TPW40" t="s">
        <v>211</v>
      </c>
      <c r="TPX40" t="s">
        <v>211</v>
      </c>
      <c r="TPY40" t="s">
        <v>211</v>
      </c>
      <c r="TPZ40" t="s">
        <v>211</v>
      </c>
      <c r="TQA40" t="s">
        <v>211</v>
      </c>
      <c r="TQB40" t="s">
        <v>211</v>
      </c>
      <c r="TQC40" t="s">
        <v>211</v>
      </c>
      <c r="TQD40" t="s">
        <v>211</v>
      </c>
      <c r="TQE40" t="s">
        <v>211</v>
      </c>
      <c r="TQF40" t="s">
        <v>211</v>
      </c>
      <c r="TQG40" t="s">
        <v>211</v>
      </c>
      <c r="TQH40" t="s">
        <v>211</v>
      </c>
      <c r="TQI40" t="s">
        <v>211</v>
      </c>
      <c r="TQJ40" t="s">
        <v>211</v>
      </c>
      <c r="TQK40" t="s">
        <v>211</v>
      </c>
      <c r="TQL40" t="s">
        <v>211</v>
      </c>
      <c r="TQM40" t="s">
        <v>211</v>
      </c>
      <c r="TQN40" t="s">
        <v>211</v>
      </c>
      <c r="TQO40" t="s">
        <v>211</v>
      </c>
      <c r="TQP40" t="s">
        <v>211</v>
      </c>
      <c r="TQQ40" t="s">
        <v>211</v>
      </c>
      <c r="TQR40" t="s">
        <v>211</v>
      </c>
      <c r="TQS40" t="s">
        <v>211</v>
      </c>
      <c r="TQT40" t="s">
        <v>211</v>
      </c>
      <c r="TQU40" t="s">
        <v>211</v>
      </c>
      <c r="TQV40" t="s">
        <v>211</v>
      </c>
      <c r="TQW40" t="s">
        <v>211</v>
      </c>
      <c r="TQX40" t="s">
        <v>211</v>
      </c>
      <c r="TQY40" t="s">
        <v>211</v>
      </c>
      <c r="TQZ40" t="s">
        <v>211</v>
      </c>
      <c r="TRA40" t="s">
        <v>211</v>
      </c>
      <c r="TRB40" t="s">
        <v>211</v>
      </c>
      <c r="TRC40" t="s">
        <v>211</v>
      </c>
      <c r="TRD40" t="s">
        <v>211</v>
      </c>
      <c r="TRE40" t="s">
        <v>211</v>
      </c>
      <c r="TRF40" t="s">
        <v>211</v>
      </c>
      <c r="TRG40" t="s">
        <v>211</v>
      </c>
      <c r="TRH40" t="s">
        <v>211</v>
      </c>
      <c r="TRI40" t="s">
        <v>211</v>
      </c>
      <c r="TRJ40" t="s">
        <v>211</v>
      </c>
      <c r="TRK40" t="s">
        <v>211</v>
      </c>
      <c r="TRL40" t="s">
        <v>211</v>
      </c>
      <c r="TRM40" t="s">
        <v>211</v>
      </c>
      <c r="TRN40" t="s">
        <v>211</v>
      </c>
      <c r="TRO40" t="s">
        <v>211</v>
      </c>
      <c r="TRP40" t="s">
        <v>211</v>
      </c>
      <c r="TRQ40" t="s">
        <v>211</v>
      </c>
      <c r="TRR40" t="s">
        <v>211</v>
      </c>
      <c r="TRS40" t="s">
        <v>211</v>
      </c>
      <c r="TRT40" t="s">
        <v>211</v>
      </c>
      <c r="TRU40" t="s">
        <v>211</v>
      </c>
      <c r="TRV40" t="s">
        <v>211</v>
      </c>
      <c r="TRW40" t="s">
        <v>211</v>
      </c>
      <c r="TRX40" t="s">
        <v>211</v>
      </c>
      <c r="TRY40" t="s">
        <v>211</v>
      </c>
      <c r="TRZ40" t="s">
        <v>211</v>
      </c>
      <c r="TSA40" t="s">
        <v>211</v>
      </c>
      <c r="TSB40" t="s">
        <v>211</v>
      </c>
      <c r="TSC40" t="s">
        <v>211</v>
      </c>
      <c r="TSD40" t="s">
        <v>211</v>
      </c>
      <c r="TSE40" t="s">
        <v>211</v>
      </c>
      <c r="TSF40" t="s">
        <v>211</v>
      </c>
      <c r="TSG40" t="s">
        <v>211</v>
      </c>
      <c r="TSH40" t="s">
        <v>211</v>
      </c>
      <c r="TSI40" t="s">
        <v>211</v>
      </c>
      <c r="TSJ40" t="s">
        <v>211</v>
      </c>
      <c r="TSK40" t="s">
        <v>211</v>
      </c>
      <c r="TSL40" t="s">
        <v>211</v>
      </c>
      <c r="TSM40" t="s">
        <v>211</v>
      </c>
      <c r="TSN40" t="s">
        <v>211</v>
      </c>
      <c r="TSO40" t="s">
        <v>211</v>
      </c>
      <c r="TSP40" t="s">
        <v>211</v>
      </c>
      <c r="TSQ40" t="s">
        <v>211</v>
      </c>
      <c r="TSR40" t="s">
        <v>211</v>
      </c>
      <c r="TSS40" t="s">
        <v>211</v>
      </c>
      <c r="TST40" t="s">
        <v>211</v>
      </c>
      <c r="TSU40" t="s">
        <v>211</v>
      </c>
      <c r="TSV40" t="s">
        <v>211</v>
      </c>
      <c r="TSW40" t="s">
        <v>211</v>
      </c>
      <c r="TSX40" t="s">
        <v>211</v>
      </c>
      <c r="TSY40" t="s">
        <v>211</v>
      </c>
      <c r="TSZ40" t="s">
        <v>211</v>
      </c>
      <c r="TTA40" t="s">
        <v>211</v>
      </c>
      <c r="TTB40" t="s">
        <v>211</v>
      </c>
      <c r="TTC40" t="s">
        <v>211</v>
      </c>
      <c r="TTD40" t="s">
        <v>211</v>
      </c>
      <c r="TTE40" t="s">
        <v>211</v>
      </c>
      <c r="TTF40" t="s">
        <v>211</v>
      </c>
      <c r="TTG40" t="s">
        <v>211</v>
      </c>
      <c r="TTH40" t="s">
        <v>211</v>
      </c>
      <c r="TTI40" t="s">
        <v>211</v>
      </c>
      <c r="TTJ40" t="s">
        <v>211</v>
      </c>
      <c r="TTK40" t="s">
        <v>211</v>
      </c>
      <c r="TTL40" t="s">
        <v>211</v>
      </c>
      <c r="TTM40" t="s">
        <v>211</v>
      </c>
      <c r="TTN40" t="s">
        <v>211</v>
      </c>
      <c r="TTO40" t="s">
        <v>211</v>
      </c>
      <c r="TTP40" t="s">
        <v>211</v>
      </c>
      <c r="TTQ40" t="s">
        <v>211</v>
      </c>
      <c r="TTR40" t="s">
        <v>211</v>
      </c>
      <c r="TTS40" t="s">
        <v>211</v>
      </c>
      <c r="TTT40" t="s">
        <v>211</v>
      </c>
      <c r="TTU40" t="s">
        <v>211</v>
      </c>
      <c r="TTV40" t="s">
        <v>211</v>
      </c>
      <c r="TTW40" t="s">
        <v>211</v>
      </c>
      <c r="TTX40" t="s">
        <v>211</v>
      </c>
      <c r="TTY40" t="s">
        <v>211</v>
      </c>
      <c r="TTZ40" t="s">
        <v>211</v>
      </c>
      <c r="TUA40" t="s">
        <v>211</v>
      </c>
      <c r="TUB40" t="s">
        <v>211</v>
      </c>
      <c r="TUC40" t="s">
        <v>211</v>
      </c>
      <c r="TUD40" t="s">
        <v>211</v>
      </c>
      <c r="TUE40" t="s">
        <v>211</v>
      </c>
      <c r="TUF40" t="s">
        <v>211</v>
      </c>
      <c r="TUG40" t="s">
        <v>211</v>
      </c>
      <c r="TUH40" t="s">
        <v>211</v>
      </c>
      <c r="TUI40" t="s">
        <v>211</v>
      </c>
      <c r="TUJ40" t="s">
        <v>211</v>
      </c>
      <c r="TUK40" t="s">
        <v>211</v>
      </c>
      <c r="TUL40" t="s">
        <v>211</v>
      </c>
      <c r="TUM40" t="s">
        <v>211</v>
      </c>
      <c r="TUN40" t="s">
        <v>211</v>
      </c>
      <c r="TUO40" t="s">
        <v>211</v>
      </c>
      <c r="TUP40" t="s">
        <v>211</v>
      </c>
      <c r="TUQ40" t="s">
        <v>211</v>
      </c>
      <c r="TUR40" t="s">
        <v>211</v>
      </c>
      <c r="TUS40" t="s">
        <v>211</v>
      </c>
      <c r="TUT40" t="s">
        <v>211</v>
      </c>
      <c r="TUU40" t="s">
        <v>211</v>
      </c>
      <c r="TUV40" t="s">
        <v>211</v>
      </c>
      <c r="TUW40" t="s">
        <v>211</v>
      </c>
      <c r="TUX40" t="s">
        <v>211</v>
      </c>
      <c r="TUY40" t="s">
        <v>211</v>
      </c>
      <c r="TUZ40" t="s">
        <v>211</v>
      </c>
      <c r="TVA40" t="s">
        <v>211</v>
      </c>
      <c r="TVB40" t="s">
        <v>211</v>
      </c>
      <c r="TVC40" t="s">
        <v>211</v>
      </c>
      <c r="TVD40" t="s">
        <v>211</v>
      </c>
      <c r="TVE40" t="s">
        <v>211</v>
      </c>
      <c r="TVF40" t="s">
        <v>211</v>
      </c>
      <c r="TVG40" t="s">
        <v>211</v>
      </c>
      <c r="TVH40" t="s">
        <v>211</v>
      </c>
      <c r="TVI40" t="s">
        <v>211</v>
      </c>
      <c r="TVJ40" t="s">
        <v>211</v>
      </c>
      <c r="TVK40" t="s">
        <v>211</v>
      </c>
      <c r="TVL40" t="s">
        <v>211</v>
      </c>
      <c r="TVM40" t="s">
        <v>211</v>
      </c>
      <c r="TVN40" t="s">
        <v>211</v>
      </c>
      <c r="TVO40" t="s">
        <v>211</v>
      </c>
      <c r="TVP40" t="s">
        <v>211</v>
      </c>
      <c r="TVQ40" t="s">
        <v>211</v>
      </c>
      <c r="TVR40" t="s">
        <v>211</v>
      </c>
      <c r="TVS40" t="s">
        <v>211</v>
      </c>
      <c r="TVT40" t="s">
        <v>211</v>
      </c>
      <c r="TVU40" t="s">
        <v>211</v>
      </c>
      <c r="TVV40" t="s">
        <v>211</v>
      </c>
      <c r="TVW40" t="s">
        <v>211</v>
      </c>
      <c r="TVX40" t="s">
        <v>211</v>
      </c>
      <c r="TVY40" t="s">
        <v>211</v>
      </c>
      <c r="TVZ40" t="s">
        <v>211</v>
      </c>
      <c r="TWA40" t="s">
        <v>211</v>
      </c>
      <c r="TWB40" t="s">
        <v>211</v>
      </c>
      <c r="TWC40" t="s">
        <v>211</v>
      </c>
      <c r="TWD40" t="s">
        <v>211</v>
      </c>
      <c r="TWE40" t="s">
        <v>211</v>
      </c>
      <c r="TWF40" t="s">
        <v>211</v>
      </c>
      <c r="TWG40" t="s">
        <v>211</v>
      </c>
      <c r="TWH40" t="s">
        <v>211</v>
      </c>
      <c r="TWI40" t="s">
        <v>211</v>
      </c>
      <c r="TWJ40" t="s">
        <v>211</v>
      </c>
      <c r="TWK40" t="s">
        <v>211</v>
      </c>
      <c r="TWL40" t="s">
        <v>211</v>
      </c>
      <c r="TWM40" t="s">
        <v>211</v>
      </c>
      <c r="TWN40" t="s">
        <v>211</v>
      </c>
      <c r="TWO40" t="s">
        <v>211</v>
      </c>
      <c r="TWP40" t="s">
        <v>211</v>
      </c>
      <c r="TWQ40" t="s">
        <v>211</v>
      </c>
      <c r="TWR40" t="s">
        <v>211</v>
      </c>
      <c r="TWS40" t="s">
        <v>211</v>
      </c>
      <c r="TWT40" t="s">
        <v>211</v>
      </c>
      <c r="TWU40" t="s">
        <v>211</v>
      </c>
      <c r="TWV40" t="s">
        <v>211</v>
      </c>
      <c r="TWW40" t="s">
        <v>211</v>
      </c>
      <c r="TWX40" t="s">
        <v>211</v>
      </c>
      <c r="TWY40" t="s">
        <v>211</v>
      </c>
      <c r="TWZ40" t="s">
        <v>211</v>
      </c>
      <c r="TXA40" t="s">
        <v>211</v>
      </c>
      <c r="TXB40" t="s">
        <v>211</v>
      </c>
      <c r="TXC40" t="s">
        <v>211</v>
      </c>
      <c r="TXD40" t="s">
        <v>211</v>
      </c>
      <c r="TXE40" t="s">
        <v>211</v>
      </c>
      <c r="TXF40" t="s">
        <v>211</v>
      </c>
      <c r="TXG40" t="s">
        <v>211</v>
      </c>
      <c r="TXH40" t="s">
        <v>211</v>
      </c>
      <c r="TXI40" t="s">
        <v>211</v>
      </c>
      <c r="TXJ40" t="s">
        <v>211</v>
      </c>
      <c r="TXK40" t="s">
        <v>211</v>
      </c>
      <c r="TXL40" t="s">
        <v>211</v>
      </c>
      <c r="TXM40" t="s">
        <v>211</v>
      </c>
      <c r="TXN40" t="s">
        <v>211</v>
      </c>
      <c r="TXO40" t="s">
        <v>211</v>
      </c>
      <c r="TXP40" t="s">
        <v>211</v>
      </c>
      <c r="TXQ40" t="s">
        <v>211</v>
      </c>
      <c r="TXR40" t="s">
        <v>211</v>
      </c>
      <c r="TXS40" t="s">
        <v>211</v>
      </c>
      <c r="TXT40" t="s">
        <v>211</v>
      </c>
      <c r="TXU40" t="s">
        <v>211</v>
      </c>
      <c r="TXV40" t="s">
        <v>211</v>
      </c>
      <c r="TXW40" t="s">
        <v>211</v>
      </c>
      <c r="TXX40" t="s">
        <v>211</v>
      </c>
      <c r="TXY40" t="s">
        <v>211</v>
      </c>
      <c r="TXZ40" t="s">
        <v>211</v>
      </c>
      <c r="TYA40" t="s">
        <v>211</v>
      </c>
      <c r="TYB40" t="s">
        <v>211</v>
      </c>
      <c r="TYC40" t="s">
        <v>211</v>
      </c>
      <c r="TYD40" t="s">
        <v>211</v>
      </c>
      <c r="TYE40" t="s">
        <v>211</v>
      </c>
      <c r="TYF40" t="s">
        <v>211</v>
      </c>
      <c r="TYG40" t="s">
        <v>211</v>
      </c>
      <c r="TYH40" t="s">
        <v>211</v>
      </c>
      <c r="TYI40" t="s">
        <v>211</v>
      </c>
      <c r="TYJ40" t="s">
        <v>211</v>
      </c>
      <c r="TYK40" t="s">
        <v>211</v>
      </c>
      <c r="TYL40" t="s">
        <v>211</v>
      </c>
      <c r="TYM40" t="s">
        <v>211</v>
      </c>
      <c r="TYN40" t="s">
        <v>211</v>
      </c>
      <c r="TYO40" t="s">
        <v>211</v>
      </c>
      <c r="TYP40" t="s">
        <v>211</v>
      </c>
      <c r="TYQ40" t="s">
        <v>211</v>
      </c>
      <c r="TYR40" t="s">
        <v>211</v>
      </c>
      <c r="TYS40" t="s">
        <v>211</v>
      </c>
      <c r="TYT40" t="s">
        <v>211</v>
      </c>
      <c r="TYU40" t="s">
        <v>211</v>
      </c>
      <c r="TYV40" t="s">
        <v>211</v>
      </c>
      <c r="TYW40" t="s">
        <v>211</v>
      </c>
      <c r="TYX40" t="s">
        <v>211</v>
      </c>
      <c r="TYY40" t="s">
        <v>211</v>
      </c>
      <c r="TYZ40" t="s">
        <v>211</v>
      </c>
      <c r="TZA40" t="s">
        <v>211</v>
      </c>
      <c r="TZB40" t="s">
        <v>211</v>
      </c>
      <c r="TZC40" t="s">
        <v>211</v>
      </c>
      <c r="TZD40" t="s">
        <v>211</v>
      </c>
      <c r="TZE40" t="s">
        <v>211</v>
      </c>
      <c r="TZF40" t="s">
        <v>211</v>
      </c>
      <c r="TZG40" t="s">
        <v>211</v>
      </c>
      <c r="TZH40" t="s">
        <v>211</v>
      </c>
      <c r="TZI40" t="s">
        <v>211</v>
      </c>
      <c r="TZJ40" t="s">
        <v>211</v>
      </c>
      <c r="TZK40" t="s">
        <v>211</v>
      </c>
      <c r="TZL40" t="s">
        <v>211</v>
      </c>
      <c r="TZM40" t="s">
        <v>211</v>
      </c>
      <c r="TZN40" t="s">
        <v>211</v>
      </c>
      <c r="TZO40" t="s">
        <v>211</v>
      </c>
      <c r="TZP40" t="s">
        <v>211</v>
      </c>
      <c r="TZQ40" t="s">
        <v>211</v>
      </c>
      <c r="TZR40" t="s">
        <v>211</v>
      </c>
      <c r="TZS40" t="s">
        <v>211</v>
      </c>
      <c r="TZT40" t="s">
        <v>211</v>
      </c>
      <c r="TZU40" t="s">
        <v>211</v>
      </c>
      <c r="TZV40" t="s">
        <v>211</v>
      </c>
      <c r="TZW40" t="s">
        <v>211</v>
      </c>
      <c r="TZX40" t="s">
        <v>211</v>
      </c>
      <c r="TZY40" t="s">
        <v>211</v>
      </c>
      <c r="TZZ40" t="s">
        <v>211</v>
      </c>
      <c r="UAA40" t="s">
        <v>211</v>
      </c>
      <c r="UAB40" t="s">
        <v>211</v>
      </c>
      <c r="UAC40" t="s">
        <v>211</v>
      </c>
      <c r="UAD40" t="s">
        <v>211</v>
      </c>
      <c r="UAE40" t="s">
        <v>211</v>
      </c>
      <c r="UAF40" t="s">
        <v>211</v>
      </c>
      <c r="UAG40" t="s">
        <v>211</v>
      </c>
      <c r="UAH40" t="s">
        <v>211</v>
      </c>
      <c r="UAI40" t="s">
        <v>211</v>
      </c>
      <c r="UAJ40" t="s">
        <v>211</v>
      </c>
      <c r="UAK40" t="s">
        <v>211</v>
      </c>
      <c r="UAL40" t="s">
        <v>211</v>
      </c>
      <c r="UAM40" t="s">
        <v>211</v>
      </c>
      <c r="UAN40" t="s">
        <v>211</v>
      </c>
      <c r="UAO40" t="s">
        <v>211</v>
      </c>
      <c r="UAP40" t="s">
        <v>211</v>
      </c>
      <c r="UAQ40" t="s">
        <v>211</v>
      </c>
      <c r="UAR40" t="s">
        <v>211</v>
      </c>
      <c r="UAS40" t="s">
        <v>211</v>
      </c>
      <c r="UAT40" t="s">
        <v>211</v>
      </c>
      <c r="UAU40" t="s">
        <v>211</v>
      </c>
      <c r="UAV40" t="s">
        <v>211</v>
      </c>
      <c r="UAW40" t="s">
        <v>211</v>
      </c>
      <c r="UAX40" t="s">
        <v>211</v>
      </c>
      <c r="UAY40" t="s">
        <v>211</v>
      </c>
      <c r="UAZ40" t="s">
        <v>211</v>
      </c>
      <c r="UBA40" t="s">
        <v>211</v>
      </c>
      <c r="UBB40" t="s">
        <v>211</v>
      </c>
      <c r="UBC40" t="s">
        <v>211</v>
      </c>
      <c r="UBD40" t="s">
        <v>211</v>
      </c>
      <c r="UBE40" t="s">
        <v>211</v>
      </c>
      <c r="UBF40" t="s">
        <v>211</v>
      </c>
      <c r="UBG40" t="s">
        <v>211</v>
      </c>
      <c r="UBH40" t="s">
        <v>211</v>
      </c>
      <c r="UBI40" t="s">
        <v>211</v>
      </c>
      <c r="UBJ40" t="s">
        <v>211</v>
      </c>
      <c r="UBK40" t="s">
        <v>211</v>
      </c>
      <c r="UBL40" t="s">
        <v>211</v>
      </c>
      <c r="UBM40" t="s">
        <v>211</v>
      </c>
      <c r="UBN40" t="s">
        <v>211</v>
      </c>
      <c r="UBO40" t="s">
        <v>211</v>
      </c>
      <c r="UBP40" t="s">
        <v>211</v>
      </c>
      <c r="UBQ40" t="s">
        <v>211</v>
      </c>
      <c r="UBR40" t="s">
        <v>211</v>
      </c>
      <c r="UBS40" t="s">
        <v>211</v>
      </c>
      <c r="UBT40" t="s">
        <v>211</v>
      </c>
      <c r="UBU40" t="s">
        <v>211</v>
      </c>
      <c r="UBV40" t="s">
        <v>211</v>
      </c>
      <c r="UBW40" t="s">
        <v>211</v>
      </c>
      <c r="UBX40" t="s">
        <v>211</v>
      </c>
      <c r="UBY40" t="s">
        <v>211</v>
      </c>
      <c r="UBZ40" t="s">
        <v>211</v>
      </c>
      <c r="UCA40" t="s">
        <v>211</v>
      </c>
      <c r="UCB40" t="s">
        <v>211</v>
      </c>
      <c r="UCC40" t="s">
        <v>211</v>
      </c>
      <c r="UCD40" t="s">
        <v>211</v>
      </c>
      <c r="UCE40" t="s">
        <v>211</v>
      </c>
      <c r="UCF40" t="s">
        <v>211</v>
      </c>
      <c r="UCG40" t="s">
        <v>211</v>
      </c>
      <c r="UCH40" t="s">
        <v>211</v>
      </c>
      <c r="UCI40" t="s">
        <v>211</v>
      </c>
      <c r="UCJ40" t="s">
        <v>211</v>
      </c>
      <c r="UCK40" t="s">
        <v>211</v>
      </c>
      <c r="UCL40" t="s">
        <v>211</v>
      </c>
      <c r="UCM40" t="s">
        <v>211</v>
      </c>
      <c r="UCN40" t="s">
        <v>211</v>
      </c>
      <c r="UCO40" t="s">
        <v>211</v>
      </c>
      <c r="UCP40" t="s">
        <v>211</v>
      </c>
      <c r="UCQ40" t="s">
        <v>211</v>
      </c>
      <c r="UCR40" t="s">
        <v>211</v>
      </c>
      <c r="UCS40" t="s">
        <v>211</v>
      </c>
      <c r="UCT40" t="s">
        <v>211</v>
      </c>
      <c r="UCU40" t="s">
        <v>211</v>
      </c>
      <c r="UCV40" t="s">
        <v>211</v>
      </c>
      <c r="UCW40" t="s">
        <v>211</v>
      </c>
      <c r="UCX40" t="s">
        <v>211</v>
      </c>
      <c r="UCY40" t="s">
        <v>211</v>
      </c>
      <c r="UCZ40" t="s">
        <v>211</v>
      </c>
      <c r="UDA40" t="s">
        <v>211</v>
      </c>
      <c r="UDB40" t="s">
        <v>211</v>
      </c>
      <c r="UDC40" t="s">
        <v>211</v>
      </c>
      <c r="UDD40" t="s">
        <v>211</v>
      </c>
      <c r="UDE40" t="s">
        <v>211</v>
      </c>
      <c r="UDF40" t="s">
        <v>211</v>
      </c>
      <c r="UDG40" t="s">
        <v>211</v>
      </c>
      <c r="UDH40" t="s">
        <v>211</v>
      </c>
      <c r="UDI40" t="s">
        <v>211</v>
      </c>
      <c r="UDJ40" t="s">
        <v>211</v>
      </c>
      <c r="UDK40" t="s">
        <v>211</v>
      </c>
      <c r="UDL40" t="s">
        <v>211</v>
      </c>
      <c r="UDM40" t="s">
        <v>211</v>
      </c>
      <c r="UDN40" t="s">
        <v>211</v>
      </c>
      <c r="UDO40" t="s">
        <v>211</v>
      </c>
      <c r="UDP40" t="s">
        <v>211</v>
      </c>
      <c r="UDQ40" t="s">
        <v>211</v>
      </c>
      <c r="UDR40" t="s">
        <v>211</v>
      </c>
      <c r="UDS40" t="s">
        <v>211</v>
      </c>
      <c r="UDT40" t="s">
        <v>211</v>
      </c>
      <c r="UDU40" t="s">
        <v>211</v>
      </c>
      <c r="UDV40" t="s">
        <v>211</v>
      </c>
      <c r="UDW40" t="s">
        <v>211</v>
      </c>
      <c r="UDX40" t="s">
        <v>211</v>
      </c>
      <c r="UDY40" t="s">
        <v>211</v>
      </c>
      <c r="UDZ40" t="s">
        <v>211</v>
      </c>
      <c r="UEA40" t="s">
        <v>211</v>
      </c>
      <c r="UEB40" t="s">
        <v>211</v>
      </c>
      <c r="UEC40" t="s">
        <v>211</v>
      </c>
      <c r="UED40" t="s">
        <v>211</v>
      </c>
      <c r="UEE40" t="s">
        <v>211</v>
      </c>
      <c r="UEF40" t="s">
        <v>211</v>
      </c>
      <c r="UEG40" t="s">
        <v>211</v>
      </c>
      <c r="UEH40" t="s">
        <v>211</v>
      </c>
      <c r="UEI40" t="s">
        <v>211</v>
      </c>
      <c r="UEJ40" t="s">
        <v>211</v>
      </c>
      <c r="UEK40" t="s">
        <v>211</v>
      </c>
      <c r="UEL40" t="s">
        <v>211</v>
      </c>
      <c r="UEM40" t="s">
        <v>211</v>
      </c>
      <c r="UEN40" t="s">
        <v>211</v>
      </c>
      <c r="UEO40" t="s">
        <v>211</v>
      </c>
      <c r="UEP40" t="s">
        <v>211</v>
      </c>
      <c r="UEQ40" t="s">
        <v>211</v>
      </c>
      <c r="UER40" t="s">
        <v>211</v>
      </c>
      <c r="UES40" t="s">
        <v>211</v>
      </c>
      <c r="UET40" t="s">
        <v>211</v>
      </c>
      <c r="UEU40" t="s">
        <v>211</v>
      </c>
      <c r="UEV40" t="s">
        <v>211</v>
      </c>
      <c r="UEW40" t="s">
        <v>211</v>
      </c>
      <c r="UEX40" t="s">
        <v>211</v>
      </c>
      <c r="UEY40" t="s">
        <v>211</v>
      </c>
      <c r="UEZ40" t="s">
        <v>211</v>
      </c>
      <c r="UFA40" t="s">
        <v>211</v>
      </c>
      <c r="UFB40" t="s">
        <v>211</v>
      </c>
      <c r="UFC40" t="s">
        <v>211</v>
      </c>
      <c r="UFD40" t="s">
        <v>211</v>
      </c>
      <c r="UFE40" t="s">
        <v>211</v>
      </c>
      <c r="UFF40" t="s">
        <v>211</v>
      </c>
      <c r="UFG40" t="s">
        <v>211</v>
      </c>
      <c r="UFH40" t="s">
        <v>211</v>
      </c>
      <c r="UFI40" t="s">
        <v>211</v>
      </c>
      <c r="UFJ40" t="s">
        <v>211</v>
      </c>
      <c r="UFK40" t="s">
        <v>211</v>
      </c>
      <c r="UFL40" t="s">
        <v>211</v>
      </c>
      <c r="UFM40" t="s">
        <v>211</v>
      </c>
      <c r="UFN40" t="s">
        <v>211</v>
      </c>
      <c r="UFO40" t="s">
        <v>211</v>
      </c>
      <c r="UFP40" t="s">
        <v>211</v>
      </c>
      <c r="UFQ40" t="s">
        <v>211</v>
      </c>
      <c r="UFR40" t="s">
        <v>211</v>
      </c>
      <c r="UFS40" t="s">
        <v>211</v>
      </c>
      <c r="UFT40" t="s">
        <v>211</v>
      </c>
      <c r="UFU40" t="s">
        <v>211</v>
      </c>
      <c r="UFV40" t="s">
        <v>211</v>
      </c>
      <c r="UFW40" t="s">
        <v>211</v>
      </c>
      <c r="UFX40" t="s">
        <v>211</v>
      </c>
      <c r="UFY40" t="s">
        <v>211</v>
      </c>
      <c r="UFZ40" t="s">
        <v>211</v>
      </c>
      <c r="UGA40" t="s">
        <v>211</v>
      </c>
      <c r="UGB40" t="s">
        <v>211</v>
      </c>
      <c r="UGC40" t="s">
        <v>211</v>
      </c>
      <c r="UGD40" t="s">
        <v>211</v>
      </c>
      <c r="UGE40" t="s">
        <v>211</v>
      </c>
      <c r="UGF40" t="s">
        <v>211</v>
      </c>
      <c r="UGG40" t="s">
        <v>211</v>
      </c>
      <c r="UGH40" t="s">
        <v>211</v>
      </c>
      <c r="UGI40" t="s">
        <v>211</v>
      </c>
      <c r="UGJ40" t="s">
        <v>211</v>
      </c>
      <c r="UGK40" t="s">
        <v>211</v>
      </c>
      <c r="UGL40" t="s">
        <v>211</v>
      </c>
      <c r="UGM40" t="s">
        <v>211</v>
      </c>
      <c r="UGN40" t="s">
        <v>211</v>
      </c>
      <c r="UGO40" t="s">
        <v>211</v>
      </c>
      <c r="UGP40" t="s">
        <v>211</v>
      </c>
      <c r="UGQ40" t="s">
        <v>211</v>
      </c>
      <c r="UGR40" t="s">
        <v>211</v>
      </c>
      <c r="UGS40" t="s">
        <v>211</v>
      </c>
      <c r="UGT40" t="s">
        <v>211</v>
      </c>
      <c r="UGU40" t="s">
        <v>211</v>
      </c>
      <c r="UGV40" t="s">
        <v>211</v>
      </c>
      <c r="UGW40" t="s">
        <v>211</v>
      </c>
      <c r="UGX40" t="s">
        <v>211</v>
      </c>
      <c r="UGY40" t="s">
        <v>211</v>
      </c>
      <c r="UGZ40" t="s">
        <v>211</v>
      </c>
      <c r="UHA40" t="s">
        <v>211</v>
      </c>
      <c r="UHB40" t="s">
        <v>211</v>
      </c>
      <c r="UHC40" t="s">
        <v>211</v>
      </c>
      <c r="UHD40" t="s">
        <v>211</v>
      </c>
      <c r="UHE40" t="s">
        <v>211</v>
      </c>
      <c r="UHF40" t="s">
        <v>211</v>
      </c>
      <c r="UHG40" t="s">
        <v>211</v>
      </c>
      <c r="UHH40" t="s">
        <v>211</v>
      </c>
      <c r="UHI40" t="s">
        <v>211</v>
      </c>
      <c r="UHJ40" t="s">
        <v>211</v>
      </c>
      <c r="UHK40" t="s">
        <v>211</v>
      </c>
      <c r="UHL40" t="s">
        <v>211</v>
      </c>
      <c r="UHM40" t="s">
        <v>211</v>
      </c>
      <c r="UHN40" t="s">
        <v>211</v>
      </c>
      <c r="UHO40" t="s">
        <v>211</v>
      </c>
      <c r="UHP40" t="s">
        <v>211</v>
      </c>
      <c r="UHQ40" t="s">
        <v>211</v>
      </c>
      <c r="UHR40" t="s">
        <v>211</v>
      </c>
      <c r="UHS40" t="s">
        <v>211</v>
      </c>
      <c r="UHT40" t="s">
        <v>211</v>
      </c>
      <c r="UHU40" t="s">
        <v>211</v>
      </c>
      <c r="UHV40" t="s">
        <v>211</v>
      </c>
      <c r="UHW40" t="s">
        <v>211</v>
      </c>
      <c r="UHX40" t="s">
        <v>211</v>
      </c>
      <c r="UHY40" t="s">
        <v>211</v>
      </c>
      <c r="UHZ40" t="s">
        <v>211</v>
      </c>
      <c r="UIA40" t="s">
        <v>211</v>
      </c>
      <c r="UIB40" t="s">
        <v>211</v>
      </c>
      <c r="UIC40" t="s">
        <v>211</v>
      </c>
      <c r="UID40" t="s">
        <v>211</v>
      </c>
      <c r="UIE40" t="s">
        <v>211</v>
      </c>
      <c r="UIF40" t="s">
        <v>211</v>
      </c>
      <c r="UIG40" t="s">
        <v>211</v>
      </c>
      <c r="UIH40" t="s">
        <v>211</v>
      </c>
      <c r="UII40" t="s">
        <v>211</v>
      </c>
      <c r="UIJ40" t="s">
        <v>211</v>
      </c>
      <c r="UIK40" t="s">
        <v>211</v>
      </c>
      <c r="UIL40" t="s">
        <v>211</v>
      </c>
      <c r="UIM40" t="s">
        <v>211</v>
      </c>
      <c r="UIN40" t="s">
        <v>211</v>
      </c>
      <c r="UIO40" t="s">
        <v>211</v>
      </c>
      <c r="UIP40" t="s">
        <v>211</v>
      </c>
      <c r="UIQ40" t="s">
        <v>211</v>
      </c>
      <c r="UIR40" t="s">
        <v>211</v>
      </c>
      <c r="UIS40" t="s">
        <v>211</v>
      </c>
      <c r="UIT40" t="s">
        <v>211</v>
      </c>
      <c r="UIU40" t="s">
        <v>211</v>
      </c>
      <c r="UIV40" t="s">
        <v>211</v>
      </c>
      <c r="UIW40" t="s">
        <v>211</v>
      </c>
      <c r="UIX40" t="s">
        <v>211</v>
      </c>
      <c r="UIY40" t="s">
        <v>211</v>
      </c>
      <c r="UIZ40" t="s">
        <v>211</v>
      </c>
      <c r="UJA40" t="s">
        <v>211</v>
      </c>
      <c r="UJB40" t="s">
        <v>211</v>
      </c>
      <c r="UJC40" t="s">
        <v>211</v>
      </c>
      <c r="UJD40" t="s">
        <v>211</v>
      </c>
      <c r="UJE40" t="s">
        <v>211</v>
      </c>
      <c r="UJF40" t="s">
        <v>211</v>
      </c>
      <c r="UJG40" t="s">
        <v>211</v>
      </c>
      <c r="UJH40" t="s">
        <v>211</v>
      </c>
      <c r="UJI40" t="s">
        <v>211</v>
      </c>
      <c r="UJJ40" t="s">
        <v>211</v>
      </c>
      <c r="UJK40" t="s">
        <v>211</v>
      </c>
      <c r="UJL40" t="s">
        <v>211</v>
      </c>
      <c r="UJM40" t="s">
        <v>211</v>
      </c>
      <c r="UJN40" t="s">
        <v>211</v>
      </c>
      <c r="UJO40" t="s">
        <v>211</v>
      </c>
      <c r="UJP40" t="s">
        <v>211</v>
      </c>
      <c r="UJQ40" t="s">
        <v>211</v>
      </c>
      <c r="UJR40" t="s">
        <v>211</v>
      </c>
      <c r="UJS40" t="s">
        <v>211</v>
      </c>
      <c r="UJT40" t="s">
        <v>211</v>
      </c>
      <c r="UJU40" t="s">
        <v>211</v>
      </c>
      <c r="UJV40" t="s">
        <v>211</v>
      </c>
      <c r="UJW40" t="s">
        <v>211</v>
      </c>
      <c r="UJX40" t="s">
        <v>211</v>
      </c>
      <c r="UJY40" t="s">
        <v>211</v>
      </c>
      <c r="UJZ40" t="s">
        <v>211</v>
      </c>
      <c r="UKA40" t="s">
        <v>211</v>
      </c>
      <c r="UKB40" t="s">
        <v>211</v>
      </c>
      <c r="UKC40" t="s">
        <v>211</v>
      </c>
      <c r="UKD40" t="s">
        <v>211</v>
      </c>
      <c r="UKE40" t="s">
        <v>211</v>
      </c>
      <c r="UKF40" t="s">
        <v>211</v>
      </c>
      <c r="UKG40" t="s">
        <v>211</v>
      </c>
      <c r="UKH40" t="s">
        <v>211</v>
      </c>
      <c r="UKI40" t="s">
        <v>211</v>
      </c>
      <c r="UKJ40" t="s">
        <v>211</v>
      </c>
      <c r="UKK40" t="s">
        <v>211</v>
      </c>
      <c r="UKL40" t="s">
        <v>211</v>
      </c>
      <c r="UKM40" t="s">
        <v>211</v>
      </c>
      <c r="UKN40" t="s">
        <v>211</v>
      </c>
      <c r="UKO40" t="s">
        <v>211</v>
      </c>
      <c r="UKP40" t="s">
        <v>211</v>
      </c>
      <c r="UKQ40" t="s">
        <v>211</v>
      </c>
      <c r="UKR40" t="s">
        <v>211</v>
      </c>
      <c r="UKS40" t="s">
        <v>211</v>
      </c>
      <c r="UKT40" t="s">
        <v>211</v>
      </c>
      <c r="UKU40" t="s">
        <v>211</v>
      </c>
      <c r="UKV40" t="s">
        <v>211</v>
      </c>
      <c r="UKW40" t="s">
        <v>211</v>
      </c>
      <c r="UKX40" t="s">
        <v>211</v>
      </c>
      <c r="UKY40" t="s">
        <v>211</v>
      </c>
      <c r="UKZ40" t="s">
        <v>211</v>
      </c>
      <c r="ULA40" t="s">
        <v>211</v>
      </c>
      <c r="ULB40" t="s">
        <v>211</v>
      </c>
      <c r="ULC40" t="s">
        <v>211</v>
      </c>
      <c r="ULD40" t="s">
        <v>211</v>
      </c>
      <c r="ULE40" t="s">
        <v>211</v>
      </c>
      <c r="ULF40" t="s">
        <v>211</v>
      </c>
      <c r="ULG40" t="s">
        <v>211</v>
      </c>
      <c r="ULH40" t="s">
        <v>211</v>
      </c>
      <c r="ULI40" t="s">
        <v>211</v>
      </c>
      <c r="ULJ40" t="s">
        <v>211</v>
      </c>
      <c r="ULK40" t="s">
        <v>211</v>
      </c>
      <c r="ULL40" t="s">
        <v>211</v>
      </c>
      <c r="ULM40" t="s">
        <v>211</v>
      </c>
      <c r="ULN40" t="s">
        <v>211</v>
      </c>
      <c r="ULO40" t="s">
        <v>211</v>
      </c>
      <c r="ULP40" t="s">
        <v>211</v>
      </c>
      <c r="ULQ40" t="s">
        <v>211</v>
      </c>
      <c r="ULR40" t="s">
        <v>211</v>
      </c>
      <c r="ULS40" t="s">
        <v>211</v>
      </c>
      <c r="ULT40" t="s">
        <v>211</v>
      </c>
      <c r="ULU40" t="s">
        <v>211</v>
      </c>
      <c r="ULV40" t="s">
        <v>211</v>
      </c>
      <c r="ULW40" t="s">
        <v>211</v>
      </c>
      <c r="ULX40" t="s">
        <v>211</v>
      </c>
      <c r="ULY40" t="s">
        <v>211</v>
      </c>
      <c r="ULZ40" t="s">
        <v>211</v>
      </c>
      <c r="UMA40" t="s">
        <v>211</v>
      </c>
      <c r="UMB40" t="s">
        <v>211</v>
      </c>
      <c r="UMC40" t="s">
        <v>211</v>
      </c>
      <c r="UMD40" t="s">
        <v>211</v>
      </c>
      <c r="UME40" t="s">
        <v>211</v>
      </c>
      <c r="UMF40" t="s">
        <v>211</v>
      </c>
      <c r="UMG40" t="s">
        <v>211</v>
      </c>
      <c r="UMH40" t="s">
        <v>211</v>
      </c>
      <c r="UMI40" t="s">
        <v>211</v>
      </c>
      <c r="UMJ40" t="s">
        <v>211</v>
      </c>
      <c r="UMK40" t="s">
        <v>211</v>
      </c>
      <c r="UML40" t="s">
        <v>211</v>
      </c>
      <c r="UMM40" t="s">
        <v>211</v>
      </c>
      <c r="UMN40" t="s">
        <v>211</v>
      </c>
      <c r="UMO40" t="s">
        <v>211</v>
      </c>
      <c r="UMP40" t="s">
        <v>211</v>
      </c>
      <c r="UMQ40" t="s">
        <v>211</v>
      </c>
      <c r="UMR40" t="s">
        <v>211</v>
      </c>
      <c r="UMS40" t="s">
        <v>211</v>
      </c>
      <c r="UMT40" t="s">
        <v>211</v>
      </c>
      <c r="UMU40" t="s">
        <v>211</v>
      </c>
      <c r="UMV40" t="s">
        <v>211</v>
      </c>
      <c r="UMW40" t="s">
        <v>211</v>
      </c>
      <c r="UMX40" t="s">
        <v>211</v>
      </c>
      <c r="UMY40" t="s">
        <v>211</v>
      </c>
      <c r="UMZ40" t="s">
        <v>211</v>
      </c>
      <c r="UNA40" t="s">
        <v>211</v>
      </c>
      <c r="UNB40" t="s">
        <v>211</v>
      </c>
      <c r="UNC40" t="s">
        <v>211</v>
      </c>
      <c r="UND40" t="s">
        <v>211</v>
      </c>
      <c r="UNE40" t="s">
        <v>211</v>
      </c>
      <c r="UNF40" t="s">
        <v>211</v>
      </c>
      <c r="UNG40" t="s">
        <v>211</v>
      </c>
      <c r="UNH40" t="s">
        <v>211</v>
      </c>
      <c r="UNI40" t="s">
        <v>211</v>
      </c>
      <c r="UNJ40" t="s">
        <v>211</v>
      </c>
      <c r="UNK40" t="s">
        <v>211</v>
      </c>
      <c r="UNL40" t="s">
        <v>211</v>
      </c>
      <c r="UNM40" t="s">
        <v>211</v>
      </c>
      <c r="UNN40" t="s">
        <v>211</v>
      </c>
      <c r="UNO40" t="s">
        <v>211</v>
      </c>
      <c r="UNP40" t="s">
        <v>211</v>
      </c>
      <c r="UNQ40" t="s">
        <v>211</v>
      </c>
      <c r="UNR40" t="s">
        <v>211</v>
      </c>
      <c r="UNS40" t="s">
        <v>211</v>
      </c>
      <c r="UNT40" t="s">
        <v>211</v>
      </c>
      <c r="UNU40" t="s">
        <v>211</v>
      </c>
      <c r="UNV40" t="s">
        <v>211</v>
      </c>
      <c r="UNW40" t="s">
        <v>211</v>
      </c>
      <c r="UNX40" t="s">
        <v>211</v>
      </c>
      <c r="UNY40" t="s">
        <v>211</v>
      </c>
      <c r="UNZ40" t="s">
        <v>211</v>
      </c>
      <c r="UOA40" t="s">
        <v>211</v>
      </c>
      <c r="UOB40" t="s">
        <v>211</v>
      </c>
      <c r="UOC40" t="s">
        <v>211</v>
      </c>
      <c r="UOD40" t="s">
        <v>211</v>
      </c>
      <c r="UOE40" t="s">
        <v>211</v>
      </c>
      <c r="UOF40" t="s">
        <v>211</v>
      </c>
      <c r="UOG40" t="s">
        <v>211</v>
      </c>
      <c r="UOH40" t="s">
        <v>211</v>
      </c>
      <c r="UOI40" t="s">
        <v>211</v>
      </c>
      <c r="UOJ40" t="s">
        <v>211</v>
      </c>
      <c r="UOK40" t="s">
        <v>211</v>
      </c>
      <c r="UOL40" t="s">
        <v>211</v>
      </c>
      <c r="UOM40" t="s">
        <v>211</v>
      </c>
      <c r="UON40" t="s">
        <v>211</v>
      </c>
      <c r="UOO40" t="s">
        <v>211</v>
      </c>
      <c r="UOP40" t="s">
        <v>211</v>
      </c>
      <c r="UOQ40" t="s">
        <v>211</v>
      </c>
      <c r="UOR40" t="s">
        <v>211</v>
      </c>
      <c r="UOS40" t="s">
        <v>211</v>
      </c>
      <c r="UOT40" t="s">
        <v>211</v>
      </c>
      <c r="UOU40" t="s">
        <v>211</v>
      </c>
      <c r="UOV40" t="s">
        <v>211</v>
      </c>
      <c r="UOW40" t="s">
        <v>211</v>
      </c>
      <c r="UOX40" t="s">
        <v>211</v>
      </c>
      <c r="UOY40" t="s">
        <v>211</v>
      </c>
      <c r="UOZ40" t="s">
        <v>211</v>
      </c>
      <c r="UPA40" t="s">
        <v>211</v>
      </c>
      <c r="UPB40" t="s">
        <v>211</v>
      </c>
      <c r="UPC40" t="s">
        <v>211</v>
      </c>
      <c r="UPD40" t="s">
        <v>211</v>
      </c>
      <c r="UPE40" t="s">
        <v>211</v>
      </c>
      <c r="UPF40" t="s">
        <v>211</v>
      </c>
      <c r="UPG40" t="s">
        <v>211</v>
      </c>
      <c r="UPH40" t="s">
        <v>211</v>
      </c>
      <c r="UPI40" t="s">
        <v>211</v>
      </c>
      <c r="UPJ40" t="s">
        <v>211</v>
      </c>
      <c r="UPK40" t="s">
        <v>211</v>
      </c>
      <c r="UPL40" t="s">
        <v>211</v>
      </c>
      <c r="UPM40" t="s">
        <v>211</v>
      </c>
      <c r="UPN40" t="s">
        <v>211</v>
      </c>
      <c r="UPO40" t="s">
        <v>211</v>
      </c>
      <c r="UPP40" t="s">
        <v>211</v>
      </c>
      <c r="UPQ40" t="s">
        <v>211</v>
      </c>
      <c r="UPR40" t="s">
        <v>211</v>
      </c>
      <c r="UPS40" t="s">
        <v>211</v>
      </c>
      <c r="UPT40" t="s">
        <v>211</v>
      </c>
      <c r="UPU40" t="s">
        <v>211</v>
      </c>
      <c r="UPV40" t="s">
        <v>211</v>
      </c>
      <c r="UPW40" t="s">
        <v>211</v>
      </c>
      <c r="UPX40" t="s">
        <v>211</v>
      </c>
      <c r="UPY40" t="s">
        <v>211</v>
      </c>
      <c r="UPZ40" t="s">
        <v>211</v>
      </c>
      <c r="UQA40" t="s">
        <v>211</v>
      </c>
      <c r="UQB40" t="s">
        <v>211</v>
      </c>
      <c r="UQC40" t="s">
        <v>211</v>
      </c>
      <c r="UQD40" t="s">
        <v>211</v>
      </c>
      <c r="UQE40" t="s">
        <v>211</v>
      </c>
      <c r="UQF40" t="s">
        <v>211</v>
      </c>
      <c r="UQG40" t="s">
        <v>211</v>
      </c>
      <c r="UQH40" t="s">
        <v>211</v>
      </c>
      <c r="UQI40" t="s">
        <v>211</v>
      </c>
      <c r="UQJ40" t="s">
        <v>211</v>
      </c>
      <c r="UQK40" t="s">
        <v>211</v>
      </c>
      <c r="UQL40" t="s">
        <v>211</v>
      </c>
      <c r="UQM40" t="s">
        <v>211</v>
      </c>
      <c r="UQN40" t="s">
        <v>211</v>
      </c>
      <c r="UQO40" t="s">
        <v>211</v>
      </c>
      <c r="UQP40" t="s">
        <v>211</v>
      </c>
      <c r="UQQ40" t="s">
        <v>211</v>
      </c>
      <c r="UQR40" t="s">
        <v>211</v>
      </c>
      <c r="UQS40" t="s">
        <v>211</v>
      </c>
      <c r="UQT40" t="s">
        <v>211</v>
      </c>
      <c r="UQU40" t="s">
        <v>211</v>
      </c>
      <c r="UQV40" t="s">
        <v>211</v>
      </c>
      <c r="UQW40" t="s">
        <v>211</v>
      </c>
      <c r="UQX40" t="s">
        <v>211</v>
      </c>
      <c r="UQY40" t="s">
        <v>211</v>
      </c>
      <c r="UQZ40" t="s">
        <v>211</v>
      </c>
      <c r="URA40" t="s">
        <v>211</v>
      </c>
      <c r="URB40" t="s">
        <v>211</v>
      </c>
      <c r="URC40" t="s">
        <v>211</v>
      </c>
      <c r="URD40" t="s">
        <v>211</v>
      </c>
      <c r="URE40" t="s">
        <v>211</v>
      </c>
      <c r="URF40" t="s">
        <v>211</v>
      </c>
      <c r="URG40" t="s">
        <v>211</v>
      </c>
      <c r="URH40" t="s">
        <v>211</v>
      </c>
      <c r="URI40" t="s">
        <v>211</v>
      </c>
      <c r="URJ40" t="s">
        <v>211</v>
      </c>
      <c r="URK40" t="s">
        <v>211</v>
      </c>
      <c r="URL40" t="s">
        <v>211</v>
      </c>
      <c r="URM40" t="s">
        <v>211</v>
      </c>
      <c r="URN40" t="s">
        <v>211</v>
      </c>
      <c r="URO40" t="s">
        <v>211</v>
      </c>
      <c r="URP40" t="s">
        <v>211</v>
      </c>
      <c r="URQ40" t="s">
        <v>211</v>
      </c>
      <c r="URR40" t="s">
        <v>211</v>
      </c>
      <c r="URS40" t="s">
        <v>211</v>
      </c>
      <c r="URT40" t="s">
        <v>211</v>
      </c>
      <c r="URU40" t="s">
        <v>211</v>
      </c>
      <c r="URV40" t="s">
        <v>211</v>
      </c>
      <c r="URW40" t="s">
        <v>211</v>
      </c>
      <c r="URX40" t="s">
        <v>211</v>
      </c>
      <c r="URY40" t="s">
        <v>211</v>
      </c>
      <c r="URZ40" t="s">
        <v>211</v>
      </c>
      <c r="USA40" t="s">
        <v>211</v>
      </c>
      <c r="USB40" t="s">
        <v>211</v>
      </c>
      <c r="USC40" t="s">
        <v>211</v>
      </c>
      <c r="USD40" t="s">
        <v>211</v>
      </c>
      <c r="USE40" t="s">
        <v>211</v>
      </c>
      <c r="USF40" t="s">
        <v>211</v>
      </c>
      <c r="USG40" t="s">
        <v>211</v>
      </c>
      <c r="USH40" t="s">
        <v>211</v>
      </c>
      <c r="USI40" t="s">
        <v>211</v>
      </c>
      <c r="USJ40" t="s">
        <v>211</v>
      </c>
      <c r="USK40" t="s">
        <v>211</v>
      </c>
      <c r="USL40" t="s">
        <v>211</v>
      </c>
      <c r="USM40" t="s">
        <v>211</v>
      </c>
      <c r="USN40" t="s">
        <v>211</v>
      </c>
      <c r="USO40" t="s">
        <v>211</v>
      </c>
      <c r="USP40" t="s">
        <v>211</v>
      </c>
      <c r="USQ40" t="s">
        <v>211</v>
      </c>
      <c r="USR40" t="s">
        <v>211</v>
      </c>
      <c r="USS40" t="s">
        <v>211</v>
      </c>
      <c r="UST40" t="s">
        <v>211</v>
      </c>
      <c r="USU40" t="s">
        <v>211</v>
      </c>
      <c r="USV40" t="s">
        <v>211</v>
      </c>
      <c r="USW40" t="s">
        <v>211</v>
      </c>
      <c r="USX40" t="s">
        <v>211</v>
      </c>
      <c r="USY40" t="s">
        <v>211</v>
      </c>
      <c r="USZ40" t="s">
        <v>211</v>
      </c>
      <c r="UTA40" t="s">
        <v>211</v>
      </c>
      <c r="UTB40" t="s">
        <v>211</v>
      </c>
      <c r="UTC40" t="s">
        <v>211</v>
      </c>
      <c r="UTD40" t="s">
        <v>211</v>
      </c>
      <c r="UTE40" t="s">
        <v>211</v>
      </c>
      <c r="UTF40" t="s">
        <v>211</v>
      </c>
      <c r="UTG40" t="s">
        <v>211</v>
      </c>
      <c r="UTH40" t="s">
        <v>211</v>
      </c>
      <c r="UTI40" t="s">
        <v>211</v>
      </c>
      <c r="UTJ40" t="s">
        <v>211</v>
      </c>
      <c r="UTK40" t="s">
        <v>211</v>
      </c>
      <c r="UTL40" t="s">
        <v>211</v>
      </c>
      <c r="UTM40" t="s">
        <v>211</v>
      </c>
      <c r="UTN40" t="s">
        <v>211</v>
      </c>
      <c r="UTO40" t="s">
        <v>211</v>
      </c>
      <c r="UTP40" t="s">
        <v>211</v>
      </c>
      <c r="UTQ40" t="s">
        <v>211</v>
      </c>
      <c r="UTR40" t="s">
        <v>211</v>
      </c>
      <c r="UTS40" t="s">
        <v>211</v>
      </c>
      <c r="UTT40" t="s">
        <v>211</v>
      </c>
      <c r="UTU40" t="s">
        <v>211</v>
      </c>
      <c r="UTV40" t="s">
        <v>211</v>
      </c>
      <c r="UTW40" t="s">
        <v>211</v>
      </c>
      <c r="UTX40" t="s">
        <v>211</v>
      </c>
      <c r="UTY40" t="s">
        <v>211</v>
      </c>
      <c r="UTZ40" t="s">
        <v>211</v>
      </c>
      <c r="UUA40" t="s">
        <v>211</v>
      </c>
      <c r="UUB40" t="s">
        <v>211</v>
      </c>
      <c r="UUC40" t="s">
        <v>211</v>
      </c>
      <c r="UUD40" t="s">
        <v>211</v>
      </c>
      <c r="UUE40" t="s">
        <v>211</v>
      </c>
      <c r="UUF40" t="s">
        <v>211</v>
      </c>
      <c r="UUG40" t="s">
        <v>211</v>
      </c>
      <c r="UUH40" t="s">
        <v>211</v>
      </c>
      <c r="UUI40" t="s">
        <v>211</v>
      </c>
      <c r="UUJ40" t="s">
        <v>211</v>
      </c>
      <c r="UUK40" t="s">
        <v>211</v>
      </c>
      <c r="UUL40" t="s">
        <v>211</v>
      </c>
      <c r="UUM40" t="s">
        <v>211</v>
      </c>
      <c r="UUN40" t="s">
        <v>211</v>
      </c>
      <c r="UUO40" t="s">
        <v>211</v>
      </c>
      <c r="UUP40" t="s">
        <v>211</v>
      </c>
      <c r="UUQ40" t="s">
        <v>211</v>
      </c>
      <c r="UUR40" t="s">
        <v>211</v>
      </c>
      <c r="UUS40" t="s">
        <v>211</v>
      </c>
      <c r="UUT40" t="s">
        <v>211</v>
      </c>
      <c r="UUU40" t="s">
        <v>211</v>
      </c>
      <c r="UUV40" t="s">
        <v>211</v>
      </c>
      <c r="UUW40" t="s">
        <v>211</v>
      </c>
      <c r="UUX40" t="s">
        <v>211</v>
      </c>
      <c r="UUY40" t="s">
        <v>211</v>
      </c>
      <c r="UUZ40" t="s">
        <v>211</v>
      </c>
      <c r="UVA40" t="s">
        <v>211</v>
      </c>
      <c r="UVB40" t="s">
        <v>211</v>
      </c>
      <c r="UVC40" t="s">
        <v>211</v>
      </c>
      <c r="UVD40" t="s">
        <v>211</v>
      </c>
      <c r="UVE40" t="s">
        <v>211</v>
      </c>
      <c r="UVF40" t="s">
        <v>211</v>
      </c>
      <c r="UVG40" t="s">
        <v>211</v>
      </c>
      <c r="UVH40" t="s">
        <v>211</v>
      </c>
      <c r="UVI40" t="s">
        <v>211</v>
      </c>
      <c r="UVJ40" t="s">
        <v>211</v>
      </c>
      <c r="UVK40" t="s">
        <v>211</v>
      </c>
      <c r="UVL40" t="s">
        <v>211</v>
      </c>
      <c r="UVM40" t="s">
        <v>211</v>
      </c>
      <c r="UVN40" t="s">
        <v>211</v>
      </c>
      <c r="UVO40" t="s">
        <v>211</v>
      </c>
      <c r="UVP40" t="s">
        <v>211</v>
      </c>
      <c r="UVQ40" t="s">
        <v>211</v>
      </c>
      <c r="UVR40" t="s">
        <v>211</v>
      </c>
      <c r="UVS40" t="s">
        <v>211</v>
      </c>
      <c r="UVT40" t="s">
        <v>211</v>
      </c>
      <c r="UVU40" t="s">
        <v>211</v>
      </c>
      <c r="UVV40" t="s">
        <v>211</v>
      </c>
      <c r="UVW40" t="s">
        <v>211</v>
      </c>
      <c r="UVX40" t="s">
        <v>211</v>
      </c>
      <c r="UVY40" t="s">
        <v>211</v>
      </c>
      <c r="UVZ40" t="s">
        <v>211</v>
      </c>
      <c r="UWA40" t="s">
        <v>211</v>
      </c>
      <c r="UWB40" t="s">
        <v>211</v>
      </c>
      <c r="UWC40" t="s">
        <v>211</v>
      </c>
      <c r="UWD40" t="s">
        <v>211</v>
      </c>
      <c r="UWE40" t="s">
        <v>211</v>
      </c>
      <c r="UWF40" t="s">
        <v>211</v>
      </c>
      <c r="UWG40" t="s">
        <v>211</v>
      </c>
      <c r="UWH40" t="s">
        <v>211</v>
      </c>
      <c r="UWI40" t="s">
        <v>211</v>
      </c>
      <c r="UWJ40" t="s">
        <v>211</v>
      </c>
      <c r="UWK40" t="s">
        <v>211</v>
      </c>
      <c r="UWL40" t="s">
        <v>211</v>
      </c>
      <c r="UWM40" t="s">
        <v>211</v>
      </c>
      <c r="UWN40" t="s">
        <v>211</v>
      </c>
      <c r="UWO40" t="s">
        <v>211</v>
      </c>
      <c r="UWP40" t="s">
        <v>211</v>
      </c>
      <c r="UWQ40" t="s">
        <v>211</v>
      </c>
      <c r="UWR40" t="s">
        <v>211</v>
      </c>
      <c r="UWS40" t="s">
        <v>211</v>
      </c>
      <c r="UWT40" t="s">
        <v>211</v>
      </c>
      <c r="UWU40" t="s">
        <v>211</v>
      </c>
      <c r="UWV40" t="s">
        <v>211</v>
      </c>
      <c r="UWW40" t="s">
        <v>211</v>
      </c>
      <c r="UWX40" t="s">
        <v>211</v>
      </c>
      <c r="UWY40" t="s">
        <v>211</v>
      </c>
      <c r="UWZ40" t="s">
        <v>211</v>
      </c>
      <c r="UXA40" t="s">
        <v>211</v>
      </c>
      <c r="UXB40" t="s">
        <v>211</v>
      </c>
      <c r="UXC40" t="s">
        <v>211</v>
      </c>
      <c r="UXD40" t="s">
        <v>211</v>
      </c>
      <c r="UXE40" t="s">
        <v>211</v>
      </c>
      <c r="UXF40" t="s">
        <v>211</v>
      </c>
      <c r="UXG40" t="s">
        <v>211</v>
      </c>
      <c r="UXH40" t="s">
        <v>211</v>
      </c>
      <c r="UXI40" t="s">
        <v>211</v>
      </c>
      <c r="UXJ40" t="s">
        <v>211</v>
      </c>
      <c r="UXK40" t="s">
        <v>211</v>
      </c>
      <c r="UXL40" t="s">
        <v>211</v>
      </c>
      <c r="UXM40" t="s">
        <v>211</v>
      </c>
      <c r="UXN40" t="s">
        <v>211</v>
      </c>
      <c r="UXO40" t="s">
        <v>211</v>
      </c>
      <c r="UXP40" t="s">
        <v>211</v>
      </c>
      <c r="UXQ40" t="s">
        <v>211</v>
      </c>
      <c r="UXR40" t="s">
        <v>211</v>
      </c>
      <c r="UXS40" t="s">
        <v>211</v>
      </c>
      <c r="UXT40" t="s">
        <v>211</v>
      </c>
      <c r="UXU40" t="s">
        <v>211</v>
      </c>
      <c r="UXV40" t="s">
        <v>211</v>
      </c>
      <c r="UXW40" t="s">
        <v>211</v>
      </c>
      <c r="UXX40" t="s">
        <v>211</v>
      </c>
      <c r="UXY40" t="s">
        <v>211</v>
      </c>
      <c r="UXZ40" t="s">
        <v>211</v>
      </c>
      <c r="UYA40" t="s">
        <v>211</v>
      </c>
      <c r="UYB40" t="s">
        <v>211</v>
      </c>
      <c r="UYC40" t="s">
        <v>211</v>
      </c>
      <c r="UYD40" t="s">
        <v>211</v>
      </c>
      <c r="UYE40" t="s">
        <v>211</v>
      </c>
      <c r="UYF40" t="s">
        <v>211</v>
      </c>
      <c r="UYG40" t="s">
        <v>211</v>
      </c>
      <c r="UYH40" t="s">
        <v>211</v>
      </c>
      <c r="UYI40" t="s">
        <v>211</v>
      </c>
      <c r="UYJ40" t="s">
        <v>211</v>
      </c>
      <c r="UYK40" t="s">
        <v>211</v>
      </c>
      <c r="UYL40" t="s">
        <v>211</v>
      </c>
      <c r="UYM40" t="s">
        <v>211</v>
      </c>
      <c r="UYN40" t="s">
        <v>211</v>
      </c>
      <c r="UYO40" t="s">
        <v>211</v>
      </c>
      <c r="UYP40" t="s">
        <v>211</v>
      </c>
      <c r="UYQ40" t="s">
        <v>211</v>
      </c>
      <c r="UYR40" t="s">
        <v>211</v>
      </c>
      <c r="UYS40" t="s">
        <v>211</v>
      </c>
      <c r="UYT40" t="s">
        <v>211</v>
      </c>
      <c r="UYU40" t="s">
        <v>211</v>
      </c>
      <c r="UYV40" t="s">
        <v>211</v>
      </c>
      <c r="UYW40" t="s">
        <v>211</v>
      </c>
      <c r="UYX40" t="s">
        <v>211</v>
      </c>
      <c r="UYY40" t="s">
        <v>211</v>
      </c>
      <c r="UYZ40" t="s">
        <v>211</v>
      </c>
      <c r="UZA40" t="s">
        <v>211</v>
      </c>
      <c r="UZB40" t="s">
        <v>211</v>
      </c>
      <c r="UZC40" t="s">
        <v>211</v>
      </c>
      <c r="UZD40" t="s">
        <v>211</v>
      </c>
      <c r="UZE40" t="s">
        <v>211</v>
      </c>
      <c r="UZF40" t="s">
        <v>211</v>
      </c>
      <c r="UZG40" t="s">
        <v>211</v>
      </c>
      <c r="UZH40" t="s">
        <v>211</v>
      </c>
      <c r="UZI40" t="s">
        <v>211</v>
      </c>
      <c r="UZJ40" t="s">
        <v>211</v>
      </c>
      <c r="UZK40" t="s">
        <v>211</v>
      </c>
      <c r="UZL40" t="s">
        <v>211</v>
      </c>
      <c r="UZM40" t="s">
        <v>211</v>
      </c>
      <c r="UZN40" t="s">
        <v>211</v>
      </c>
      <c r="UZO40" t="s">
        <v>211</v>
      </c>
      <c r="UZP40" t="s">
        <v>211</v>
      </c>
      <c r="UZQ40" t="s">
        <v>211</v>
      </c>
      <c r="UZR40" t="s">
        <v>211</v>
      </c>
      <c r="UZS40" t="s">
        <v>211</v>
      </c>
      <c r="UZT40" t="s">
        <v>211</v>
      </c>
      <c r="UZU40" t="s">
        <v>211</v>
      </c>
      <c r="UZV40" t="s">
        <v>211</v>
      </c>
      <c r="UZW40" t="s">
        <v>211</v>
      </c>
      <c r="UZX40" t="s">
        <v>211</v>
      </c>
      <c r="UZY40" t="s">
        <v>211</v>
      </c>
      <c r="UZZ40" t="s">
        <v>211</v>
      </c>
      <c r="VAA40" t="s">
        <v>211</v>
      </c>
      <c r="VAB40" t="s">
        <v>211</v>
      </c>
      <c r="VAC40" t="s">
        <v>211</v>
      </c>
      <c r="VAD40" t="s">
        <v>211</v>
      </c>
      <c r="VAE40" t="s">
        <v>211</v>
      </c>
      <c r="VAF40" t="s">
        <v>211</v>
      </c>
      <c r="VAG40" t="s">
        <v>211</v>
      </c>
      <c r="VAH40" t="s">
        <v>211</v>
      </c>
      <c r="VAI40" t="s">
        <v>211</v>
      </c>
      <c r="VAJ40" t="s">
        <v>211</v>
      </c>
      <c r="VAK40" t="s">
        <v>211</v>
      </c>
      <c r="VAL40" t="s">
        <v>211</v>
      </c>
      <c r="VAM40" t="s">
        <v>211</v>
      </c>
      <c r="VAN40" t="s">
        <v>211</v>
      </c>
      <c r="VAO40" t="s">
        <v>211</v>
      </c>
      <c r="VAP40" t="s">
        <v>211</v>
      </c>
      <c r="VAQ40" t="s">
        <v>211</v>
      </c>
      <c r="VAR40" t="s">
        <v>211</v>
      </c>
      <c r="VAS40" t="s">
        <v>211</v>
      </c>
      <c r="VAT40" t="s">
        <v>211</v>
      </c>
      <c r="VAU40" t="s">
        <v>211</v>
      </c>
      <c r="VAV40" t="s">
        <v>211</v>
      </c>
      <c r="VAW40" t="s">
        <v>211</v>
      </c>
      <c r="VAX40" t="s">
        <v>211</v>
      </c>
      <c r="VAY40" t="s">
        <v>211</v>
      </c>
      <c r="VAZ40" t="s">
        <v>211</v>
      </c>
      <c r="VBA40" t="s">
        <v>211</v>
      </c>
      <c r="VBB40" t="s">
        <v>211</v>
      </c>
      <c r="VBC40" t="s">
        <v>211</v>
      </c>
      <c r="VBD40" t="s">
        <v>211</v>
      </c>
      <c r="VBE40" t="s">
        <v>211</v>
      </c>
      <c r="VBF40" t="s">
        <v>211</v>
      </c>
      <c r="VBG40" t="s">
        <v>211</v>
      </c>
      <c r="VBH40" t="s">
        <v>211</v>
      </c>
      <c r="VBI40" t="s">
        <v>211</v>
      </c>
      <c r="VBJ40" t="s">
        <v>211</v>
      </c>
      <c r="VBK40" t="s">
        <v>211</v>
      </c>
      <c r="VBL40" t="s">
        <v>211</v>
      </c>
      <c r="VBM40" t="s">
        <v>211</v>
      </c>
      <c r="VBN40" t="s">
        <v>211</v>
      </c>
      <c r="VBO40" t="s">
        <v>211</v>
      </c>
      <c r="VBP40" t="s">
        <v>211</v>
      </c>
      <c r="VBQ40" t="s">
        <v>211</v>
      </c>
      <c r="VBR40" t="s">
        <v>211</v>
      </c>
      <c r="VBS40" t="s">
        <v>211</v>
      </c>
      <c r="VBT40" t="s">
        <v>211</v>
      </c>
      <c r="VBU40" t="s">
        <v>211</v>
      </c>
      <c r="VBV40" t="s">
        <v>211</v>
      </c>
      <c r="VBW40" t="s">
        <v>211</v>
      </c>
      <c r="VBX40" t="s">
        <v>211</v>
      </c>
      <c r="VBY40" t="s">
        <v>211</v>
      </c>
      <c r="VBZ40" t="s">
        <v>211</v>
      </c>
      <c r="VCA40" t="s">
        <v>211</v>
      </c>
      <c r="VCB40" t="s">
        <v>211</v>
      </c>
      <c r="VCC40" t="s">
        <v>211</v>
      </c>
      <c r="VCD40" t="s">
        <v>211</v>
      </c>
      <c r="VCE40" t="s">
        <v>211</v>
      </c>
      <c r="VCF40" t="s">
        <v>211</v>
      </c>
      <c r="VCG40" t="s">
        <v>211</v>
      </c>
      <c r="VCH40" t="s">
        <v>211</v>
      </c>
      <c r="VCI40" t="s">
        <v>211</v>
      </c>
      <c r="VCJ40" t="s">
        <v>211</v>
      </c>
      <c r="VCK40" t="s">
        <v>211</v>
      </c>
      <c r="VCL40" t="s">
        <v>211</v>
      </c>
      <c r="VCM40" t="s">
        <v>211</v>
      </c>
      <c r="VCN40" t="s">
        <v>211</v>
      </c>
      <c r="VCO40" t="s">
        <v>211</v>
      </c>
      <c r="VCP40" t="s">
        <v>211</v>
      </c>
      <c r="VCQ40" t="s">
        <v>211</v>
      </c>
      <c r="VCR40" t="s">
        <v>211</v>
      </c>
      <c r="VCS40" t="s">
        <v>211</v>
      </c>
      <c r="VCT40" t="s">
        <v>211</v>
      </c>
      <c r="VCU40" t="s">
        <v>211</v>
      </c>
      <c r="VCV40" t="s">
        <v>211</v>
      </c>
      <c r="VCW40" t="s">
        <v>211</v>
      </c>
      <c r="VCX40" t="s">
        <v>211</v>
      </c>
      <c r="VCY40" t="s">
        <v>211</v>
      </c>
      <c r="VCZ40" t="s">
        <v>211</v>
      </c>
      <c r="VDA40" t="s">
        <v>211</v>
      </c>
      <c r="VDB40" t="s">
        <v>211</v>
      </c>
      <c r="VDC40" t="s">
        <v>211</v>
      </c>
      <c r="VDD40" t="s">
        <v>211</v>
      </c>
      <c r="VDE40" t="s">
        <v>211</v>
      </c>
      <c r="VDF40" t="s">
        <v>211</v>
      </c>
      <c r="VDG40" t="s">
        <v>211</v>
      </c>
      <c r="VDH40" t="s">
        <v>211</v>
      </c>
      <c r="VDI40" t="s">
        <v>211</v>
      </c>
      <c r="VDJ40" t="s">
        <v>211</v>
      </c>
      <c r="VDK40" t="s">
        <v>211</v>
      </c>
      <c r="VDL40" t="s">
        <v>211</v>
      </c>
      <c r="VDM40" t="s">
        <v>211</v>
      </c>
      <c r="VDN40" t="s">
        <v>211</v>
      </c>
      <c r="VDO40" t="s">
        <v>211</v>
      </c>
      <c r="VDP40" t="s">
        <v>211</v>
      </c>
      <c r="VDQ40" t="s">
        <v>211</v>
      </c>
      <c r="VDR40" t="s">
        <v>211</v>
      </c>
      <c r="VDS40" t="s">
        <v>211</v>
      </c>
      <c r="VDT40" t="s">
        <v>211</v>
      </c>
      <c r="VDU40" t="s">
        <v>211</v>
      </c>
      <c r="VDV40" t="s">
        <v>211</v>
      </c>
      <c r="VDW40" t="s">
        <v>211</v>
      </c>
      <c r="VDX40" t="s">
        <v>211</v>
      </c>
      <c r="VDY40" t="s">
        <v>211</v>
      </c>
      <c r="VDZ40" t="s">
        <v>211</v>
      </c>
      <c r="VEA40" t="s">
        <v>211</v>
      </c>
      <c r="VEB40" t="s">
        <v>211</v>
      </c>
      <c r="VEC40" t="s">
        <v>211</v>
      </c>
      <c r="VED40" t="s">
        <v>211</v>
      </c>
      <c r="VEE40" t="s">
        <v>211</v>
      </c>
      <c r="VEF40" t="s">
        <v>211</v>
      </c>
      <c r="VEG40" t="s">
        <v>211</v>
      </c>
      <c r="VEH40" t="s">
        <v>211</v>
      </c>
      <c r="VEI40" t="s">
        <v>211</v>
      </c>
      <c r="VEJ40" t="s">
        <v>211</v>
      </c>
      <c r="VEK40" t="s">
        <v>211</v>
      </c>
      <c r="VEL40" t="s">
        <v>211</v>
      </c>
      <c r="VEM40" t="s">
        <v>211</v>
      </c>
      <c r="VEN40" t="s">
        <v>211</v>
      </c>
      <c r="VEO40" t="s">
        <v>211</v>
      </c>
      <c r="VEP40" t="s">
        <v>211</v>
      </c>
      <c r="VEQ40" t="s">
        <v>211</v>
      </c>
      <c r="VER40" t="s">
        <v>211</v>
      </c>
      <c r="VES40" t="s">
        <v>211</v>
      </c>
      <c r="VET40" t="s">
        <v>211</v>
      </c>
      <c r="VEU40" t="s">
        <v>211</v>
      </c>
      <c r="VEV40" t="s">
        <v>211</v>
      </c>
      <c r="VEW40" t="s">
        <v>211</v>
      </c>
      <c r="VEX40" t="s">
        <v>211</v>
      </c>
      <c r="VEY40" t="s">
        <v>211</v>
      </c>
      <c r="VEZ40" t="s">
        <v>211</v>
      </c>
      <c r="VFA40" t="s">
        <v>211</v>
      </c>
      <c r="VFB40" t="s">
        <v>211</v>
      </c>
      <c r="VFC40" t="s">
        <v>211</v>
      </c>
      <c r="VFD40" t="s">
        <v>211</v>
      </c>
      <c r="VFE40" t="s">
        <v>211</v>
      </c>
      <c r="VFF40" t="s">
        <v>211</v>
      </c>
      <c r="VFG40" t="s">
        <v>211</v>
      </c>
      <c r="VFH40" t="s">
        <v>211</v>
      </c>
      <c r="VFI40" t="s">
        <v>211</v>
      </c>
      <c r="VFJ40" t="s">
        <v>211</v>
      </c>
      <c r="VFK40" t="s">
        <v>211</v>
      </c>
      <c r="VFL40" t="s">
        <v>211</v>
      </c>
      <c r="VFM40" t="s">
        <v>211</v>
      </c>
      <c r="VFN40" t="s">
        <v>211</v>
      </c>
      <c r="VFO40" t="s">
        <v>211</v>
      </c>
      <c r="VFP40" t="s">
        <v>211</v>
      </c>
      <c r="VFQ40" t="s">
        <v>211</v>
      </c>
      <c r="VFR40" t="s">
        <v>211</v>
      </c>
      <c r="VFS40" t="s">
        <v>211</v>
      </c>
      <c r="VFT40" t="s">
        <v>211</v>
      </c>
      <c r="VFU40" t="s">
        <v>211</v>
      </c>
      <c r="VFV40" t="s">
        <v>211</v>
      </c>
      <c r="VFW40" t="s">
        <v>211</v>
      </c>
      <c r="VFX40" t="s">
        <v>211</v>
      </c>
      <c r="VFY40" t="s">
        <v>211</v>
      </c>
      <c r="VFZ40" t="s">
        <v>211</v>
      </c>
      <c r="VGA40" t="s">
        <v>211</v>
      </c>
      <c r="VGB40" t="s">
        <v>211</v>
      </c>
      <c r="VGC40" t="s">
        <v>211</v>
      </c>
      <c r="VGD40" t="s">
        <v>211</v>
      </c>
      <c r="VGE40" t="s">
        <v>211</v>
      </c>
      <c r="VGF40" t="s">
        <v>211</v>
      </c>
      <c r="VGG40" t="s">
        <v>211</v>
      </c>
      <c r="VGH40" t="s">
        <v>211</v>
      </c>
      <c r="VGI40" t="s">
        <v>211</v>
      </c>
      <c r="VGJ40" t="s">
        <v>211</v>
      </c>
      <c r="VGK40" t="s">
        <v>211</v>
      </c>
      <c r="VGL40" t="s">
        <v>211</v>
      </c>
      <c r="VGM40" t="s">
        <v>211</v>
      </c>
      <c r="VGN40" t="s">
        <v>211</v>
      </c>
      <c r="VGO40" t="s">
        <v>211</v>
      </c>
      <c r="VGP40" t="s">
        <v>211</v>
      </c>
      <c r="VGQ40" t="s">
        <v>211</v>
      </c>
      <c r="VGR40" t="s">
        <v>211</v>
      </c>
      <c r="VGS40" t="s">
        <v>211</v>
      </c>
      <c r="VGT40" t="s">
        <v>211</v>
      </c>
      <c r="VGU40" t="s">
        <v>211</v>
      </c>
      <c r="VGV40" t="s">
        <v>211</v>
      </c>
      <c r="VGW40" t="s">
        <v>211</v>
      </c>
      <c r="VGX40" t="s">
        <v>211</v>
      </c>
      <c r="VGY40" t="s">
        <v>211</v>
      </c>
      <c r="VGZ40" t="s">
        <v>211</v>
      </c>
      <c r="VHA40" t="s">
        <v>211</v>
      </c>
      <c r="VHB40" t="s">
        <v>211</v>
      </c>
      <c r="VHC40" t="s">
        <v>211</v>
      </c>
      <c r="VHD40" t="s">
        <v>211</v>
      </c>
      <c r="VHE40" t="s">
        <v>211</v>
      </c>
      <c r="VHF40" t="s">
        <v>211</v>
      </c>
      <c r="VHG40" t="s">
        <v>211</v>
      </c>
      <c r="VHH40" t="s">
        <v>211</v>
      </c>
      <c r="VHI40" t="s">
        <v>211</v>
      </c>
      <c r="VHJ40" t="s">
        <v>211</v>
      </c>
      <c r="VHK40" t="s">
        <v>211</v>
      </c>
      <c r="VHL40" t="s">
        <v>211</v>
      </c>
      <c r="VHM40" t="s">
        <v>211</v>
      </c>
      <c r="VHN40" t="s">
        <v>211</v>
      </c>
      <c r="VHO40" t="s">
        <v>211</v>
      </c>
      <c r="VHP40" t="s">
        <v>211</v>
      </c>
      <c r="VHQ40" t="s">
        <v>211</v>
      </c>
      <c r="VHR40" t="s">
        <v>211</v>
      </c>
      <c r="VHS40" t="s">
        <v>211</v>
      </c>
      <c r="VHT40" t="s">
        <v>211</v>
      </c>
      <c r="VHU40" t="s">
        <v>211</v>
      </c>
      <c r="VHV40" t="s">
        <v>211</v>
      </c>
      <c r="VHW40" t="s">
        <v>211</v>
      </c>
      <c r="VHX40" t="s">
        <v>211</v>
      </c>
      <c r="VHY40" t="s">
        <v>211</v>
      </c>
      <c r="VHZ40" t="s">
        <v>211</v>
      </c>
      <c r="VIA40" t="s">
        <v>211</v>
      </c>
      <c r="VIB40" t="s">
        <v>211</v>
      </c>
      <c r="VIC40" t="s">
        <v>211</v>
      </c>
      <c r="VID40" t="s">
        <v>211</v>
      </c>
      <c r="VIE40" t="s">
        <v>211</v>
      </c>
      <c r="VIF40" t="s">
        <v>211</v>
      </c>
      <c r="VIG40" t="s">
        <v>211</v>
      </c>
      <c r="VIH40" t="s">
        <v>211</v>
      </c>
      <c r="VII40" t="s">
        <v>211</v>
      </c>
      <c r="VIJ40" t="s">
        <v>211</v>
      </c>
      <c r="VIK40" t="s">
        <v>211</v>
      </c>
      <c r="VIL40" t="s">
        <v>211</v>
      </c>
      <c r="VIM40" t="s">
        <v>211</v>
      </c>
      <c r="VIN40" t="s">
        <v>211</v>
      </c>
      <c r="VIO40" t="s">
        <v>211</v>
      </c>
      <c r="VIP40" t="s">
        <v>211</v>
      </c>
      <c r="VIQ40" t="s">
        <v>211</v>
      </c>
      <c r="VIR40" t="s">
        <v>211</v>
      </c>
      <c r="VIS40" t="s">
        <v>211</v>
      </c>
      <c r="VIT40" t="s">
        <v>211</v>
      </c>
      <c r="VIU40" t="s">
        <v>211</v>
      </c>
      <c r="VIV40" t="s">
        <v>211</v>
      </c>
      <c r="VIW40" t="s">
        <v>211</v>
      </c>
      <c r="VIX40" t="s">
        <v>211</v>
      </c>
      <c r="VIY40" t="s">
        <v>211</v>
      </c>
      <c r="VIZ40" t="s">
        <v>211</v>
      </c>
      <c r="VJA40" t="s">
        <v>211</v>
      </c>
      <c r="VJB40" t="s">
        <v>211</v>
      </c>
      <c r="VJC40" t="s">
        <v>211</v>
      </c>
      <c r="VJD40" t="s">
        <v>211</v>
      </c>
      <c r="VJE40" t="s">
        <v>211</v>
      </c>
      <c r="VJF40" t="s">
        <v>211</v>
      </c>
      <c r="VJG40" t="s">
        <v>211</v>
      </c>
      <c r="VJH40" t="s">
        <v>211</v>
      </c>
      <c r="VJI40" t="s">
        <v>211</v>
      </c>
      <c r="VJJ40" t="s">
        <v>211</v>
      </c>
      <c r="VJK40" t="s">
        <v>211</v>
      </c>
      <c r="VJL40" t="s">
        <v>211</v>
      </c>
      <c r="VJM40" t="s">
        <v>211</v>
      </c>
      <c r="VJN40" t="s">
        <v>211</v>
      </c>
      <c r="VJO40" t="s">
        <v>211</v>
      </c>
      <c r="VJP40" t="s">
        <v>211</v>
      </c>
      <c r="VJQ40" t="s">
        <v>211</v>
      </c>
      <c r="VJR40" t="s">
        <v>211</v>
      </c>
      <c r="VJS40" t="s">
        <v>211</v>
      </c>
      <c r="VJT40" t="s">
        <v>211</v>
      </c>
      <c r="VJU40" t="s">
        <v>211</v>
      </c>
      <c r="VJV40" t="s">
        <v>211</v>
      </c>
      <c r="VJW40" t="s">
        <v>211</v>
      </c>
      <c r="VJX40" t="s">
        <v>211</v>
      </c>
      <c r="VJY40" t="s">
        <v>211</v>
      </c>
      <c r="VJZ40" t="s">
        <v>211</v>
      </c>
      <c r="VKA40" t="s">
        <v>211</v>
      </c>
      <c r="VKB40" t="s">
        <v>211</v>
      </c>
      <c r="VKC40" t="s">
        <v>211</v>
      </c>
      <c r="VKD40" t="s">
        <v>211</v>
      </c>
      <c r="VKE40" t="s">
        <v>211</v>
      </c>
      <c r="VKF40" t="s">
        <v>211</v>
      </c>
      <c r="VKG40" t="s">
        <v>211</v>
      </c>
      <c r="VKH40" t="s">
        <v>211</v>
      </c>
      <c r="VKI40" t="s">
        <v>211</v>
      </c>
      <c r="VKJ40" t="s">
        <v>211</v>
      </c>
      <c r="VKK40" t="s">
        <v>211</v>
      </c>
      <c r="VKL40" t="s">
        <v>211</v>
      </c>
      <c r="VKM40" t="s">
        <v>211</v>
      </c>
      <c r="VKN40" t="s">
        <v>211</v>
      </c>
      <c r="VKO40" t="s">
        <v>211</v>
      </c>
      <c r="VKP40" t="s">
        <v>211</v>
      </c>
      <c r="VKQ40" t="s">
        <v>211</v>
      </c>
      <c r="VKR40" t="s">
        <v>211</v>
      </c>
      <c r="VKS40" t="s">
        <v>211</v>
      </c>
      <c r="VKT40" t="s">
        <v>211</v>
      </c>
      <c r="VKU40" t="s">
        <v>211</v>
      </c>
      <c r="VKV40" t="s">
        <v>211</v>
      </c>
      <c r="VKW40" t="s">
        <v>211</v>
      </c>
      <c r="VKX40" t="s">
        <v>211</v>
      </c>
      <c r="VKY40" t="s">
        <v>211</v>
      </c>
      <c r="VKZ40" t="s">
        <v>211</v>
      </c>
      <c r="VLA40" t="s">
        <v>211</v>
      </c>
      <c r="VLB40" t="s">
        <v>211</v>
      </c>
      <c r="VLC40" t="s">
        <v>211</v>
      </c>
      <c r="VLD40" t="s">
        <v>211</v>
      </c>
      <c r="VLE40" t="s">
        <v>211</v>
      </c>
      <c r="VLF40" t="s">
        <v>211</v>
      </c>
      <c r="VLG40" t="s">
        <v>211</v>
      </c>
      <c r="VLH40" t="s">
        <v>211</v>
      </c>
      <c r="VLI40" t="s">
        <v>211</v>
      </c>
      <c r="VLJ40" t="s">
        <v>211</v>
      </c>
      <c r="VLK40" t="s">
        <v>211</v>
      </c>
      <c r="VLL40" t="s">
        <v>211</v>
      </c>
      <c r="VLM40" t="s">
        <v>211</v>
      </c>
      <c r="VLN40" t="s">
        <v>211</v>
      </c>
      <c r="VLO40" t="s">
        <v>211</v>
      </c>
      <c r="VLP40" t="s">
        <v>211</v>
      </c>
      <c r="VLQ40" t="s">
        <v>211</v>
      </c>
      <c r="VLR40" t="s">
        <v>211</v>
      </c>
      <c r="VLS40" t="s">
        <v>211</v>
      </c>
      <c r="VLT40" t="s">
        <v>211</v>
      </c>
      <c r="VLU40" t="s">
        <v>211</v>
      </c>
      <c r="VLV40" t="s">
        <v>211</v>
      </c>
      <c r="VLW40" t="s">
        <v>211</v>
      </c>
      <c r="VLX40" t="s">
        <v>211</v>
      </c>
      <c r="VLY40" t="s">
        <v>211</v>
      </c>
      <c r="VLZ40" t="s">
        <v>211</v>
      </c>
      <c r="VMA40" t="s">
        <v>211</v>
      </c>
      <c r="VMB40" t="s">
        <v>211</v>
      </c>
      <c r="VMC40" t="s">
        <v>211</v>
      </c>
      <c r="VMD40" t="s">
        <v>211</v>
      </c>
      <c r="VME40" t="s">
        <v>211</v>
      </c>
      <c r="VMF40" t="s">
        <v>211</v>
      </c>
      <c r="VMG40" t="s">
        <v>211</v>
      </c>
      <c r="VMH40" t="s">
        <v>211</v>
      </c>
      <c r="VMI40" t="s">
        <v>211</v>
      </c>
      <c r="VMJ40" t="s">
        <v>211</v>
      </c>
      <c r="VMK40" t="s">
        <v>211</v>
      </c>
      <c r="VML40" t="s">
        <v>211</v>
      </c>
      <c r="VMM40" t="s">
        <v>211</v>
      </c>
      <c r="VMN40" t="s">
        <v>211</v>
      </c>
      <c r="VMO40" t="s">
        <v>211</v>
      </c>
      <c r="VMP40" t="s">
        <v>211</v>
      </c>
      <c r="VMQ40" t="s">
        <v>211</v>
      </c>
      <c r="VMR40" t="s">
        <v>211</v>
      </c>
      <c r="VMS40" t="s">
        <v>211</v>
      </c>
      <c r="VMT40" t="s">
        <v>211</v>
      </c>
      <c r="VMU40" t="s">
        <v>211</v>
      </c>
      <c r="VMV40" t="s">
        <v>211</v>
      </c>
      <c r="VMW40" t="s">
        <v>211</v>
      </c>
      <c r="VMX40" t="s">
        <v>211</v>
      </c>
      <c r="VMY40" t="s">
        <v>211</v>
      </c>
      <c r="VMZ40" t="s">
        <v>211</v>
      </c>
      <c r="VNA40" t="s">
        <v>211</v>
      </c>
      <c r="VNB40" t="s">
        <v>211</v>
      </c>
      <c r="VNC40" t="s">
        <v>211</v>
      </c>
      <c r="VND40" t="s">
        <v>211</v>
      </c>
      <c r="VNE40" t="s">
        <v>211</v>
      </c>
      <c r="VNF40" t="s">
        <v>211</v>
      </c>
      <c r="VNG40" t="s">
        <v>211</v>
      </c>
      <c r="VNH40" t="s">
        <v>211</v>
      </c>
      <c r="VNI40" t="s">
        <v>211</v>
      </c>
      <c r="VNJ40" t="s">
        <v>211</v>
      </c>
      <c r="VNK40" t="s">
        <v>211</v>
      </c>
      <c r="VNL40" t="s">
        <v>211</v>
      </c>
      <c r="VNM40" t="s">
        <v>211</v>
      </c>
      <c r="VNN40" t="s">
        <v>211</v>
      </c>
      <c r="VNO40" t="s">
        <v>211</v>
      </c>
      <c r="VNP40" t="s">
        <v>211</v>
      </c>
      <c r="VNQ40" t="s">
        <v>211</v>
      </c>
      <c r="VNR40" t="s">
        <v>211</v>
      </c>
      <c r="VNS40" t="s">
        <v>211</v>
      </c>
      <c r="VNT40" t="s">
        <v>211</v>
      </c>
      <c r="VNU40" t="s">
        <v>211</v>
      </c>
      <c r="VNV40" t="s">
        <v>211</v>
      </c>
      <c r="VNW40" t="s">
        <v>211</v>
      </c>
      <c r="VNX40" t="s">
        <v>211</v>
      </c>
      <c r="VNY40" t="s">
        <v>211</v>
      </c>
      <c r="VNZ40" t="s">
        <v>211</v>
      </c>
      <c r="VOA40" t="s">
        <v>211</v>
      </c>
      <c r="VOB40" t="s">
        <v>211</v>
      </c>
      <c r="VOC40" t="s">
        <v>211</v>
      </c>
      <c r="VOD40" t="s">
        <v>211</v>
      </c>
      <c r="VOE40" t="s">
        <v>211</v>
      </c>
      <c r="VOF40" t="s">
        <v>211</v>
      </c>
      <c r="VOG40" t="s">
        <v>211</v>
      </c>
      <c r="VOH40" t="s">
        <v>211</v>
      </c>
      <c r="VOI40" t="s">
        <v>211</v>
      </c>
      <c r="VOJ40" t="s">
        <v>211</v>
      </c>
      <c r="VOK40" t="s">
        <v>211</v>
      </c>
      <c r="VOL40" t="s">
        <v>211</v>
      </c>
      <c r="VOM40" t="s">
        <v>211</v>
      </c>
      <c r="VON40" t="s">
        <v>211</v>
      </c>
      <c r="VOO40" t="s">
        <v>211</v>
      </c>
      <c r="VOP40" t="s">
        <v>211</v>
      </c>
      <c r="VOQ40" t="s">
        <v>211</v>
      </c>
      <c r="VOR40" t="s">
        <v>211</v>
      </c>
      <c r="VOS40" t="s">
        <v>211</v>
      </c>
      <c r="VOT40" t="s">
        <v>211</v>
      </c>
      <c r="VOU40" t="s">
        <v>211</v>
      </c>
      <c r="VOV40" t="s">
        <v>211</v>
      </c>
      <c r="VOW40" t="s">
        <v>211</v>
      </c>
      <c r="VOX40" t="s">
        <v>211</v>
      </c>
      <c r="VOY40" t="s">
        <v>211</v>
      </c>
      <c r="VOZ40" t="s">
        <v>211</v>
      </c>
      <c r="VPA40" t="s">
        <v>211</v>
      </c>
      <c r="VPB40" t="s">
        <v>211</v>
      </c>
      <c r="VPC40" t="s">
        <v>211</v>
      </c>
      <c r="VPD40" t="s">
        <v>211</v>
      </c>
      <c r="VPE40" t="s">
        <v>211</v>
      </c>
      <c r="VPF40" t="s">
        <v>211</v>
      </c>
      <c r="VPG40" t="s">
        <v>211</v>
      </c>
      <c r="VPH40" t="s">
        <v>211</v>
      </c>
      <c r="VPI40" t="s">
        <v>211</v>
      </c>
      <c r="VPJ40" t="s">
        <v>211</v>
      </c>
      <c r="VPK40" t="s">
        <v>211</v>
      </c>
      <c r="VPL40" t="s">
        <v>211</v>
      </c>
      <c r="VPM40" t="s">
        <v>211</v>
      </c>
      <c r="VPN40" t="s">
        <v>211</v>
      </c>
      <c r="VPO40" t="s">
        <v>211</v>
      </c>
      <c r="VPP40" t="s">
        <v>211</v>
      </c>
      <c r="VPQ40" t="s">
        <v>211</v>
      </c>
      <c r="VPR40" t="s">
        <v>211</v>
      </c>
      <c r="VPS40" t="s">
        <v>211</v>
      </c>
      <c r="VPT40" t="s">
        <v>211</v>
      </c>
      <c r="VPU40" t="s">
        <v>211</v>
      </c>
      <c r="VPV40" t="s">
        <v>211</v>
      </c>
      <c r="VPW40" t="s">
        <v>211</v>
      </c>
      <c r="VPX40" t="s">
        <v>211</v>
      </c>
      <c r="VPY40" t="s">
        <v>211</v>
      </c>
      <c r="VPZ40" t="s">
        <v>211</v>
      </c>
      <c r="VQA40" t="s">
        <v>211</v>
      </c>
      <c r="VQB40" t="s">
        <v>211</v>
      </c>
      <c r="VQC40" t="s">
        <v>211</v>
      </c>
      <c r="VQD40" t="s">
        <v>211</v>
      </c>
      <c r="VQE40" t="s">
        <v>211</v>
      </c>
      <c r="VQF40" t="s">
        <v>211</v>
      </c>
      <c r="VQG40" t="s">
        <v>211</v>
      </c>
      <c r="VQH40" t="s">
        <v>211</v>
      </c>
      <c r="VQI40" t="s">
        <v>211</v>
      </c>
      <c r="VQJ40" t="s">
        <v>211</v>
      </c>
      <c r="VQK40" t="s">
        <v>211</v>
      </c>
      <c r="VQL40" t="s">
        <v>211</v>
      </c>
      <c r="VQM40" t="s">
        <v>211</v>
      </c>
      <c r="VQN40" t="s">
        <v>211</v>
      </c>
      <c r="VQO40" t="s">
        <v>211</v>
      </c>
      <c r="VQP40" t="s">
        <v>211</v>
      </c>
      <c r="VQQ40" t="s">
        <v>211</v>
      </c>
      <c r="VQR40" t="s">
        <v>211</v>
      </c>
      <c r="VQS40" t="s">
        <v>211</v>
      </c>
      <c r="VQT40" t="s">
        <v>211</v>
      </c>
      <c r="VQU40" t="s">
        <v>211</v>
      </c>
      <c r="VQV40" t="s">
        <v>211</v>
      </c>
      <c r="VQW40" t="s">
        <v>211</v>
      </c>
      <c r="VQX40" t="s">
        <v>211</v>
      </c>
      <c r="VQY40" t="s">
        <v>211</v>
      </c>
      <c r="VQZ40" t="s">
        <v>211</v>
      </c>
      <c r="VRA40" t="s">
        <v>211</v>
      </c>
      <c r="VRB40" t="s">
        <v>211</v>
      </c>
      <c r="VRC40" t="s">
        <v>211</v>
      </c>
      <c r="VRD40" t="s">
        <v>211</v>
      </c>
      <c r="VRE40" t="s">
        <v>211</v>
      </c>
      <c r="VRF40" t="s">
        <v>211</v>
      </c>
      <c r="VRG40" t="s">
        <v>211</v>
      </c>
      <c r="VRH40" t="s">
        <v>211</v>
      </c>
      <c r="VRI40" t="s">
        <v>211</v>
      </c>
      <c r="VRJ40" t="s">
        <v>211</v>
      </c>
      <c r="VRK40" t="s">
        <v>211</v>
      </c>
      <c r="VRL40" t="s">
        <v>211</v>
      </c>
      <c r="VRM40" t="s">
        <v>211</v>
      </c>
      <c r="VRN40" t="s">
        <v>211</v>
      </c>
      <c r="VRO40" t="s">
        <v>211</v>
      </c>
      <c r="VRP40" t="s">
        <v>211</v>
      </c>
      <c r="VRQ40" t="s">
        <v>211</v>
      </c>
      <c r="VRR40" t="s">
        <v>211</v>
      </c>
      <c r="VRS40" t="s">
        <v>211</v>
      </c>
      <c r="VRT40" t="s">
        <v>211</v>
      </c>
      <c r="VRU40" t="s">
        <v>211</v>
      </c>
      <c r="VRV40" t="s">
        <v>211</v>
      </c>
      <c r="VRW40" t="s">
        <v>211</v>
      </c>
      <c r="VRX40" t="s">
        <v>211</v>
      </c>
      <c r="VRY40" t="s">
        <v>211</v>
      </c>
      <c r="VRZ40" t="s">
        <v>211</v>
      </c>
      <c r="VSA40" t="s">
        <v>211</v>
      </c>
      <c r="VSB40" t="s">
        <v>211</v>
      </c>
      <c r="VSC40" t="s">
        <v>211</v>
      </c>
      <c r="VSD40" t="s">
        <v>211</v>
      </c>
      <c r="VSE40" t="s">
        <v>211</v>
      </c>
      <c r="VSF40" t="s">
        <v>211</v>
      </c>
      <c r="VSG40" t="s">
        <v>211</v>
      </c>
      <c r="VSH40" t="s">
        <v>211</v>
      </c>
      <c r="VSI40" t="s">
        <v>211</v>
      </c>
      <c r="VSJ40" t="s">
        <v>211</v>
      </c>
      <c r="VSK40" t="s">
        <v>211</v>
      </c>
      <c r="VSL40" t="s">
        <v>211</v>
      </c>
      <c r="VSM40" t="s">
        <v>211</v>
      </c>
      <c r="VSN40" t="s">
        <v>211</v>
      </c>
      <c r="VSO40" t="s">
        <v>211</v>
      </c>
      <c r="VSP40" t="s">
        <v>211</v>
      </c>
      <c r="VSQ40" t="s">
        <v>211</v>
      </c>
      <c r="VSR40" t="s">
        <v>211</v>
      </c>
      <c r="VSS40" t="s">
        <v>211</v>
      </c>
      <c r="VST40" t="s">
        <v>211</v>
      </c>
      <c r="VSU40" t="s">
        <v>211</v>
      </c>
      <c r="VSV40" t="s">
        <v>211</v>
      </c>
      <c r="VSW40" t="s">
        <v>211</v>
      </c>
      <c r="VSX40" t="s">
        <v>211</v>
      </c>
      <c r="VSY40" t="s">
        <v>211</v>
      </c>
      <c r="VSZ40" t="s">
        <v>211</v>
      </c>
      <c r="VTA40" t="s">
        <v>211</v>
      </c>
      <c r="VTB40" t="s">
        <v>211</v>
      </c>
      <c r="VTC40" t="s">
        <v>211</v>
      </c>
      <c r="VTD40" t="s">
        <v>211</v>
      </c>
      <c r="VTE40" t="s">
        <v>211</v>
      </c>
      <c r="VTF40" t="s">
        <v>211</v>
      </c>
      <c r="VTG40" t="s">
        <v>211</v>
      </c>
      <c r="VTH40" t="s">
        <v>211</v>
      </c>
      <c r="VTI40" t="s">
        <v>211</v>
      </c>
      <c r="VTJ40" t="s">
        <v>211</v>
      </c>
      <c r="VTK40" t="s">
        <v>211</v>
      </c>
      <c r="VTL40" t="s">
        <v>211</v>
      </c>
      <c r="VTM40" t="s">
        <v>211</v>
      </c>
      <c r="VTN40" t="s">
        <v>211</v>
      </c>
      <c r="VTO40" t="s">
        <v>211</v>
      </c>
      <c r="VTP40" t="s">
        <v>211</v>
      </c>
      <c r="VTQ40" t="s">
        <v>211</v>
      </c>
      <c r="VTR40" t="s">
        <v>211</v>
      </c>
      <c r="VTS40" t="s">
        <v>211</v>
      </c>
      <c r="VTT40" t="s">
        <v>211</v>
      </c>
      <c r="VTU40" t="s">
        <v>211</v>
      </c>
      <c r="VTV40" t="s">
        <v>211</v>
      </c>
      <c r="VTW40" t="s">
        <v>211</v>
      </c>
      <c r="VTX40" t="s">
        <v>211</v>
      </c>
      <c r="VTY40" t="s">
        <v>211</v>
      </c>
      <c r="VTZ40" t="s">
        <v>211</v>
      </c>
      <c r="VUA40" t="s">
        <v>211</v>
      </c>
      <c r="VUB40" t="s">
        <v>211</v>
      </c>
      <c r="VUC40" t="s">
        <v>211</v>
      </c>
      <c r="VUD40" t="s">
        <v>211</v>
      </c>
      <c r="VUE40" t="s">
        <v>211</v>
      </c>
      <c r="VUF40" t="s">
        <v>211</v>
      </c>
      <c r="VUG40" t="s">
        <v>211</v>
      </c>
      <c r="VUH40" t="s">
        <v>211</v>
      </c>
      <c r="VUI40" t="s">
        <v>211</v>
      </c>
      <c r="VUJ40" t="s">
        <v>211</v>
      </c>
      <c r="VUK40" t="s">
        <v>211</v>
      </c>
      <c r="VUL40" t="s">
        <v>211</v>
      </c>
      <c r="VUM40" t="s">
        <v>211</v>
      </c>
      <c r="VUN40" t="s">
        <v>211</v>
      </c>
      <c r="VUO40" t="s">
        <v>211</v>
      </c>
      <c r="VUP40" t="s">
        <v>211</v>
      </c>
      <c r="VUQ40" t="s">
        <v>211</v>
      </c>
      <c r="VUR40" t="s">
        <v>211</v>
      </c>
      <c r="VUS40" t="s">
        <v>211</v>
      </c>
      <c r="VUT40" t="s">
        <v>211</v>
      </c>
      <c r="VUU40" t="s">
        <v>211</v>
      </c>
      <c r="VUV40" t="s">
        <v>211</v>
      </c>
      <c r="VUW40" t="s">
        <v>211</v>
      </c>
      <c r="VUX40" t="s">
        <v>211</v>
      </c>
      <c r="VUY40" t="s">
        <v>211</v>
      </c>
      <c r="VUZ40" t="s">
        <v>211</v>
      </c>
      <c r="VVA40" t="s">
        <v>211</v>
      </c>
      <c r="VVB40" t="s">
        <v>211</v>
      </c>
      <c r="VVC40" t="s">
        <v>211</v>
      </c>
      <c r="VVD40" t="s">
        <v>211</v>
      </c>
      <c r="VVE40" t="s">
        <v>211</v>
      </c>
      <c r="VVF40" t="s">
        <v>211</v>
      </c>
      <c r="VVG40" t="s">
        <v>211</v>
      </c>
      <c r="VVH40" t="s">
        <v>211</v>
      </c>
      <c r="VVI40" t="s">
        <v>211</v>
      </c>
      <c r="VVJ40" t="s">
        <v>211</v>
      </c>
      <c r="VVK40" t="s">
        <v>211</v>
      </c>
      <c r="VVL40" t="s">
        <v>211</v>
      </c>
      <c r="VVM40" t="s">
        <v>211</v>
      </c>
      <c r="VVN40" t="s">
        <v>211</v>
      </c>
      <c r="VVO40" t="s">
        <v>211</v>
      </c>
      <c r="VVP40" t="s">
        <v>211</v>
      </c>
      <c r="VVQ40" t="s">
        <v>211</v>
      </c>
      <c r="VVR40" t="s">
        <v>211</v>
      </c>
      <c r="VVS40" t="s">
        <v>211</v>
      </c>
      <c r="VVT40" t="s">
        <v>211</v>
      </c>
      <c r="VVU40" t="s">
        <v>211</v>
      </c>
      <c r="VVV40" t="s">
        <v>211</v>
      </c>
      <c r="VVW40" t="s">
        <v>211</v>
      </c>
      <c r="VVX40" t="s">
        <v>211</v>
      </c>
      <c r="VVY40" t="s">
        <v>211</v>
      </c>
      <c r="VVZ40" t="s">
        <v>211</v>
      </c>
      <c r="VWA40" t="s">
        <v>211</v>
      </c>
      <c r="VWB40" t="s">
        <v>211</v>
      </c>
      <c r="VWC40" t="s">
        <v>211</v>
      </c>
      <c r="VWD40" t="s">
        <v>211</v>
      </c>
      <c r="VWE40" t="s">
        <v>211</v>
      </c>
      <c r="VWF40" t="s">
        <v>211</v>
      </c>
      <c r="VWG40" t="s">
        <v>211</v>
      </c>
      <c r="VWH40" t="s">
        <v>211</v>
      </c>
      <c r="VWI40" t="s">
        <v>211</v>
      </c>
      <c r="VWJ40" t="s">
        <v>211</v>
      </c>
      <c r="VWK40" t="s">
        <v>211</v>
      </c>
      <c r="VWL40" t="s">
        <v>211</v>
      </c>
      <c r="VWM40" t="s">
        <v>211</v>
      </c>
      <c r="VWN40" t="s">
        <v>211</v>
      </c>
      <c r="VWO40" t="s">
        <v>211</v>
      </c>
      <c r="VWP40" t="s">
        <v>211</v>
      </c>
      <c r="VWQ40" t="s">
        <v>211</v>
      </c>
      <c r="VWR40" t="s">
        <v>211</v>
      </c>
      <c r="VWS40" t="s">
        <v>211</v>
      </c>
      <c r="VWT40" t="s">
        <v>211</v>
      </c>
      <c r="VWU40" t="s">
        <v>211</v>
      </c>
      <c r="VWV40" t="s">
        <v>211</v>
      </c>
      <c r="VWW40" t="s">
        <v>211</v>
      </c>
      <c r="VWX40" t="s">
        <v>211</v>
      </c>
      <c r="VWY40" t="s">
        <v>211</v>
      </c>
      <c r="VWZ40" t="s">
        <v>211</v>
      </c>
      <c r="VXA40" t="s">
        <v>211</v>
      </c>
      <c r="VXB40" t="s">
        <v>211</v>
      </c>
      <c r="VXC40" t="s">
        <v>211</v>
      </c>
      <c r="VXD40" t="s">
        <v>211</v>
      </c>
      <c r="VXE40" t="s">
        <v>211</v>
      </c>
      <c r="VXF40" t="s">
        <v>211</v>
      </c>
      <c r="VXG40" t="s">
        <v>211</v>
      </c>
      <c r="VXH40" t="s">
        <v>211</v>
      </c>
      <c r="VXI40" t="s">
        <v>211</v>
      </c>
      <c r="VXJ40" t="s">
        <v>211</v>
      </c>
      <c r="VXK40" t="s">
        <v>211</v>
      </c>
      <c r="VXL40" t="s">
        <v>211</v>
      </c>
      <c r="VXM40" t="s">
        <v>211</v>
      </c>
      <c r="VXN40" t="s">
        <v>211</v>
      </c>
      <c r="VXO40" t="s">
        <v>211</v>
      </c>
      <c r="VXP40" t="s">
        <v>211</v>
      </c>
      <c r="VXQ40" t="s">
        <v>211</v>
      </c>
      <c r="VXR40" t="s">
        <v>211</v>
      </c>
      <c r="VXS40" t="s">
        <v>211</v>
      </c>
      <c r="VXT40" t="s">
        <v>211</v>
      </c>
      <c r="VXU40" t="s">
        <v>211</v>
      </c>
      <c r="VXV40" t="s">
        <v>211</v>
      </c>
      <c r="VXW40" t="s">
        <v>211</v>
      </c>
      <c r="VXX40" t="s">
        <v>211</v>
      </c>
      <c r="VXY40" t="s">
        <v>211</v>
      </c>
      <c r="VXZ40" t="s">
        <v>211</v>
      </c>
      <c r="VYA40" t="s">
        <v>211</v>
      </c>
      <c r="VYB40" t="s">
        <v>211</v>
      </c>
      <c r="VYC40" t="s">
        <v>211</v>
      </c>
      <c r="VYD40" t="s">
        <v>211</v>
      </c>
      <c r="VYE40" t="s">
        <v>211</v>
      </c>
      <c r="VYF40" t="s">
        <v>211</v>
      </c>
      <c r="VYG40" t="s">
        <v>211</v>
      </c>
      <c r="VYH40" t="s">
        <v>211</v>
      </c>
      <c r="VYI40" t="s">
        <v>211</v>
      </c>
      <c r="VYJ40" t="s">
        <v>211</v>
      </c>
      <c r="VYK40" t="s">
        <v>211</v>
      </c>
      <c r="VYL40" t="s">
        <v>211</v>
      </c>
      <c r="VYM40" t="s">
        <v>211</v>
      </c>
      <c r="VYN40" t="s">
        <v>211</v>
      </c>
      <c r="VYO40" t="s">
        <v>211</v>
      </c>
      <c r="VYP40" t="s">
        <v>211</v>
      </c>
      <c r="VYQ40" t="s">
        <v>211</v>
      </c>
      <c r="VYR40" t="s">
        <v>211</v>
      </c>
      <c r="VYS40" t="s">
        <v>211</v>
      </c>
      <c r="VYT40" t="s">
        <v>211</v>
      </c>
      <c r="VYU40" t="s">
        <v>211</v>
      </c>
      <c r="VYV40" t="s">
        <v>211</v>
      </c>
      <c r="VYW40" t="s">
        <v>211</v>
      </c>
      <c r="VYX40" t="s">
        <v>211</v>
      </c>
      <c r="VYY40" t="s">
        <v>211</v>
      </c>
      <c r="VYZ40" t="s">
        <v>211</v>
      </c>
      <c r="VZA40" t="s">
        <v>211</v>
      </c>
      <c r="VZB40" t="s">
        <v>211</v>
      </c>
      <c r="VZC40" t="s">
        <v>211</v>
      </c>
      <c r="VZD40" t="s">
        <v>211</v>
      </c>
      <c r="VZE40" t="s">
        <v>211</v>
      </c>
      <c r="VZF40" t="s">
        <v>211</v>
      </c>
      <c r="VZG40" t="s">
        <v>211</v>
      </c>
      <c r="VZH40" t="s">
        <v>211</v>
      </c>
      <c r="VZI40" t="s">
        <v>211</v>
      </c>
      <c r="VZJ40" t="s">
        <v>211</v>
      </c>
      <c r="VZK40" t="s">
        <v>211</v>
      </c>
      <c r="VZL40" t="s">
        <v>211</v>
      </c>
      <c r="VZM40" t="s">
        <v>211</v>
      </c>
      <c r="VZN40" t="s">
        <v>211</v>
      </c>
      <c r="VZO40" t="s">
        <v>211</v>
      </c>
      <c r="VZP40" t="s">
        <v>211</v>
      </c>
      <c r="VZQ40" t="s">
        <v>211</v>
      </c>
      <c r="VZR40" t="s">
        <v>211</v>
      </c>
      <c r="VZS40" t="s">
        <v>211</v>
      </c>
      <c r="VZT40" t="s">
        <v>211</v>
      </c>
      <c r="VZU40" t="s">
        <v>211</v>
      </c>
      <c r="VZV40" t="s">
        <v>211</v>
      </c>
      <c r="VZW40" t="s">
        <v>211</v>
      </c>
      <c r="VZX40" t="s">
        <v>211</v>
      </c>
      <c r="VZY40" t="s">
        <v>211</v>
      </c>
      <c r="VZZ40" t="s">
        <v>211</v>
      </c>
      <c r="WAA40" t="s">
        <v>211</v>
      </c>
      <c r="WAB40" t="s">
        <v>211</v>
      </c>
      <c r="WAC40" t="s">
        <v>211</v>
      </c>
      <c r="WAD40" t="s">
        <v>211</v>
      </c>
      <c r="WAE40" t="s">
        <v>211</v>
      </c>
      <c r="WAF40" t="s">
        <v>211</v>
      </c>
      <c r="WAG40" t="s">
        <v>211</v>
      </c>
      <c r="WAH40" t="s">
        <v>211</v>
      </c>
      <c r="WAI40" t="s">
        <v>211</v>
      </c>
      <c r="WAJ40" t="s">
        <v>211</v>
      </c>
      <c r="WAK40" t="s">
        <v>211</v>
      </c>
      <c r="WAL40" t="s">
        <v>211</v>
      </c>
      <c r="WAM40" t="s">
        <v>211</v>
      </c>
      <c r="WAN40" t="s">
        <v>211</v>
      </c>
      <c r="WAO40" t="s">
        <v>211</v>
      </c>
      <c r="WAP40" t="s">
        <v>211</v>
      </c>
      <c r="WAQ40" t="s">
        <v>211</v>
      </c>
      <c r="WAR40" t="s">
        <v>211</v>
      </c>
      <c r="WAS40" t="s">
        <v>211</v>
      </c>
      <c r="WAT40" t="s">
        <v>211</v>
      </c>
      <c r="WAU40" t="s">
        <v>211</v>
      </c>
      <c r="WAV40" t="s">
        <v>211</v>
      </c>
      <c r="WAW40" t="s">
        <v>211</v>
      </c>
      <c r="WAX40" t="s">
        <v>211</v>
      </c>
      <c r="WAY40" t="s">
        <v>211</v>
      </c>
      <c r="WAZ40" t="s">
        <v>211</v>
      </c>
      <c r="WBA40" t="s">
        <v>211</v>
      </c>
      <c r="WBB40" t="s">
        <v>211</v>
      </c>
      <c r="WBC40" t="s">
        <v>211</v>
      </c>
      <c r="WBD40" t="s">
        <v>211</v>
      </c>
      <c r="WBE40" t="s">
        <v>211</v>
      </c>
      <c r="WBF40" t="s">
        <v>211</v>
      </c>
      <c r="WBG40" t="s">
        <v>211</v>
      </c>
      <c r="WBH40" t="s">
        <v>211</v>
      </c>
      <c r="WBI40" t="s">
        <v>211</v>
      </c>
      <c r="WBJ40" t="s">
        <v>211</v>
      </c>
      <c r="WBK40" t="s">
        <v>211</v>
      </c>
      <c r="WBL40" t="s">
        <v>211</v>
      </c>
      <c r="WBM40" t="s">
        <v>211</v>
      </c>
      <c r="WBN40" t="s">
        <v>211</v>
      </c>
      <c r="WBO40" t="s">
        <v>211</v>
      </c>
      <c r="WBP40" t="s">
        <v>211</v>
      </c>
      <c r="WBQ40" t="s">
        <v>211</v>
      </c>
      <c r="WBR40" t="s">
        <v>211</v>
      </c>
      <c r="WBS40" t="s">
        <v>211</v>
      </c>
      <c r="WBT40" t="s">
        <v>211</v>
      </c>
      <c r="WBU40" t="s">
        <v>211</v>
      </c>
      <c r="WBV40" t="s">
        <v>211</v>
      </c>
      <c r="WBW40" t="s">
        <v>211</v>
      </c>
      <c r="WBX40" t="s">
        <v>211</v>
      </c>
      <c r="WBY40" t="s">
        <v>211</v>
      </c>
      <c r="WBZ40" t="s">
        <v>211</v>
      </c>
      <c r="WCA40" t="s">
        <v>211</v>
      </c>
      <c r="WCB40" t="s">
        <v>211</v>
      </c>
      <c r="WCC40" t="s">
        <v>211</v>
      </c>
      <c r="WCD40" t="s">
        <v>211</v>
      </c>
      <c r="WCE40" t="s">
        <v>211</v>
      </c>
      <c r="WCF40" t="s">
        <v>211</v>
      </c>
      <c r="WCG40" t="s">
        <v>211</v>
      </c>
      <c r="WCH40" t="s">
        <v>211</v>
      </c>
      <c r="WCI40" t="s">
        <v>211</v>
      </c>
      <c r="WCJ40" t="s">
        <v>211</v>
      </c>
      <c r="WCK40" t="s">
        <v>211</v>
      </c>
      <c r="WCL40" t="s">
        <v>211</v>
      </c>
      <c r="WCM40" t="s">
        <v>211</v>
      </c>
      <c r="WCN40" t="s">
        <v>211</v>
      </c>
      <c r="WCO40" t="s">
        <v>211</v>
      </c>
      <c r="WCP40" t="s">
        <v>211</v>
      </c>
      <c r="WCQ40" t="s">
        <v>211</v>
      </c>
      <c r="WCR40" t="s">
        <v>211</v>
      </c>
      <c r="WCS40" t="s">
        <v>211</v>
      </c>
      <c r="WCT40" t="s">
        <v>211</v>
      </c>
      <c r="WCU40" t="s">
        <v>211</v>
      </c>
      <c r="WCV40" t="s">
        <v>211</v>
      </c>
      <c r="WCW40" t="s">
        <v>211</v>
      </c>
      <c r="WCX40" t="s">
        <v>211</v>
      </c>
      <c r="WCY40" t="s">
        <v>211</v>
      </c>
      <c r="WCZ40" t="s">
        <v>211</v>
      </c>
      <c r="WDA40" t="s">
        <v>211</v>
      </c>
      <c r="WDB40" t="s">
        <v>211</v>
      </c>
      <c r="WDC40" t="s">
        <v>211</v>
      </c>
      <c r="WDD40" t="s">
        <v>211</v>
      </c>
      <c r="WDE40" t="s">
        <v>211</v>
      </c>
      <c r="WDF40" t="s">
        <v>211</v>
      </c>
      <c r="WDG40" t="s">
        <v>211</v>
      </c>
      <c r="WDH40" t="s">
        <v>211</v>
      </c>
      <c r="WDI40" t="s">
        <v>211</v>
      </c>
      <c r="WDJ40" t="s">
        <v>211</v>
      </c>
      <c r="WDK40" t="s">
        <v>211</v>
      </c>
      <c r="WDL40" t="s">
        <v>211</v>
      </c>
      <c r="WDM40" t="s">
        <v>211</v>
      </c>
      <c r="WDN40" t="s">
        <v>211</v>
      </c>
      <c r="WDO40" t="s">
        <v>211</v>
      </c>
      <c r="WDP40" t="s">
        <v>211</v>
      </c>
      <c r="WDQ40" t="s">
        <v>211</v>
      </c>
      <c r="WDR40" t="s">
        <v>211</v>
      </c>
      <c r="WDS40" t="s">
        <v>211</v>
      </c>
      <c r="WDT40" t="s">
        <v>211</v>
      </c>
      <c r="WDU40" t="s">
        <v>211</v>
      </c>
      <c r="WDV40" t="s">
        <v>211</v>
      </c>
      <c r="WDW40" t="s">
        <v>211</v>
      </c>
      <c r="WDX40" t="s">
        <v>211</v>
      </c>
      <c r="WDY40" t="s">
        <v>211</v>
      </c>
      <c r="WDZ40" t="s">
        <v>211</v>
      </c>
      <c r="WEA40" t="s">
        <v>211</v>
      </c>
      <c r="WEB40" t="s">
        <v>211</v>
      </c>
      <c r="WEC40" t="s">
        <v>211</v>
      </c>
      <c r="WED40" t="s">
        <v>211</v>
      </c>
      <c r="WEE40" t="s">
        <v>211</v>
      </c>
      <c r="WEF40" t="s">
        <v>211</v>
      </c>
      <c r="WEG40" t="s">
        <v>211</v>
      </c>
      <c r="WEH40" t="s">
        <v>211</v>
      </c>
      <c r="WEI40" t="s">
        <v>211</v>
      </c>
      <c r="WEJ40" t="s">
        <v>211</v>
      </c>
      <c r="WEK40" t="s">
        <v>211</v>
      </c>
      <c r="WEL40" t="s">
        <v>211</v>
      </c>
      <c r="WEM40" t="s">
        <v>211</v>
      </c>
      <c r="WEN40" t="s">
        <v>211</v>
      </c>
      <c r="WEO40" t="s">
        <v>211</v>
      </c>
      <c r="WEP40" t="s">
        <v>211</v>
      </c>
      <c r="WEQ40" t="s">
        <v>211</v>
      </c>
      <c r="WER40" t="s">
        <v>211</v>
      </c>
      <c r="WES40" t="s">
        <v>211</v>
      </c>
      <c r="WET40" t="s">
        <v>211</v>
      </c>
      <c r="WEU40" t="s">
        <v>211</v>
      </c>
      <c r="WEV40" t="s">
        <v>211</v>
      </c>
      <c r="WEW40" t="s">
        <v>211</v>
      </c>
      <c r="WEX40" t="s">
        <v>211</v>
      </c>
      <c r="WEY40" t="s">
        <v>211</v>
      </c>
      <c r="WEZ40" t="s">
        <v>211</v>
      </c>
      <c r="WFA40" t="s">
        <v>211</v>
      </c>
      <c r="WFB40" t="s">
        <v>211</v>
      </c>
      <c r="WFC40" t="s">
        <v>211</v>
      </c>
      <c r="WFD40" t="s">
        <v>211</v>
      </c>
      <c r="WFE40" t="s">
        <v>211</v>
      </c>
      <c r="WFF40" t="s">
        <v>211</v>
      </c>
      <c r="WFG40" t="s">
        <v>211</v>
      </c>
      <c r="WFH40" t="s">
        <v>211</v>
      </c>
      <c r="WFI40" t="s">
        <v>211</v>
      </c>
      <c r="WFJ40" t="s">
        <v>211</v>
      </c>
      <c r="WFK40" t="s">
        <v>211</v>
      </c>
      <c r="WFL40" t="s">
        <v>211</v>
      </c>
      <c r="WFM40" t="s">
        <v>211</v>
      </c>
      <c r="WFN40" t="s">
        <v>211</v>
      </c>
      <c r="WFO40" t="s">
        <v>211</v>
      </c>
      <c r="WFP40" t="s">
        <v>211</v>
      </c>
      <c r="WFQ40" t="s">
        <v>211</v>
      </c>
      <c r="WFR40" t="s">
        <v>211</v>
      </c>
      <c r="WFS40" t="s">
        <v>211</v>
      </c>
      <c r="WFT40" t="s">
        <v>211</v>
      </c>
      <c r="WFU40" t="s">
        <v>211</v>
      </c>
      <c r="WFV40" t="s">
        <v>211</v>
      </c>
      <c r="WFW40" t="s">
        <v>211</v>
      </c>
      <c r="WFX40" t="s">
        <v>211</v>
      </c>
      <c r="WFY40" t="s">
        <v>211</v>
      </c>
      <c r="WFZ40" t="s">
        <v>211</v>
      </c>
      <c r="WGA40" t="s">
        <v>211</v>
      </c>
      <c r="WGB40" t="s">
        <v>211</v>
      </c>
      <c r="WGC40" t="s">
        <v>211</v>
      </c>
      <c r="WGD40" t="s">
        <v>211</v>
      </c>
      <c r="WGE40" t="s">
        <v>211</v>
      </c>
      <c r="WGF40" t="s">
        <v>211</v>
      </c>
      <c r="WGG40" t="s">
        <v>211</v>
      </c>
      <c r="WGH40" t="s">
        <v>211</v>
      </c>
      <c r="WGI40" t="s">
        <v>211</v>
      </c>
      <c r="WGJ40" t="s">
        <v>211</v>
      </c>
      <c r="WGK40" t="s">
        <v>211</v>
      </c>
      <c r="WGL40" t="s">
        <v>211</v>
      </c>
      <c r="WGM40" t="s">
        <v>211</v>
      </c>
      <c r="WGN40" t="s">
        <v>211</v>
      </c>
      <c r="WGO40" t="s">
        <v>211</v>
      </c>
      <c r="WGP40" t="s">
        <v>211</v>
      </c>
      <c r="WGQ40" t="s">
        <v>211</v>
      </c>
      <c r="WGR40" t="s">
        <v>211</v>
      </c>
      <c r="WGS40" t="s">
        <v>211</v>
      </c>
      <c r="WGT40" t="s">
        <v>211</v>
      </c>
      <c r="WGU40" t="s">
        <v>211</v>
      </c>
      <c r="WGV40" t="s">
        <v>211</v>
      </c>
      <c r="WGW40" t="s">
        <v>211</v>
      </c>
      <c r="WGX40" t="s">
        <v>211</v>
      </c>
      <c r="WGY40" t="s">
        <v>211</v>
      </c>
      <c r="WGZ40" t="s">
        <v>211</v>
      </c>
      <c r="WHA40" t="s">
        <v>211</v>
      </c>
      <c r="WHB40" t="s">
        <v>211</v>
      </c>
      <c r="WHC40" t="s">
        <v>211</v>
      </c>
      <c r="WHD40" t="s">
        <v>211</v>
      </c>
      <c r="WHE40" t="s">
        <v>211</v>
      </c>
      <c r="WHF40" t="s">
        <v>211</v>
      </c>
      <c r="WHG40" t="s">
        <v>211</v>
      </c>
      <c r="WHH40" t="s">
        <v>211</v>
      </c>
      <c r="WHI40" t="s">
        <v>211</v>
      </c>
      <c r="WHJ40" t="s">
        <v>211</v>
      </c>
      <c r="WHK40" t="s">
        <v>211</v>
      </c>
      <c r="WHL40" t="s">
        <v>211</v>
      </c>
      <c r="WHM40" t="s">
        <v>211</v>
      </c>
      <c r="WHN40" t="s">
        <v>211</v>
      </c>
      <c r="WHO40" t="s">
        <v>211</v>
      </c>
      <c r="WHP40" t="s">
        <v>211</v>
      </c>
      <c r="WHQ40" t="s">
        <v>211</v>
      </c>
      <c r="WHR40" t="s">
        <v>211</v>
      </c>
      <c r="WHS40" t="s">
        <v>211</v>
      </c>
      <c r="WHT40" t="s">
        <v>211</v>
      </c>
      <c r="WHU40" t="s">
        <v>211</v>
      </c>
      <c r="WHV40" t="s">
        <v>211</v>
      </c>
      <c r="WHW40" t="s">
        <v>211</v>
      </c>
      <c r="WHX40" t="s">
        <v>211</v>
      </c>
      <c r="WHY40" t="s">
        <v>211</v>
      </c>
      <c r="WHZ40" t="s">
        <v>211</v>
      </c>
      <c r="WIA40" t="s">
        <v>211</v>
      </c>
      <c r="WIB40" t="s">
        <v>211</v>
      </c>
      <c r="WIC40" t="s">
        <v>211</v>
      </c>
      <c r="WID40" t="s">
        <v>211</v>
      </c>
      <c r="WIE40" t="s">
        <v>211</v>
      </c>
      <c r="WIF40" t="s">
        <v>211</v>
      </c>
      <c r="WIG40" t="s">
        <v>211</v>
      </c>
      <c r="WIH40" t="s">
        <v>211</v>
      </c>
      <c r="WII40" t="s">
        <v>211</v>
      </c>
      <c r="WIJ40" t="s">
        <v>211</v>
      </c>
      <c r="WIK40" t="s">
        <v>211</v>
      </c>
      <c r="WIL40" t="s">
        <v>211</v>
      </c>
      <c r="WIM40" t="s">
        <v>211</v>
      </c>
      <c r="WIN40" t="s">
        <v>211</v>
      </c>
      <c r="WIO40" t="s">
        <v>211</v>
      </c>
      <c r="WIP40" t="s">
        <v>211</v>
      </c>
      <c r="WIQ40" t="s">
        <v>211</v>
      </c>
      <c r="WIR40" t="s">
        <v>211</v>
      </c>
      <c r="WIS40" t="s">
        <v>211</v>
      </c>
      <c r="WIT40" t="s">
        <v>211</v>
      </c>
      <c r="WIU40" t="s">
        <v>211</v>
      </c>
      <c r="WIV40" t="s">
        <v>211</v>
      </c>
      <c r="WIW40" t="s">
        <v>211</v>
      </c>
      <c r="WIX40" t="s">
        <v>211</v>
      </c>
      <c r="WIY40" t="s">
        <v>211</v>
      </c>
      <c r="WIZ40" t="s">
        <v>211</v>
      </c>
      <c r="WJA40" t="s">
        <v>211</v>
      </c>
      <c r="WJB40" t="s">
        <v>211</v>
      </c>
      <c r="WJC40" t="s">
        <v>211</v>
      </c>
      <c r="WJD40" t="s">
        <v>211</v>
      </c>
      <c r="WJE40" t="s">
        <v>211</v>
      </c>
      <c r="WJF40" t="s">
        <v>211</v>
      </c>
      <c r="WJG40" t="s">
        <v>211</v>
      </c>
      <c r="WJH40" t="s">
        <v>211</v>
      </c>
      <c r="WJI40" t="s">
        <v>211</v>
      </c>
      <c r="WJJ40" t="s">
        <v>211</v>
      </c>
      <c r="WJK40" t="s">
        <v>211</v>
      </c>
      <c r="WJL40" t="s">
        <v>211</v>
      </c>
      <c r="WJM40" t="s">
        <v>211</v>
      </c>
      <c r="WJN40" t="s">
        <v>211</v>
      </c>
      <c r="WJO40" t="s">
        <v>211</v>
      </c>
      <c r="WJP40" t="s">
        <v>211</v>
      </c>
      <c r="WJQ40" t="s">
        <v>211</v>
      </c>
      <c r="WJR40" t="s">
        <v>211</v>
      </c>
      <c r="WJS40" t="s">
        <v>211</v>
      </c>
      <c r="WJT40" t="s">
        <v>211</v>
      </c>
      <c r="WJU40" t="s">
        <v>211</v>
      </c>
      <c r="WJV40" t="s">
        <v>211</v>
      </c>
      <c r="WJW40" t="s">
        <v>211</v>
      </c>
      <c r="WJX40" t="s">
        <v>211</v>
      </c>
      <c r="WJY40" t="s">
        <v>211</v>
      </c>
      <c r="WJZ40" t="s">
        <v>211</v>
      </c>
      <c r="WKA40" t="s">
        <v>211</v>
      </c>
      <c r="WKB40" t="s">
        <v>211</v>
      </c>
      <c r="WKC40" t="s">
        <v>211</v>
      </c>
      <c r="WKD40" t="s">
        <v>211</v>
      </c>
      <c r="WKE40" t="s">
        <v>211</v>
      </c>
      <c r="WKF40" t="s">
        <v>211</v>
      </c>
      <c r="WKG40" t="s">
        <v>211</v>
      </c>
      <c r="WKH40" t="s">
        <v>211</v>
      </c>
      <c r="WKI40" t="s">
        <v>211</v>
      </c>
      <c r="WKJ40" t="s">
        <v>211</v>
      </c>
      <c r="WKK40" t="s">
        <v>211</v>
      </c>
      <c r="WKL40" t="s">
        <v>211</v>
      </c>
      <c r="WKM40" t="s">
        <v>211</v>
      </c>
      <c r="WKN40" t="s">
        <v>211</v>
      </c>
      <c r="WKO40" t="s">
        <v>211</v>
      </c>
      <c r="WKP40" t="s">
        <v>211</v>
      </c>
      <c r="WKQ40" t="s">
        <v>211</v>
      </c>
      <c r="WKR40" t="s">
        <v>211</v>
      </c>
      <c r="WKS40" t="s">
        <v>211</v>
      </c>
      <c r="WKT40" t="s">
        <v>211</v>
      </c>
      <c r="WKU40" t="s">
        <v>211</v>
      </c>
      <c r="WKV40" t="s">
        <v>211</v>
      </c>
      <c r="WKW40" t="s">
        <v>211</v>
      </c>
      <c r="WKX40" t="s">
        <v>211</v>
      </c>
      <c r="WKY40" t="s">
        <v>211</v>
      </c>
      <c r="WKZ40" t="s">
        <v>211</v>
      </c>
      <c r="WLA40" t="s">
        <v>211</v>
      </c>
      <c r="WLB40" t="s">
        <v>211</v>
      </c>
      <c r="WLC40" t="s">
        <v>211</v>
      </c>
      <c r="WLD40" t="s">
        <v>211</v>
      </c>
      <c r="WLE40" t="s">
        <v>211</v>
      </c>
      <c r="WLF40" t="s">
        <v>211</v>
      </c>
      <c r="WLG40" t="s">
        <v>211</v>
      </c>
      <c r="WLH40" t="s">
        <v>211</v>
      </c>
      <c r="WLI40" t="s">
        <v>211</v>
      </c>
      <c r="WLJ40" t="s">
        <v>211</v>
      </c>
      <c r="WLK40" t="s">
        <v>211</v>
      </c>
      <c r="WLL40" t="s">
        <v>211</v>
      </c>
      <c r="WLM40" t="s">
        <v>211</v>
      </c>
      <c r="WLN40" t="s">
        <v>211</v>
      </c>
      <c r="WLO40" t="s">
        <v>211</v>
      </c>
      <c r="WLP40" t="s">
        <v>211</v>
      </c>
      <c r="WLQ40" t="s">
        <v>211</v>
      </c>
      <c r="WLR40" t="s">
        <v>211</v>
      </c>
      <c r="WLS40" t="s">
        <v>211</v>
      </c>
      <c r="WLT40" t="s">
        <v>211</v>
      </c>
      <c r="WLU40" t="s">
        <v>211</v>
      </c>
      <c r="WLV40" t="s">
        <v>211</v>
      </c>
      <c r="WLW40" t="s">
        <v>211</v>
      </c>
      <c r="WLX40" t="s">
        <v>211</v>
      </c>
      <c r="WLY40" t="s">
        <v>211</v>
      </c>
      <c r="WLZ40" t="s">
        <v>211</v>
      </c>
      <c r="WMA40" t="s">
        <v>211</v>
      </c>
      <c r="WMB40" t="s">
        <v>211</v>
      </c>
      <c r="WMC40" t="s">
        <v>211</v>
      </c>
      <c r="WMD40" t="s">
        <v>211</v>
      </c>
      <c r="WME40" t="s">
        <v>211</v>
      </c>
      <c r="WMF40" t="s">
        <v>211</v>
      </c>
      <c r="WMG40" t="s">
        <v>211</v>
      </c>
      <c r="WMH40" t="s">
        <v>211</v>
      </c>
      <c r="WMI40" t="s">
        <v>211</v>
      </c>
      <c r="WMJ40" t="s">
        <v>211</v>
      </c>
      <c r="WMK40" t="s">
        <v>211</v>
      </c>
      <c r="WML40" t="s">
        <v>211</v>
      </c>
      <c r="WMM40" t="s">
        <v>211</v>
      </c>
      <c r="WMN40" t="s">
        <v>211</v>
      </c>
      <c r="WMO40" t="s">
        <v>211</v>
      </c>
      <c r="WMP40" t="s">
        <v>211</v>
      </c>
      <c r="WMQ40" t="s">
        <v>211</v>
      </c>
      <c r="WMR40" t="s">
        <v>211</v>
      </c>
      <c r="WMS40" t="s">
        <v>211</v>
      </c>
      <c r="WMT40" t="s">
        <v>211</v>
      </c>
      <c r="WMU40" t="s">
        <v>211</v>
      </c>
      <c r="WMV40" t="s">
        <v>211</v>
      </c>
      <c r="WMW40" t="s">
        <v>211</v>
      </c>
      <c r="WMX40" t="s">
        <v>211</v>
      </c>
      <c r="WMY40" t="s">
        <v>211</v>
      </c>
      <c r="WMZ40" t="s">
        <v>211</v>
      </c>
      <c r="WNA40" t="s">
        <v>211</v>
      </c>
      <c r="WNB40" t="s">
        <v>211</v>
      </c>
      <c r="WNC40" t="s">
        <v>211</v>
      </c>
      <c r="WND40" t="s">
        <v>211</v>
      </c>
      <c r="WNE40" t="s">
        <v>211</v>
      </c>
      <c r="WNF40" t="s">
        <v>211</v>
      </c>
      <c r="WNG40" t="s">
        <v>211</v>
      </c>
      <c r="WNH40" t="s">
        <v>211</v>
      </c>
      <c r="WNI40" t="s">
        <v>211</v>
      </c>
      <c r="WNJ40" t="s">
        <v>211</v>
      </c>
      <c r="WNK40" t="s">
        <v>211</v>
      </c>
      <c r="WNL40" t="s">
        <v>211</v>
      </c>
      <c r="WNM40" t="s">
        <v>211</v>
      </c>
      <c r="WNN40" t="s">
        <v>211</v>
      </c>
      <c r="WNO40" t="s">
        <v>211</v>
      </c>
      <c r="WNP40" t="s">
        <v>211</v>
      </c>
      <c r="WNQ40" t="s">
        <v>211</v>
      </c>
      <c r="WNR40" t="s">
        <v>211</v>
      </c>
      <c r="WNS40" t="s">
        <v>211</v>
      </c>
      <c r="WNT40" t="s">
        <v>211</v>
      </c>
      <c r="WNU40" t="s">
        <v>211</v>
      </c>
      <c r="WNV40" t="s">
        <v>211</v>
      </c>
      <c r="WNW40" t="s">
        <v>211</v>
      </c>
      <c r="WNX40" t="s">
        <v>211</v>
      </c>
      <c r="WNY40" t="s">
        <v>211</v>
      </c>
      <c r="WNZ40" t="s">
        <v>211</v>
      </c>
      <c r="WOA40" t="s">
        <v>211</v>
      </c>
      <c r="WOB40" t="s">
        <v>211</v>
      </c>
      <c r="WOC40" t="s">
        <v>211</v>
      </c>
      <c r="WOD40" t="s">
        <v>211</v>
      </c>
      <c r="WOE40" t="s">
        <v>211</v>
      </c>
      <c r="WOF40" t="s">
        <v>211</v>
      </c>
      <c r="WOG40" t="s">
        <v>211</v>
      </c>
      <c r="WOH40" t="s">
        <v>211</v>
      </c>
      <c r="WOI40" t="s">
        <v>211</v>
      </c>
      <c r="WOJ40" t="s">
        <v>211</v>
      </c>
      <c r="WOK40" t="s">
        <v>211</v>
      </c>
      <c r="WOL40" t="s">
        <v>211</v>
      </c>
      <c r="WOM40" t="s">
        <v>211</v>
      </c>
      <c r="WON40" t="s">
        <v>211</v>
      </c>
      <c r="WOO40" t="s">
        <v>211</v>
      </c>
      <c r="WOP40" t="s">
        <v>211</v>
      </c>
      <c r="WOQ40" t="s">
        <v>211</v>
      </c>
      <c r="WOR40" t="s">
        <v>211</v>
      </c>
      <c r="WOS40" t="s">
        <v>211</v>
      </c>
      <c r="WOT40" t="s">
        <v>211</v>
      </c>
      <c r="WOU40" t="s">
        <v>211</v>
      </c>
      <c r="WOV40" t="s">
        <v>211</v>
      </c>
      <c r="WOW40" t="s">
        <v>211</v>
      </c>
      <c r="WOX40" t="s">
        <v>211</v>
      </c>
      <c r="WOY40" t="s">
        <v>211</v>
      </c>
      <c r="WOZ40" t="s">
        <v>211</v>
      </c>
      <c r="WPA40" t="s">
        <v>211</v>
      </c>
      <c r="WPB40" t="s">
        <v>211</v>
      </c>
      <c r="WPC40" t="s">
        <v>211</v>
      </c>
      <c r="WPD40" t="s">
        <v>211</v>
      </c>
      <c r="WPE40" t="s">
        <v>211</v>
      </c>
      <c r="WPF40" t="s">
        <v>211</v>
      </c>
      <c r="WPG40" t="s">
        <v>211</v>
      </c>
      <c r="WPH40" t="s">
        <v>211</v>
      </c>
      <c r="WPI40" t="s">
        <v>211</v>
      </c>
      <c r="WPJ40" t="s">
        <v>211</v>
      </c>
      <c r="WPK40" t="s">
        <v>211</v>
      </c>
      <c r="WPL40" t="s">
        <v>211</v>
      </c>
      <c r="WPM40" t="s">
        <v>211</v>
      </c>
      <c r="WPN40" t="s">
        <v>211</v>
      </c>
      <c r="WPO40" t="s">
        <v>211</v>
      </c>
      <c r="WPP40" t="s">
        <v>211</v>
      </c>
      <c r="WPQ40" t="s">
        <v>211</v>
      </c>
      <c r="WPR40" t="s">
        <v>211</v>
      </c>
      <c r="WPS40" t="s">
        <v>211</v>
      </c>
      <c r="WPT40" t="s">
        <v>211</v>
      </c>
      <c r="WPU40" t="s">
        <v>211</v>
      </c>
      <c r="WPV40" t="s">
        <v>211</v>
      </c>
      <c r="WPW40" t="s">
        <v>211</v>
      </c>
      <c r="WPX40" t="s">
        <v>211</v>
      </c>
      <c r="WPY40" t="s">
        <v>211</v>
      </c>
      <c r="WPZ40" t="s">
        <v>211</v>
      </c>
      <c r="WQA40" t="s">
        <v>211</v>
      </c>
      <c r="WQB40" t="s">
        <v>211</v>
      </c>
      <c r="WQC40" t="s">
        <v>211</v>
      </c>
      <c r="WQD40" t="s">
        <v>211</v>
      </c>
      <c r="WQE40" t="s">
        <v>211</v>
      </c>
      <c r="WQF40" t="s">
        <v>211</v>
      </c>
      <c r="WQG40" t="s">
        <v>211</v>
      </c>
      <c r="WQH40" t="s">
        <v>211</v>
      </c>
      <c r="WQI40" t="s">
        <v>211</v>
      </c>
      <c r="WQJ40" t="s">
        <v>211</v>
      </c>
      <c r="WQK40" t="s">
        <v>211</v>
      </c>
      <c r="WQL40" t="s">
        <v>211</v>
      </c>
      <c r="WQM40" t="s">
        <v>211</v>
      </c>
      <c r="WQN40" t="s">
        <v>211</v>
      </c>
      <c r="WQO40" t="s">
        <v>211</v>
      </c>
      <c r="WQP40" t="s">
        <v>211</v>
      </c>
      <c r="WQQ40" t="s">
        <v>211</v>
      </c>
      <c r="WQR40" t="s">
        <v>211</v>
      </c>
      <c r="WQS40" t="s">
        <v>211</v>
      </c>
      <c r="WQT40" t="s">
        <v>211</v>
      </c>
      <c r="WQU40" t="s">
        <v>211</v>
      </c>
      <c r="WQV40" t="s">
        <v>211</v>
      </c>
      <c r="WQW40" t="s">
        <v>211</v>
      </c>
      <c r="WQX40" t="s">
        <v>211</v>
      </c>
      <c r="WQY40" t="s">
        <v>211</v>
      </c>
      <c r="WQZ40" t="s">
        <v>211</v>
      </c>
      <c r="WRA40" t="s">
        <v>211</v>
      </c>
      <c r="WRB40" t="s">
        <v>211</v>
      </c>
      <c r="WRC40" t="s">
        <v>211</v>
      </c>
      <c r="WRD40" t="s">
        <v>211</v>
      </c>
      <c r="WRE40" t="s">
        <v>211</v>
      </c>
      <c r="WRF40" t="s">
        <v>211</v>
      </c>
      <c r="WRG40" t="s">
        <v>211</v>
      </c>
      <c r="WRH40" t="s">
        <v>211</v>
      </c>
      <c r="WRI40" t="s">
        <v>211</v>
      </c>
      <c r="WRJ40" t="s">
        <v>211</v>
      </c>
      <c r="WRK40" t="s">
        <v>211</v>
      </c>
      <c r="WRL40" t="s">
        <v>211</v>
      </c>
      <c r="WRM40" t="s">
        <v>211</v>
      </c>
      <c r="WRN40" t="s">
        <v>211</v>
      </c>
      <c r="WRO40" t="s">
        <v>211</v>
      </c>
      <c r="WRP40" t="s">
        <v>211</v>
      </c>
      <c r="WRQ40" t="s">
        <v>211</v>
      </c>
      <c r="WRR40" t="s">
        <v>211</v>
      </c>
      <c r="WRS40" t="s">
        <v>211</v>
      </c>
      <c r="WRT40" t="s">
        <v>211</v>
      </c>
      <c r="WRU40" t="s">
        <v>211</v>
      </c>
      <c r="WRV40" t="s">
        <v>211</v>
      </c>
      <c r="WRW40" t="s">
        <v>211</v>
      </c>
      <c r="WRX40" t="s">
        <v>211</v>
      </c>
      <c r="WRY40" t="s">
        <v>211</v>
      </c>
      <c r="WRZ40" t="s">
        <v>211</v>
      </c>
      <c r="WSA40" t="s">
        <v>211</v>
      </c>
      <c r="WSB40" t="s">
        <v>211</v>
      </c>
      <c r="WSC40" t="s">
        <v>211</v>
      </c>
      <c r="WSD40" t="s">
        <v>211</v>
      </c>
      <c r="WSE40" t="s">
        <v>211</v>
      </c>
      <c r="WSF40" t="s">
        <v>211</v>
      </c>
      <c r="WSG40" t="s">
        <v>211</v>
      </c>
      <c r="WSH40" t="s">
        <v>211</v>
      </c>
      <c r="WSI40" t="s">
        <v>211</v>
      </c>
      <c r="WSJ40" t="s">
        <v>211</v>
      </c>
      <c r="WSK40" t="s">
        <v>211</v>
      </c>
      <c r="WSL40" t="s">
        <v>211</v>
      </c>
      <c r="WSM40" t="s">
        <v>211</v>
      </c>
      <c r="WSN40" t="s">
        <v>211</v>
      </c>
      <c r="WSO40" t="s">
        <v>211</v>
      </c>
      <c r="WSP40" t="s">
        <v>211</v>
      </c>
      <c r="WSQ40" t="s">
        <v>211</v>
      </c>
      <c r="WSR40" t="s">
        <v>211</v>
      </c>
      <c r="WSS40" t="s">
        <v>211</v>
      </c>
      <c r="WST40" t="s">
        <v>211</v>
      </c>
      <c r="WSU40" t="s">
        <v>211</v>
      </c>
      <c r="WSV40" t="s">
        <v>211</v>
      </c>
      <c r="WSW40" t="s">
        <v>211</v>
      </c>
      <c r="WSX40" t="s">
        <v>211</v>
      </c>
      <c r="WSY40" t="s">
        <v>211</v>
      </c>
      <c r="WSZ40" t="s">
        <v>211</v>
      </c>
      <c r="WTA40" t="s">
        <v>211</v>
      </c>
      <c r="WTB40" t="s">
        <v>211</v>
      </c>
      <c r="WTC40" t="s">
        <v>211</v>
      </c>
      <c r="WTD40" t="s">
        <v>211</v>
      </c>
      <c r="WTE40" t="s">
        <v>211</v>
      </c>
      <c r="WTF40" t="s">
        <v>211</v>
      </c>
      <c r="WTG40" t="s">
        <v>211</v>
      </c>
      <c r="WTH40" t="s">
        <v>211</v>
      </c>
      <c r="WTI40" t="s">
        <v>211</v>
      </c>
      <c r="WTJ40" t="s">
        <v>211</v>
      </c>
      <c r="WTK40" t="s">
        <v>211</v>
      </c>
      <c r="WTL40" t="s">
        <v>211</v>
      </c>
      <c r="WTM40" t="s">
        <v>211</v>
      </c>
      <c r="WTN40" t="s">
        <v>211</v>
      </c>
      <c r="WTO40" t="s">
        <v>211</v>
      </c>
      <c r="WTP40" t="s">
        <v>211</v>
      </c>
      <c r="WTQ40" t="s">
        <v>211</v>
      </c>
      <c r="WTR40" t="s">
        <v>211</v>
      </c>
      <c r="WTS40" t="s">
        <v>211</v>
      </c>
      <c r="WTT40" t="s">
        <v>211</v>
      </c>
      <c r="WTU40" t="s">
        <v>211</v>
      </c>
      <c r="WTV40" t="s">
        <v>211</v>
      </c>
      <c r="WTW40" t="s">
        <v>211</v>
      </c>
      <c r="WTX40" t="s">
        <v>211</v>
      </c>
      <c r="WTY40" t="s">
        <v>211</v>
      </c>
      <c r="WTZ40" t="s">
        <v>211</v>
      </c>
      <c r="WUA40" t="s">
        <v>211</v>
      </c>
      <c r="WUB40" t="s">
        <v>211</v>
      </c>
      <c r="WUC40" t="s">
        <v>211</v>
      </c>
      <c r="WUD40" t="s">
        <v>211</v>
      </c>
      <c r="WUE40" t="s">
        <v>211</v>
      </c>
      <c r="WUF40" t="s">
        <v>211</v>
      </c>
      <c r="WUG40" t="s">
        <v>211</v>
      </c>
      <c r="WUH40" t="s">
        <v>211</v>
      </c>
      <c r="WUI40" t="s">
        <v>211</v>
      </c>
      <c r="WUJ40" t="s">
        <v>211</v>
      </c>
      <c r="WUK40" t="s">
        <v>211</v>
      </c>
      <c r="WUL40" t="s">
        <v>211</v>
      </c>
      <c r="WUM40" t="s">
        <v>211</v>
      </c>
      <c r="WUN40" t="s">
        <v>211</v>
      </c>
      <c r="WUO40" t="s">
        <v>211</v>
      </c>
      <c r="WUP40" t="s">
        <v>211</v>
      </c>
      <c r="WUQ40" t="s">
        <v>211</v>
      </c>
      <c r="WUR40" t="s">
        <v>211</v>
      </c>
      <c r="WUS40" t="s">
        <v>211</v>
      </c>
      <c r="WUT40" t="s">
        <v>211</v>
      </c>
      <c r="WUU40" t="s">
        <v>211</v>
      </c>
      <c r="WUV40" t="s">
        <v>211</v>
      </c>
      <c r="WUW40" t="s">
        <v>211</v>
      </c>
      <c r="WUX40" t="s">
        <v>211</v>
      </c>
      <c r="WUY40" t="s">
        <v>211</v>
      </c>
      <c r="WUZ40" t="s">
        <v>211</v>
      </c>
      <c r="WVA40" t="s">
        <v>211</v>
      </c>
      <c r="WVB40" t="s">
        <v>211</v>
      </c>
      <c r="WVC40" t="s">
        <v>211</v>
      </c>
      <c r="WVD40" t="s">
        <v>211</v>
      </c>
      <c r="WVE40" t="s">
        <v>211</v>
      </c>
      <c r="WVF40" t="s">
        <v>211</v>
      </c>
      <c r="WVG40" t="s">
        <v>211</v>
      </c>
      <c r="WVH40" t="s">
        <v>211</v>
      </c>
      <c r="WVI40" t="s">
        <v>211</v>
      </c>
      <c r="WVJ40" t="s">
        <v>211</v>
      </c>
      <c r="WVK40" t="s">
        <v>211</v>
      </c>
      <c r="WVL40" t="s">
        <v>211</v>
      </c>
      <c r="WVM40" t="s">
        <v>211</v>
      </c>
      <c r="WVN40" t="s">
        <v>211</v>
      </c>
      <c r="WVO40" t="s">
        <v>211</v>
      </c>
      <c r="WVP40" t="s">
        <v>211</v>
      </c>
      <c r="WVQ40" t="s">
        <v>211</v>
      </c>
      <c r="WVR40" t="s">
        <v>211</v>
      </c>
      <c r="WVS40" t="s">
        <v>211</v>
      </c>
      <c r="WVT40" t="s">
        <v>211</v>
      </c>
      <c r="WVU40" t="s">
        <v>211</v>
      </c>
      <c r="WVV40" t="s">
        <v>211</v>
      </c>
      <c r="WVW40" t="s">
        <v>211</v>
      </c>
      <c r="WVX40" t="s">
        <v>211</v>
      </c>
      <c r="WVY40" t="s">
        <v>211</v>
      </c>
      <c r="WVZ40" t="s">
        <v>211</v>
      </c>
      <c r="WWA40" t="s">
        <v>211</v>
      </c>
      <c r="WWB40" t="s">
        <v>211</v>
      </c>
      <c r="WWC40" t="s">
        <v>211</v>
      </c>
      <c r="WWD40" t="s">
        <v>211</v>
      </c>
      <c r="WWE40" t="s">
        <v>211</v>
      </c>
      <c r="WWF40" t="s">
        <v>211</v>
      </c>
      <c r="WWG40" t="s">
        <v>211</v>
      </c>
      <c r="WWH40" t="s">
        <v>211</v>
      </c>
      <c r="WWI40" t="s">
        <v>211</v>
      </c>
      <c r="WWJ40" t="s">
        <v>211</v>
      </c>
      <c r="WWK40" t="s">
        <v>211</v>
      </c>
      <c r="WWL40" t="s">
        <v>211</v>
      </c>
      <c r="WWM40" t="s">
        <v>211</v>
      </c>
      <c r="WWN40" t="s">
        <v>211</v>
      </c>
      <c r="WWO40" t="s">
        <v>211</v>
      </c>
      <c r="WWP40" t="s">
        <v>211</v>
      </c>
      <c r="WWQ40" t="s">
        <v>211</v>
      </c>
      <c r="WWR40" t="s">
        <v>211</v>
      </c>
      <c r="WWS40" t="s">
        <v>211</v>
      </c>
      <c r="WWT40" t="s">
        <v>211</v>
      </c>
      <c r="WWU40" t="s">
        <v>211</v>
      </c>
      <c r="WWV40" t="s">
        <v>211</v>
      </c>
      <c r="WWW40" t="s">
        <v>211</v>
      </c>
      <c r="WWX40" t="s">
        <v>211</v>
      </c>
      <c r="WWY40" t="s">
        <v>211</v>
      </c>
      <c r="WWZ40" t="s">
        <v>211</v>
      </c>
      <c r="WXA40" t="s">
        <v>211</v>
      </c>
      <c r="WXB40" t="s">
        <v>211</v>
      </c>
      <c r="WXC40" t="s">
        <v>211</v>
      </c>
      <c r="WXD40" t="s">
        <v>211</v>
      </c>
      <c r="WXE40" t="s">
        <v>211</v>
      </c>
      <c r="WXF40" t="s">
        <v>211</v>
      </c>
      <c r="WXG40" t="s">
        <v>211</v>
      </c>
      <c r="WXH40" t="s">
        <v>211</v>
      </c>
      <c r="WXI40" t="s">
        <v>211</v>
      </c>
      <c r="WXJ40" t="s">
        <v>211</v>
      </c>
      <c r="WXK40" t="s">
        <v>211</v>
      </c>
      <c r="WXL40" t="s">
        <v>211</v>
      </c>
      <c r="WXM40" t="s">
        <v>211</v>
      </c>
      <c r="WXN40" t="s">
        <v>211</v>
      </c>
      <c r="WXO40" t="s">
        <v>211</v>
      </c>
      <c r="WXP40" t="s">
        <v>211</v>
      </c>
      <c r="WXQ40" t="s">
        <v>211</v>
      </c>
      <c r="WXR40" t="s">
        <v>211</v>
      </c>
      <c r="WXS40" t="s">
        <v>211</v>
      </c>
      <c r="WXT40" t="s">
        <v>211</v>
      </c>
      <c r="WXU40" t="s">
        <v>211</v>
      </c>
      <c r="WXV40" t="s">
        <v>211</v>
      </c>
      <c r="WXW40" t="s">
        <v>211</v>
      </c>
      <c r="WXX40" t="s">
        <v>211</v>
      </c>
      <c r="WXY40" t="s">
        <v>211</v>
      </c>
      <c r="WXZ40" t="s">
        <v>211</v>
      </c>
      <c r="WYA40" t="s">
        <v>211</v>
      </c>
      <c r="WYB40" t="s">
        <v>211</v>
      </c>
      <c r="WYC40" t="s">
        <v>211</v>
      </c>
      <c r="WYD40" t="s">
        <v>211</v>
      </c>
      <c r="WYE40" t="s">
        <v>211</v>
      </c>
      <c r="WYF40" t="s">
        <v>211</v>
      </c>
      <c r="WYG40" t="s">
        <v>211</v>
      </c>
      <c r="WYH40" t="s">
        <v>211</v>
      </c>
      <c r="WYI40" t="s">
        <v>211</v>
      </c>
      <c r="WYJ40" t="s">
        <v>211</v>
      </c>
      <c r="WYK40" t="s">
        <v>211</v>
      </c>
      <c r="WYL40" t="s">
        <v>211</v>
      </c>
      <c r="WYM40" t="s">
        <v>211</v>
      </c>
      <c r="WYN40" t="s">
        <v>211</v>
      </c>
      <c r="WYO40" t="s">
        <v>211</v>
      </c>
      <c r="WYP40" t="s">
        <v>211</v>
      </c>
      <c r="WYQ40" t="s">
        <v>211</v>
      </c>
      <c r="WYR40" t="s">
        <v>211</v>
      </c>
      <c r="WYS40" t="s">
        <v>211</v>
      </c>
      <c r="WYT40" t="s">
        <v>211</v>
      </c>
      <c r="WYU40" t="s">
        <v>211</v>
      </c>
      <c r="WYV40" t="s">
        <v>211</v>
      </c>
      <c r="WYW40" t="s">
        <v>211</v>
      </c>
      <c r="WYX40" t="s">
        <v>211</v>
      </c>
      <c r="WYY40" t="s">
        <v>211</v>
      </c>
      <c r="WYZ40" t="s">
        <v>211</v>
      </c>
      <c r="WZA40" t="s">
        <v>211</v>
      </c>
      <c r="WZB40" t="s">
        <v>211</v>
      </c>
      <c r="WZC40" t="s">
        <v>211</v>
      </c>
      <c r="WZD40" t="s">
        <v>211</v>
      </c>
      <c r="WZE40" t="s">
        <v>211</v>
      </c>
      <c r="WZF40" t="s">
        <v>211</v>
      </c>
      <c r="WZG40" t="s">
        <v>211</v>
      </c>
      <c r="WZH40" t="s">
        <v>211</v>
      </c>
      <c r="WZI40" t="s">
        <v>211</v>
      </c>
      <c r="WZJ40" t="s">
        <v>211</v>
      </c>
      <c r="WZK40" t="s">
        <v>211</v>
      </c>
      <c r="WZL40" t="s">
        <v>211</v>
      </c>
      <c r="WZM40" t="s">
        <v>211</v>
      </c>
      <c r="WZN40" t="s">
        <v>211</v>
      </c>
      <c r="WZO40" t="s">
        <v>211</v>
      </c>
      <c r="WZP40" t="s">
        <v>211</v>
      </c>
      <c r="WZQ40" t="s">
        <v>211</v>
      </c>
      <c r="WZR40" t="s">
        <v>211</v>
      </c>
      <c r="WZS40" t="s">
        <v>211</v>
      </c>
      <c r="WZT40" t="s">
        <v>211</v>
      </c>
      <c r="WZU40" t="s">
        <v>211</v>
      </c>
      <c r="WZV40" t="s">
        <v>211</v>
      </c>
      <c r="WZW40" t="s">
        <v>211</v>
      </c>
      <c r="WZX40" t="s">
        <v>211</v>
      </c>
      <c r="WZY40" t="s">
        <v>211</v>
      </c>
      <c r="WZZ40" t="s">
        <v>211</v>
      </c>
      <c r="XAA40" t="s">
        <v>211</v>
      </c>
      <c r="XAB40" t="s">
        <v>211</v>
      </c>
      <c r="XAC40" t="s">
        <v>211</v>
      </c>
      <c r="XAD40" t="s">
        <v>211</v>
      </c>
      <c r="XAE40" t="s">
        <v>211</v>
      </c>
      <c r="XAF40" t="s">
        <v>211</v>
      </c>
      <c r="XAG40" t="s">
        <v>211</v>
      </c>
      <c r="XAH40" t="s">
        <v>211</v>
      </c>
      <c r="XAI40" t="s">
        <v>211</v>
      </c>
      <c r="XAJ40" t="s">
        <v>211</v>
      </c>
      <c r="XAK40" t="s">
        <v>211</v>
      </c>
      <c r="XAL40" t="s">
        <v>211</v>
      </c>
      <c r="XAM40" t="s">
        <v>211</v>
      </c>
      <c r="XAN40" t="s">
        <v>211</v>
      </c>
      <c r="XAO40" t="s">
        <v>211</v>
      </c>
      <c r="XAP40" t="s">
        <v>211</v>
      </c>
      <c r="XAQ40" t="s">
        <v>211</v>
      </c>
      <c r="XAR40" t="s">
        <v>211</v>
      </c>
      <c r="XAS40" t="s">
        <v>211</v>
      </c>
      <c r="XAT40" t="s">
        <v>211</v>
      </c>
      <c r="XAU40" t="s">
        <v>211</v>
      </c>
      <c r="XAV40" t="s">
        <v>211</v>
      </c>
      <c r="XAW40" t="s">
        <v>211</v>
      </c>
      <c r="XAX40" t="s">
        <v>211</v>
      </c>
      <c r="XAY40" t="s">
        <v>211</v>
      </c>
      <c r="XAZ40" t="s">
        <v>211</v>
      </c>
      <c r="XBA40" t="s">
        <v>211</v>
      </c>
      <c r="XBB40" t="s">
        <v>211</v>
      </c>
      <c r="XBC40" t="s">
        <v>211</v>
      </c>
      <c r="XBD40" t="s">
        <v>211</v>
      </c>
      <c r="XBE40" t="s">
        <v>211</v>
      </c>
      <c r="XBF40" t="s">
        <v>211</v>
      </c>
      <c r="XBG40" t="s">
        <v>211</v>
      </c>
      <c r="XBH40" t="s">
        <v>211</v>
      </c>
      <c r="XBI40" t="s">
        <v>211</v>
      </c>
      <c r="XBJ40" t="s">
        <v>211</v>
      </c>
      <c r="XBK40" t="s">
        <v>211</v>
      </c>
      <c r="XBL40" t="s">
        <v>211</v>
      </c>
      <c r="XBM40" t="s">
        <v>211</v>
      </c>
      <c r="XBN40" t="s">
        <v>211</v>
      </c>
      <c r="XBO40" t="s">
        <v>211</v>
      </c>
      <c r="XBP40" t="s">
        <v>211</v>
      </c>
      <c r="XBQ40" t="s">
        <v>211</v>
      </c>
      <c r="XBR40" t="s">
        <v>211</v>
      </c>
      <c r="XBS40" t="s">
        <v>211</v>
      </c>
      <c r="XBT40" t="s">
        <v>211</v>
      </c>
      <c r="XBU40" t="s">
        <v>211</v>
      </c>
      <c r="XBV40" t="s">
        <v>211</v>
      </c>
      <c r="XBW40" t="s">
        <v>211</v>
      </c>
      <c r="XBX40" t="s">
        <v>211</v>
      </c>
      <c r="XBY40" t="s">
        <v>211</v>
      </c>
      <c r="XBZ40" t="s">
        <v>211</v>
      </c>
      <c r="XCA40" t="s">
        <v>211</v>
      </c>
      <c r="XCB40" t="s">
        <v>211</v>
      </c>
      <c r="XCC40" t="s">
        <v>211</v>
      </c>
      <c r="XCD40" t="s">
        <v>211</v>
      </c>
      <c r="XCE40" t="s">
        <v>211</v>
      </c>
      <c r="XCF40" t="s">
        <v>211</v>
      </c>
      <c r="XCG40" t="s">
        <v>211</v>
      </c>
      <c r="XCH40" t="s">
        <v>211</v>
      </c>
      <c r="XCI40" t="s">
        <v>211</v>
      </c>
      <c r="XCJ40" t="s">
        <v>211</v>
      </c>
      <c r="XCK40" t="s">
        <v>211</v>
      </c>
      <c r="XCL40" t="s">
        <v>211</v>
      </c>
      <c r="XCM40" t="s">
        <v>211</v>
      </c>
      <c r="XCN40" t="s">
        <v>211</v>
      </c>
      <c r="XCO40" t="s">
        <v>211</v>
      </c>
      <c r="XCP40" t="s">
        <v>211</v>
      </c>
      <c r="XCQ40" t="s">
        <v>211</v>
      </c>
      <c r="XCR40" t="s">
        <v>211</v>
      </c>
      <c r="XCS40" t="s">
        <v>211</v>
      </c>
      <c r="XCT40" t="s">
        <v>211</v>
      </c>
      <c r="XCU40" t="s">
        <v>211</v>
      </c>
      <c r="XCV40" t="s">
        <v>211</v>
      </c>
      <c r="XCW40" t="s">
        <v>211</v>
      </c>
      <c r="XCX40" t="s">
        <v>211</v>
      </c>
      <c r="XCY40" t="s">
        <v>211</v>
      </c>
      <c r="XCZ40" t="s">
        <v>211</v>
      </c>
      <c r="XDA40" t="s">
        <v>211</v>
      </c>
      <c r="XDB40" t="s">
        <v>211</v>
      </c>
      <c r="XDC40" t="s">
        <v>211</v>
      </c>
      <c r="XDD40" t="s">
        <v>211</v>
      </c>
      <c r="XDE40" t="s">
        <v>211</v>
      </c>
      <c r="XDF40" t="s">
        <v>211</v>
      </c>
      <c r="XDG40" t="s">
        <v>211</v>
      </c>
      <c r="XDH40" t="s">
        <v>211</v>
      </c>
      <c r="XDI40" t="s">
        <v>211</v>
      </c>
      <c r="XDJ40" t="s">
        <v>211</v>
      </c>
      <c r="XDK40" t="s">
        <v>211</v>
      </c>
      <c r="XDL40" t="s">
        <v>211</v>
      </c>
      <c r="XDM40" t="s">
        <v>211</v>
      </c>
      <c r="XDN40" t="s">
        <v>211</v>
      </c>
      <c r="XDO40" t="s">
        <v>211</v>
      </c>
      <c r="XDP40" t="s">
        <v>211</v>
      </c>
      <c r="XDQ40" t="s">
        <v>211</v>
      </c>
      <c r="XDR40" t="s">
        <v>211</v>
      </c>
      <c r="XDS40" t="s">
        <v>211</v>
      </c>
      <c r="XDT40" t="s">
        <v>211</v>
      </c>
      <c r="XDU40" t="s">
        <v>211</v>
      </c>
      <c r="XDV40" t="s">
        <v>211</v>
      </c>
      <c r="XDW40" t="s">
        <v>211</v>
      </c>
      <c r="XDX40" t="s">
        <v>211</v>
      </c>
      <c r="XDY40" t="s">
        <v>211</v>
      </c>
      <c r="XDZ40" t="s">
        <v>211</v>
      </c>
      <c r="XEA40" t="s">
        <v>211</v>
      </c>
      <c r="XEB40" t="s">
        <v>211</v>
      </c>
      <c r="XEC40" t="s">
        <v>211</v>
      </c>
      <c r="XED40" t="s">
        <v>211</v>
      </c>
      <c r="XEE40" t="s">
        <v>211</v>
      </c>
      <c r="XEF40" t="s">
        <v>211</v>
      </c>
      <c r="XEG40" t="s">
        <v>211</v>
      </c>
      <c r="XEH40" t="s">
        <v>211</v>
      </c>
      <c r="XEI40" t="s">
        <v>211</v>
      </c>
      <c r="XEJ40" t="s">
        <v>211</v>
      </c>
      <c r="XEK40" t="s">
        <v>211</v>
      </c>
      <c r="XEL40" t="s">
        <v>211</v>
      </c>
      <c r="XEM40" t="s">
        <v>211</v>
      </c>
      <c r="XEN40" t="s">
        <v>211</v>
      </c>
      <c r="XEO40" t="s">
        <v>211</v>
      </c>
      <c r="XEP40" t="s">
        <v>211</v>
      </c>
      <c r="XEQ40" t="s">
        <v>211</v>
      </c>
      <c r="XER40" t="s">
        <v>211</v>
      </c>
      <c r="XES40" t="s">
        <v>211</v>
      </c>
      <c r="XET40" t="s">
        <v>211</v>
      </c>
      <c r="XEU40" t="s">
        <v>211</v>
      </c>
      <c r="XEV40" t="s">
        <v>211</v>
      </c>
      <c r="XEW40" t="s">
        <v>211</v>
      </c>
      <c r="XEX40" t="s">
        <v>211</v>
      </c>
      <c r="XEY40" t="s">
        <v>211</v>
      </c>
      <c r="XEZ40" t="s">
        <v>211</v>
      </c>
      <c r="XFA40" t="s">
        <v>211</v>
      </c>
      <c r="XFB40" t="s">
        <v>211</v>
      </c>
      <c r="XFC40" t="s">
        <v>211</v>
      </c>
    </row>
    <row r="41" spans="1:16383" x14ac:dyDescent="0.2">
      <c r="A41" s="47" t="s">
        <v>14</v>
      </c>
      <c r="B41" s="106">
        <f>[37]Junho!$H$5</f>
        <v>10.44</v>
      </c>
      <c r="C41" s="106">
        <f>[37]Junho!$H$6</f>
        <v>9</v>
      </c>
      <c r="D41" s="106">
        <f>[37]Junho!$H$7</f>
        <v>12.6</v>
      </c>
      <c r="E41" s="106">
        <f>[37]Junho!$H$8</f>
        <v>12.6</v>
      </c>
      <c r="F41" s="106">
        <f>[37]Junho!$H$9</f>
        <v>13.32</v>
      </c>
      <c r="G41" s="106">
        <f>[37]Junho!$H$10</f>
        <v>12.24</v>
      </c>
      <c r="H41" s="106">
        <f>[37]Junho!$H$11</f>
        <v>9.3600000000000012</v>
      </c>
      <c r="I41" s="106">
        <f>[37]Junho!$H$12</f>
        <v>16.559999999999999</v>
      </c>
      <c r="J41" s="106">
        <f>[37]Junho!$H$13</f>
        <v>12.6</v>
      </c>
      <c r="K41" s="106">
        <f>[37]Junho!$H$14</f>
        <v>12.6</v>
      </c>
      <c r="L41" s="106">
        <f>[37]Junho!$H$15</f>
        <v>15.48</v>
      </c>
      <c r="M41" s="106">
        <f>[37]Junho!$H$16</f>
        <v>20.52</v>
      </c>
      <c r="N41" s="106">
        <f>[37]Junho!$H$17</f>
        <v>13.32</v>
      </c>
      <c r="O41" s="106">
        <f>[37]Junho!$H$18</f>
        <v>18.720000000000002</v>
      </c>
      <c r="P41" s="106">
        <f>[37]Junho!$H$19</f>
        <v>21.96</v>
      </c>
      <c r="Q41" s="106">
        <f>[37]Junho!$H$20</f>
        <v>15.840000000000002</v>
      </c>
      <c r="R41" s="106">
        <f>[37]Junho!$H$21</f>
        <v>14.4</v>
      </c>
      <c r="S41" s="106">
        <f>[37]Junho!$H$22</f>
        <v>12.6</v>
      </c>
      <c r="T41" s="106">
        <f>[37]Junho!$H$23</f>
        <v>11.16</v>
      </c>
      <c r="U41" s="106">
        <f>[37]Junho!$H$24</f>
        <v>12.96</v>
      </c>
      <c r="V41" s="106">
        <f>[37]Junho!$H$25</f>
        <v>8.2799999999999994</v>
      </c>
      <c r="W41" s="106">
        <f>[37]Junho!$H$26</f>
        <v>15.840000000000002</v>
      </c>
      <c r="X41" s="106">
        <f>[37]Junho!$H$27</f>
        <v>30.240000000000002</v>
      </c>
      <c r="Y41" s="106">
        <f>[37]Junho!$H$28</f>
        <v>24.840000000000003</v>
      </c>
      <c r="Z41" s="106">
        <f>[37]Junho!$H$29</f>
        <v>12.24</v>
      </c>
      <c r="AA41" s="106">
        <f>[37]Junho!$H$30</f>
        <v>19.440000000000001</v>
      </c>
      <c r="AB41" s="106">
        <f>[37]Junho!$H$31</f>
        <v>13.32</v>
      </c>
      <c r="AC41" s="106">
        <f>[37]Junho!$H$32</f>
        <v>18.36</v>
      </c>
      <c r="AD41" s="106">
        <f>[37]Junho!$H$33</f>
        <v>18.720000000000002</v>
      </c>
      <c r="AE41" s="106">
        <f>[37]Junho!$H$34</f>
        <v>17.64</v>
      </c>
      <c r="AF41" s="111">
        <f t="shared" si="3"/>
        <v>30.240000000000002</v>
      </c>
      <c r="AG41" s="110">
        <f t="shared" si="4"/>
        <v>15.239999999999998</v>
      </c>
      <c r="AJ41" t="s">
        <v>35</v>
      </c>
    </row>
    <row r="42" spans="1:16383" x14ac:dyDescent="0.2">
      <c r="A42" s="47" t="s">
        <v>145</v>
      </c>
      <c r="B42" s="106">
        <f>[38]Junho!$H$5</f>
        <v>6.84</v>
      </c>
      <c r="C42" s="106">
        <f>[38]Junho!$H$6</f>
        <v>9</v>
      </c>
      <c r="D42" s="106">
        <f>[38]Junho!$H$7</f>
        <v>7.9200000000000008</v>
      </c>
      <c r="E42" s="106">
        <f>[38]Junho!$H$8</f>
        <v>14.4</v>
      </c>
      <c r="F42" s="106">
        <f>[38]Junho!$H$9</f>
        <v>11.16</v>
      </c>
      <c r="G42" s="106">
        <f>[38]Junho!$H$10</f>
        <v>8.2799999999999994</v>
      </c>
      <c r="H42" s="106">
        <f>[38]Junho!$H$11</f>
        <v>8.2799999999999994</v>
      </c>
      <c r="I42" s="106">
        <f>[38]Junho!$H$12</f>
        <v>18.36</v>
      </c>
      <c r="J42" s="106">
        <f>[38]Junho!$H$13</f>
        <v>8.64</v>
      </c>
      <c r="K42" s="106">
        <f>[38]Junho!$H$14</f>
        <v>12.6</v>
      </c>
      <c r="L42" s="106">
        <f>[38]Junho!$H$15</f>
        <v>11.879999999999999</v>
      </c>
      <c r="M42" s="106">
        <f>[38]Junho!$H$16</f>
        <v>13.32</v>
      </c>
      <c r="N42" s="106">
        <f>[38]Junho!$H$17</f>
        <v>7.9200000000000008</v>
      </c>
      <c r="O42" s="106">
        <f>[38]Junho!$H$18</f>
        <v>12.24</v>
      </c>
      <c r="P42" s="106">
        <f>[38]Junho!$H$19</f>
        <v>10.08</v>
      </c>
      <c r="Q42" s="106">
        <f>[38]Junho!$H$20</f>
        <v>6.84</v>
      </c>
      <c r="R42" s="106">
        <f>[38]Junho!$H$21</f>
        <v>6.84</v>
      </c>
      <c r="S42" s="106">
        <f>[38]Junho!$H$22</f>
        <v>10.44</v>
      </c>
      <c r="T42" s="106">
        <f>[38]Junho!$H$23</f>
        <v>6.48</v>
      </c>
      <c r="U42" s="106">
        <f>[38]Junho!$H$24</f>
        <v>13.68</v>
      </c>
      <c r="V42" s="106">
        <f>[38]Junho!$H$25</f>
        <v>7.2</v>
      </c>
      <c r="W42" s="106">
        <f>[38]Junho!$H$26</f>
        <v>18.720000000000002</v>
      </c>
      <c r="X42" s="106">
        <f>[38]Junho!$H$27</f>
        <v>17.64</v>
      </c>
      <c r="Y42" s="106">
        <f>[38]Junho!$H$28</f>
        <v>18</v>
      </c>
      <c r="Z42" s="106">
        <f>[38]Junho!$H$29</f>
        <v>9.7200000000000006</v>
      </c>
      <c r="AA42" s="106">
        <f>[38]Junho!$H$30</f>
        <v>12.96</v>
      </c>
      <c r="AB42" s="106">
        <f>[38]Junho!$H$31</f>
        <v>10.08</v>
      </c>
      <c r="AC42" s="106">
        <f>[38]Junho!$H$32</f>
        <v>8.64</v>
      </c>
      <c r="AD42" s="106">
        <f>[38]Junho!$H$33</f>
        <v>13.32</v>
      </c>
      <c r="AE42" s="106">
        <f>[38]Junho!$H$34</f>
        <v>9.7200000000000006</v>
      </c>
      <c r="AF42" s="111">
        <f t="shared" si="3"/>
        <v>18.720000000000002</v>
      </c>
      <c r="AG42" s="110">
        <f t="shared" si="4"/>
        <v>11.04</v>
      </c>
    </row>
    <row r="43" spans="1:16383" x14ac:dyDescent="0.2">
      <c r="A43" s="47" t="s">
        <v>15</v>
      </c>
      <c r="B43" s="106">
        <f>[39]Junho!$H$5</f>
        <v>8.64</v>
      </c>
      <c r="C43" s="106">
        <f>[39]Junho!$H$6</f>
        <v>12.6</v>
      </c>
      <c r="D43" s="106">
        <f>[39]Junho!$H$7</f>
        <v>16.559999999999999</v>
      </c>
      <c r="E43" s="106">
        <f>[39]Junho!$H$8</f>
        <v>13.32</v>
      </c>
      <c r="F43" s="106">
        <f>[39]Junho!$H$9</f>
        <v>30.240000000000002</v>
      </c>
      <c r="G43" s="106">
        <f>[39]Junho!$H$10</f>
        <v>12.6</v>
      </c>
      <c r="H43" s="106">
        <f>[39]Junho!$H$11</f>
        <v>11.16</v>
      </c>
      <c r="I43" s="106">
        <f>[39]Junho!$H$12</f>
        <v>11.879999999999999</v>
      </c>
      <c r="J43" s="106">
        <f>[39]Junho!$H$13</f>
        <v>14.76</v>
      </c>
      <c r="K43" s="106">
        <f>[39]Junho!$H$14</f>
        <v>10.44</v>
      </c>
      <c r="L43" s="106">
        <f>[39]Junho!$H$15</f>
        <v>13.68</v>
      </c>
      <c r="M43" s="106">
        <f>[39]Junho!$H$16</f>
        <v>28.08</v>
      </c>
      <c r="N43" s="106">
        <f>[39]Junho!$H$17</f>
        <v>25.92</v>
      </c>
      <c r="O43" s="106">
        <f>[39]Junho!$H$18</f>
        <v>21.96</v>
      </c>
      <c r="P43" s="106">
        <f>[39]Junho!$H$19</f>
        <v>14.4</v>
      </c>
      <c r="Q43" s="106">
        <f>[39]Junho!$H$20</f>
        <v>18.36</v>
      </c>
      <c r="R43" s="106">
        <f>[39]Junho!$H$21</f>
        <v>16.559999999999999</v>
      </c>
      <c r="S43" s="106">
        <f>[39]Junho!$H$22</f>
        <v>14.4</v>
      </c>
      <c r="T43" s="106">
        <f>[39]Junho!$H$23</f>
        <v>11.16</v>
      </c>
      <c r="U43" s="106">
        <f>[39]Junho!$H$24</f>
        <v>10.44</v>
      </c>
      <c r="V43" s="106">
        <f>[39]Junho!$H$25</f>
        <v>12.96</v>
      </c>
      <c r="W43" s="106">
        <f>[39]Junho!$H$26</f>
        <v>19.440000000000001</v>
      </c>
      <c r="X43" s="106">
        <f>[39]Junho!$H$27</f>
        <v>20.88</v>
      </c>
      <c r="Y43" s="106">
        <f>[39]Junho!$H$28</f>
        <v>10.8</v>
      </c>
      <c r="Z43" s="106">
        <f>[39]Junho!$H$29</f>
        <v>24.48</v>
      </c>
      <c r="AA43" s="106">
        <f>[39]Junho!$H$30</f>
        <v>24.840000000000003</v>
      </c>
      <c r="AB43" s="106">
        <f>[39]Junho!$H$31</f>
        <v>13.68</v>
      </c>
      <c r="AC43" s="106">
        <f>[39]Junho!$H$32</f>
        <v>20.52</v>
      </c>
      <c r="AD43" s="106">
        <f>[39]Junho!$H$33</f>
        <v>18.36</v>
      </c>
      <c r="AE43" s="106">
        <f>[39]Junho!$H$34</f>
        <v>15.120000000000001</v>
      </c>
      <c r="AF43" s="111">
        <f t="shared" si="3"/>
        <v>30.240000000000002</v>
      </c>
      <c r="AG43" s="110">
        <f t="shared" si="4"/>
        <v>16.608000000000001</v>
      </c>
      <c r="AH43" s="12" t="s">
        <v>35</v>
      </c>
      <c r="AJ43" t="s">
        <v>35</v>
      </c>
    </row>
    <row r="44" spans="1:16383" x14ac:dyDescent="0.2">
      <c r="A44" s="47" t="s">
        <v>16</v>
      </c>
      <c r="B44" s="106">
        <f>[40]Junho!$H$5</f>
        <v>0</v>
      </c>
      <c r="C44" s="106">
        <f>[40]Junho!$H$6</f>
        <v>0</v>
      </c>
      <c r="D44" s="106">
        <f>[40]Junho!$H$7</f>
        <v>0</v>
      </c>
      <c r="E44" s="106">
        <f>[40]Junho!$H$8</f>
        <v>13.32</v>
      </c>
      <c r="F44" s="106">
        <f>[40]Junho!$H$9</f>
        <v>13.68</v>
      </c>
      <c r="G44" s="106">
        <f>[40]Junho!$H$10</f>
        <v>1.08</v>
      </c>
      <c r="H44" s="106">
        <f>[40]Junho!$H$11</f>
        <v>0</v>
      </c>
      <c r="I44" s="106">
        <f>[40]Junho!$H$12</f>
        <v>11.16</v>
      </c>
      <c r="J44" s="106">
        <f>[40]Junho!$H$13</f>
        <v>9</v>
      </c>
      <c r="K44" s="106">
        <f>[40]Junho!$H$14</f>
        <v>2.52</v>
      </c>
      <c r="L44" s="106">
        <f>[40]Junho!$H$15</f>
        <v>0.36000000000000004</v>
      </c>
      <c r="M44" s="106">
        <f>[40]Junho!$H$16</f>
        <v>4.6800000000000006</v>
      </c>
      <c r="N44" s="106">
        <f>[40]Junho!$H$17</f>
        <v>9.7200000000000006</v>
      </c>
      <c r="O44" s="106">
        <f>[40]Junho!$H$18</f>
        <v>13.68</v>
      </c>
      <c r="P44" s="106">
        <f>[40]Junho!$H$19</f>
        <v>6.84</v>
      </c>
      <c r="Q44" s="106">
        <f>[40]Junho!$H$20</f>
        <v>15.48</v>
      </c>
      <c r="R44" s="106">
        <f>[40]Junho!$H$21</f>
        <v>14.76</v>
      </c>
      <c r="S44" s="106">
        <f>[40]Junho!$H$22</f>
        <v>10.44</v>
      </c>
      <c r="T44" s="106">
        <f>[40]Junho!$H$23</f>
        <v>5.04</v>
      </c>
      <c r="U44" s="106">
        <f>[40]Junho!$H$24</f>
        <v>0</v>
      </c>
      <c r="V44" s="106">
        <f>[40]Junho!$H$25</f>
        <v>0</v>
      </c>
      <c r="W44" s="106">
        <f>[40]Junho!$H$26</f>
        <v>16.920000000000002</v>
      </c>
      <c r="X44" s="106">
        <f>[40]Junho!$H$27</f>
        <v>21.6</v>
      </c>
      <c r="Y44" s="106">
        <f>[40]Junho!$H$28</f>
        <v>9</v>
      </c>
      <c r="Z44" s="106">
        <f>[40]Junho!$H$29</f>
        <v>12.6</v>
      </c>
      <c r="AA44" s="106">
        <f>[40]Junho!$H$30</f>
        <v>10.8</v>
      </c>
      <c r="AB44" s="106">
        <f>[40]Junho!$H$31</f>
        <v>0</v>
      </c>
      <c r="AC44" s="106">
        <f>[40]Junho!$H$32</f>
        <v>11.520000000000001</v>
      </c>
      <c r="AD44" s="106">
        <f>[40]Junho!$H$33</f>
        <v>16.559999999999999</v>
      </c>
      <c r="AE44" s="106">
        <f>[40]Junho!$H$34</f>
        <v>16.2</v>
      </c>
      <c r="AF44" s="111">
        <f t="shared" si="3"/>
        <v>21.6</v>
      </c>
      <c r="AG44" s="110">
        <f t="shared" si="4"/>
        <v>8.2320000000000011</v>
      </c>
      <c r="AJ44" t="s">
        <v>35</v>
      </c>
    </row>
    <row r="45" spans="1:16383" x14ac:dyDescent="0.2">
      <c r="A45" s="47" t="s">
        <v>209</v>
      </c>
      <c r="B45" s="106">
        <f>[41]Junho!$H$5</f>
        <v>9</v>
      </c>
      <c r="C45" s="106">
        <f>[41]Junho!$H$6</f>
        <v>6.84</v>
      </c>
      <c r="D45" s="106">
        <f>[41]Junho!$H$7</f>
        <v>9.7200000000000006</v>
      </c>
      <c r="E45" s="106">
        <f>[41]Junho!$H$8</f>
        <v>16.920000000000002</v>
      </c>
      <c r="F45" s="106">
        <f>[41]Junho!$H$9</f>
        <v>16.559999999999999</v>
      </c>
      <c r="G45" s="106">
        <f>[41]Junho!$H$10</f>
        <v>8.64</v>
      </c>
      <c r="H45" s="106">
        <f>[41]Junho!$H$11</f>
        <v>15.840000000000002</v>
      </c>
      <c r="I45" s="106">
        <f>[41]Junho!$H$12</f>
        <v>17.28</v>
      </c>
      <c r="J45" s="106">
        <f>[41]Junho!$H$13</f>
        <v>10.8</v>
      </c>
      <c r="K45" s="106">
        <f>[41]Junho!$H$14</f>
        <v>10.44</v>
      </c>
      <c r="L45" s="106">
        <f>[41]Junho!$H$15</f>
        <v>7.5600000000000005</v>
      </c>
      <c r="M45" s="106">
        <f>[41]Junho!$H$16</f>
        <v>16.920000000000002</v>
      </c>
      <c r="N45" s="106">
        <f>[41]Junho!$H$17</f>
        <v>19.079999999999998</v>
      </c>
      <c r="O45" s="106">
        <f>[41]Junho!$H$18</f>
        <v>15.120000000000001</v>
      </c>
      <c r="P45" s="106">
        <f>[41]Junho!$H$19</f>
        <v>12.24</v>
      </c>
      <c r="Q45" s="106">
        <f>[41]Junho!$H$20</f>
        <v>19.079999999999998</v>
      </c>
      <c r="R45" s="106">
        <f>[41]Junho!$H$21</f>
        <v>18.36</v>
      </c>
      <c r="S45" s="106">
        <f>[41]Junho!$H$22</f>
        <v>16.559999999999999</v>
      </c>
      <c r="T45" s="106">
        <f>[41]Junho!$H$23</f>
        <v>15.120000000000001</v>
      </c>
      <c r="U45" s="106">
        <f>[41]Junho!$H$24</f>
        <v>12.96</v>
      </c>
      <c r="V45" s="106">
        <f>[41]Junho!$H$25</f>
        <v>7.9200000000000008</v>
      </c>
      <c r="W45" s="106">
        <f>[41]Junho!$H$26</f>
        <v>21.96</v>
      </c>
      <c r="X45" s="106">
        <f>[41]Junho!$H$27</f>
        <v>24.12</v>
      </c>
      <c r="Y45" s="106">
        <f>[41]Junho!$H$28</f>
        <v>11.520000000000001</v>
      </c>
      <c r="Z45" s="106">
        <f>[41]Junho!$H$29</f>
        <v>30.6</v>
      </c>
      <c r="AA45" s="106">
        <f>[41]Junho!$H$30</f>
        <v>21.6</v>
      </c>
      <c r="AB45" s="106">
        <f>[41]Junho!$H$31</f>
        <v>11.16</v>
      </c>
      <c r="AC45" s="106">
        <f>[41]Junho!$H$32</f>
        <v>18.36</v>
      </c>
      <c r="AD45" s="106">
        <f>[41]Junho!$H$33</f>
        <v>19.8</v>
      </c>
      <c r="AE45" s="106">
        <f>[41]Junho!$H$34</f>
        <v>21.96</v>
      </c>
      <c r="AF45" s="111">
        <f t="shared" si="3"/>
        <v>30.6</v>
      </c>
      <c r="AG45" s="110">
        <f t="shared" si="4"/>
        <v>15.468</v>
      </c>
    </row>
    <row r="46" spans="1:16383" x14ac:dyDescent="0.2">
      <c r="A46" s="47" t="s">
        <v>146</v>
      </c>
      <c r="B46" s="106">
        <f>[42]Junho!$H$5</f>
        <v>9.3600000000000012</v>
      </c>
      <c r="C46" s="106">
        <f>[42]Junho!$H$6</f>
        <v>11.879999999999999</v>
      </c>
      <c r="D46" s="106">
        <f>[42]Junho!$H$7</f>
        <v>11.520000000000001</v>
      </c>
      <c r="E46" s="106">
        <f>[42]Junho!$H$8</f>
        <v>13.32</v>
      </c>
      <c r="F46" s="106">
        <f>[42]Junho!$H$9</f>
        <v>17.64</v>
      </c>
      <c r="G46" s="106">
        <f>[42]Junho!$H$10</f>
        <v>9.3600000000000012</v>
      </c>
      <c r="H46" s="106">
        <f>[42]Junho!$H$11</f>
        <v>7.2</v>
      </c>
      <c r="I46" s="106">
        <f>[42]Junho!$H$12</f>
        <v>9</v>
      </c>
      <c r="J46" s="106">
        <f>[42]Junho!$H$13</f>
        <v>12.6</v>
      </c>
      <c r="K46" s="106">
        <f>[42]Junho!$H$14</f>
        <v>13.32</v>
      </c>
      <c r="L46" s="106">
        <f>[42]Junho!$H$15</f>
        <v>12.96</v>
      </c>
      <c r="M46" s="106">
        <f>[42]Junho!$H$16</f>
        <v>14.4</v>
      </c>
      <c r="N46" s="106">
        <f>[42]Junho!$H$17</f>
        <v>10.08</v>
      </c>
      <c r="O46" s="106">
        <f>[42]Junho!$H$18</f>
        <v>12.6</v>
      </c>
      <c r="P46" s="106">
        <f>[42]Junho!$H$19</f>
        <v>14.04</v>
      </c>
      <c r="Q46" s="106">
        <f>[42]Junho!$H$20</f>
        <v>13.32</v>
      </c>
      <c r="R46" s="106">
        <f>[42]Junho!$H$21</f>
        <v>13.32</v>
      </c>
      <c r="S46" s="106">
        <f>[42]Junho!$H$22</f>
        <v>11.520000000000001</v>
      </c>
      <c r="T46" s="106">
        <f>[42]Junho!$H$23</f>
        <v>11.16</v>
      </c>
      <c r="U46" s="106">
        <f>[42]Junho!$H$24</f>
        <v>9.7200000000000006</v>
      </c>
      <c r="V46" s="106">
        <f>[42]Junho!$H$25</f>
        <v>9</v>
      </c>
      <c r="W46" s="106">
        <f>[42]Junho!$H$26</f>
        <v>24.48</v>
      </c>
      <c r="X46" s="106">
        <f>[42]Junho!$H$27</f>
        <v>18.36</v>
      </c>
      <c r="Y46" s="106">
        <f>[42]Junho!$H$28</f>
        <v>16.559999999999999</v>
      </c>
      <c r="Z46" s="106">
        <f>[42]Junho!$H$29</f>
        <v>12.6</v>
      </c>
      <c r="AA46" s="106">
        <f>[42]Junho!$H$30</f>
        <v>22.32</v>
      </c>
      <c r="AB46" s="106">
        <f>[42]Junho!$H$31</f>
        <v>7.2</v>
      </c>
      <c r="AC46" s="106">
        <f>[42]Junho!$H$32</f>
        <v>15.840000000000002</v>
      </c>
      <c r="AD46" s="106">
        <f>[42]Junho!$H$33</f>
        <v>15.48</v>
      </c>
      <c r="AE46" s="106">
        <f>[42]Junho!$H$34</f>
        <v>15.120000000000001</v>
      </c>
      <c r="AF46" s="111">
        <f t="shared" si="3"/>
        <v>24.48</v>
      </c>
      <c r="AG46" s="110">
        <f t="shared" si="4"/>
        <v>13.176</v>
      </c>
      <c r="AJ46" t="s">
        <v>35</v>
      </c>
    </row>
    <row r="47" spans="1:16383" x14ac:dyDescent="0.2">
      <c r="A47" s="47" t="s">
        <v>17</v>
      </c>
      <c r="B47" s="106">
        <f>[43]Junho!$H$5</f>
        <v>3.9600000000000004</v>
      </c>
      <c r="C47" s="106">
        <f>[43]Junho!$H$6</f>
        <v>4.6800000000000006</v>
      </c>
      <c r="D47" s="106">
        <f>[43]Junho!$H$7</f>
        <v>9.7200000000000006</v>
      </c>
      <c r="E47" s="106">
        <f>[43]Junho!$H$8</f>
        <v>9.7200000000000006</v>
      </c>
      <c r="F47" s="106">
        <f>[43]Junho!$H$9</f>
        <v>24.840000000000003</v>
      </c>
      <c r="G47" s="106">
        <f>[43]Junho!$H$10</f>
        <v>6.84</v>
      </c>
      <c r="H47" s="106">
        <f>[43]Junho!$H$11</f>
        <v>8.64</v>
      </c>
      <c r="I47" s="106">
        <f>[43]Junho!$H$12</f>
        <v>5.7600000000000007</v>
      </c>
      <c r="J47" s="106">
        <f>[43]Junho!$H$13</f>
        <v>8.2799999999999994</v>
      </c>
      <c r="K47" s="106">
        <f>[43]Junho!$H$14</f>
        <v>5.4</v>
      </c>
      <c r="L47" s="106">
        <f>[43]Junho!$H$15</f>
        <v>5.7600000000000007</v>
      </c>
      <c r="M47" s="106">
        <f>[43]Junho!$H$16</f>
        <v>11.520000000000001</v>
      </c>
      <c r="N47" s="106">
        <f>[43]Junho!$H$17</f>
        <v>9.7200000000000006</v>
      </c>
      <c r="O47" s="106">
        <f>[43]Junho!$H$18</f>
        <v>11.520000000000001</v>
      </c>
      <c r="P47" s="106">
        <f>[43]Junho!$H$19</f>
        <v>14.76</v>
      </c>
      <c r="Q47" s="106">
        <f>[43]Junho!$H$20</f>
        <v>11.879999999999999</v>
      </c>
      <c r="R47" s="106">
        <f>[43]Junho!$H$21</f>
        <v>15.120000000000001</v>
      </c>
      <c r="S47" s="106">
        <f>[43]Junho!$H$22</f>
        <v>11.520000000000001</v>
      </c>
      <c r="T47" s="106">
        <f>[43]Junho!$H$23</f>
        <v>11.520000000000001</v>
      </c>
      <c r="U47" s="106">
        <f>[43]Junho!$H$24</f>
        <v>5.4</v>
      </c>
      <c r="V47" s="106">
        <f>[43]Junho!$H$25</f>
        <v>4.6800000000000006</v>
      </c>
      <c r="W47" s="106">
        <f>[43]Junho!$H$26</f>
        <v>15.48</v>
      </c>
      <c r="X47" s="106">
        <f>[43]Junho!$H$27</f>
        <v>15.120000000000001</v>
      </c>
      <c r="Y47" s="106">
        <f>[43]Junho!$H$28</f>
        <v>10.08</v>
      </c>
      <c r="Z47" s="106">
        <f>[43]Junho!$H$29</f>
        <v>16.920000000000002</v>
      </c>
      <c r="AA47" s="106">
        <f>[43]Junho!$H$30</f>
        <v>19.8</v>
      </c>
      <c r="AB47" s="106">
        <f>[43]Junho!$H$31</f>
        <v>6.84</v>
      </c>
      <c r="AC47" s="106">
        <f>[43]Junho!$H$32</f>
        <v>18.36</v>
      </c>
      <c r="AD47" s="106">
        <f>[43]Junho!$H$33</f>
        <v>12.6</v>
      </c>
      <c r="AE47" s="106">
        <f>[43]Junho!$H$34</f>
        <v>14.04</v>
      </c>
      <c r="AF47" s="111">
        <f t="shared" si="3"/>
        <v>24.840000000000003</v>
      </c>
      <c r="AG47" s="110">
        <f t="shared" si="4"/>
        <v>11.016000000000002</v>
      </c>
      <c r="AJ47" t="s">
        <v>35</v>
      </c>
      <c r="AK47" t="s">
        <v>35</v>
      </c>
    </row>
    <row r="48" spans="1:16383" x14ac:dyDescent="0.2">
      <c r="A48" s="47" t="s">
        <v>130</v>
      </c>
      <c r="B48" s="106">
        <f>[44]Junho!$H$5</f>
        <v>8.64</v>
      </c>
      <c r="C48" s="106">
        <f>[44]Junho!$H$6</f>
        <v>25.2</v>
      </c>
      <c r="D48" s="106">
        <f>[44]Junho!$H$7</f>
        <v>16.2</v>
      </c>
      <c r="E48" s="106">
        <f>[44]Junho!$H$8</f>
        <v>15.840000000000002</v>
      </c>
      <c r="F48" s="106">
        <f>[44]Junho!$H$9</f>
        <v>14.04</v>
      </c>
      <c r="G48" s="106">
        <f>[44]Junho!$H$10</f>
        <v>13.68</v>
      </c>
      <c r="H48" s="106">
        <f>[44]Junho!$H$11</f>
        <v>14.76</v>
      </c>
      <c r="I48" s="106">
        <f>[44]Junho!$H$12</f>
        <v>16.920000000000002</v>
      </c>
      <c r="J48" s="106">
        <f>[44]Junho!$H$13</f>
        <v>15.120000000000001</v>
      </c>
      <c r="K48" s="106">
        <f>[44]Junho!$H$14</f>
        <v>11.520000000000001</v>
      </c>
      <c r="L48" s="106">
        <f>[44]Junho!$H$15</f>
        <v>15.48</v>
      </c>
      <c r="M48" s="106">
        <f>[44]Junho!$H$16</f>
        <v>25.92</v>
      </c>
      <c r="N48" s="106">
        <f>[44]Junho!$H$17</f>
        <v>23.040000000000003</v>
      </c>
      <c r="O48" s="106">
        <f>[44]Junho!$H$18</f>
        <v>23.400000000000002</v>
      </c>
      <c r="P48" s="106">
        <f>[44]Junho!$H$19</f>
        <v>18.720000000000002</v>
      </c>
      <c r="Q48" s="106">
        <f>[44]Junho!$H$20</f>
        <v>15.840000000000002</v>
      </c>
      <c r="R48" s="106">
        <f>[44]Junho!$H$21</f>
        <v>19.079999999999998</v>
      </c>
      <c r="S48" s="106">
        <f>[44]Junho!$H$22</f>
        <v>19.079999999999998</v>
      </c>
      <c r="T48" s="106">
        <f>[44]Junho!$H$23</f>
        <v>13.68</v>
      </c>
      <c r="U48" s="106">
        <f>[44]Junho!$H$24</f>
        <v>12.96</v>
      </c>
      <c r="V48" s="106">
        <f>[44]Junho!$H$25</f>
        <v>9.3600000000000012</v>
      </c>
      <c r="W48" s="106">
        <f>[44]Junho!$H$26</f>
        <v>18.36</v>
      </c>
      <c r="X48" s="106">
        <f>[44]Junho!$H$27</f>
        <v>24.840000000000003</v>
      </c>
      <c r="Y48" s="106">
        <f>[44]Junho!$H$28</f>
        <v>15.840000000000002</v>
      </c>
      <c r="Z48" s="106">
        <f>[44]Junho!$H$29</f>
        <v>18.720000000000002</v>
      </c>
      <c r="AA48" s="106">
        <f>[44]Junho!$H$30</f>
        <v>21.240000000000002</v>
      </c>
      <c r="AB48" s="106">
        <f>[44]Junho!$H$31</f>
        <v>10.44</v>
      </c>
      <c r="AC48" s="106">
        <f>[44]Junho!$H$32</f>
        <v>20.88</v>
      </c>
      <c r="AD48" s="106">
        <f>[44]Junho!$H$33</f>
        <v>15.48</v>
      </c>
      <c r="AE48" s="106">
        <f>[44]Junho!$H$34</f>
        <v>19.8</v>
      </c>
      <c r="AF48" s="111">
        <f t="shared" si="3"/>
        <v>25.92</v>
      </c>
      <c r="AG48" s="110">
        <f t="shared" si="4"/>
        <v>17.136000000000003</v>
      </c>
      <c r="AK48" t="s">
        <v>35</v>
      </c>
    </row>
    <row r="49" spans="1:37" x14ac:dyDescent="0.2">
      <c r="A49" s="47" t="s">
        <v>18</v>
      </c>
      <c r="B49" s="106">
        <f>[45]Junho!$H$5</f>
        <v>9</v>
      </c>
      <c r="C49" s="106">
        <f>[45]Junho!$H$6</f>
        <v>21.96</v>
      </c>
      <c r="D49" s="106">
        <f>[45]Junho!$H$7</f>
        <v>14.4</v>
      </c>
      <c r="E49" s="106">
        <f>[45]Junho!$H$8</f>
        <v>15.840000000000002</v>
      </c>
      <c r="F49" s="106">
        <f>[45]Junho!$H$9</f>
        <v>20.88</v>
      </c>
      <c r="G49" s="106">
        <f>[45]Junho!$H$10</f>
        <v>12.96</v>
      </c>
      <c r="H49" s="106">
        <f>[45]Junho!$H$11</f>
        <v>11.520000000000001</v>
      </c>
      <c r="I49" s="106">
        <f>[45]Junho!$H$12</f>
        <v>14.4</v>
      </c>
      <c r="J49" s="106">
        <f>[45]Junho!$H$13</f>
        <v>15.840000000000002</v>
      </c>
      <c r="K49" s="106">
        <f>[45]Junho!$H$14</f>
        <v>12.96</v>
      </c>
      <c r="L49" s="106">
        <f>[45]Junho!$H$15</f>
        <v>7.9200000000000008</v>
      </c>
      <c r="M49" s="106">
        <f>[45]Junho!$H$16</f>
        <v>16.920000000000002</v>
      </c>
      <c r="N49" s="106">
        <f>[45]Junho!$H$17</f>
        <v>11.520000000000001</v>
      </c>
      <c r="O49" s="106">
        <f>[45]Junho!$H$18</f>
        <v>18</v>
      </c>
      <c r="P49" s="106">
        <f>[45]Junho!$H$19</f>
        <v>8.64</v>
      </c>
      <c r="Q49" s="106">
        <f>[45]Junho!$H$20</f>
        <v>15.120000000000001</v>
      </c>
      <c r="R49" s="106">
        <f>[45]Junho!$H$21</f>
        <v>14.4</v>
      </c>
      <c r="S49" s="106">
        <f>[45]Junho!$H$22</f>
        <v>11.520000000000001</v>
      </c>
      <c r="T49" s="106">
        <f>[45]Junho!$H$23</f>
        <v>11.16</v>
      </c>
      <c r="U49" s="106">
        <f>[45]Junho!$H$24</f>
        <v>11.879999999999999</v>
      </c>
      <c r="V49" s="106">
        <f>[45]Junho!$H$25</f>
        <v>7.5600000000000005</v>
      </c>
      <c r="W49" s="106">
        <f>[45]Junho!$H$26</f>
        <v>22.32</v>
      </c>
      <c r="X49" s="106">
        <f>[45]Junho!$H$27</f>
        <v>26.64</v>
      </c>
      <c r="Y49" s="106">
        <f>[45]Junho!$H$28</f>
        <v>16.559999999999999</v>
      </c>
      <c r="Z49" s="106">
        <f>[45]Junho!$H$29</f>
        <v>13.32</v>
      </c>
      <c r="AA49" s="106">
        <f>[45]Junho!$H$30</f>
        <v>20.16</v>
      </c>
      <c r="AB49" s="106">
        <f>[45]Junho!$H$31</f>
        <v>11.16</v>
      </c>
      <c r="AC49" s="106">
        <f>[45]Junho!$H$32</f>
        <v>16.2</v>
      </c>
      <c r="AD49" s="106">
        <f>[45]Junho!$H$33</f>
        <v>15.840000000000002</v>
      </c>
      <c r="AE49" s="106">
        <f>[45]Junho!$H$34</f>
        <v>20.16</v>
      </c>
      <c r="AF49" s="111">
        <f t="shared" si="3"/>
        <v>26.64</v>
      </c>
      <c r="AG49" s="110">
        <f t="shared" si="4"/>
        <v>14.892000000000001</v>
      </c>
      <c r="AI49" t="s">
        <v>35</v>
      </c>
      <c r="AJ49" t="s">
        <v>35</v>
      </c>
      <c r="AK49" t="s">
        <v>35</v>
      </c>
    </row>
    <row r="50" spans="1:37" hidden="1" x14ac:dyDescent="0.2">
      <c r="A50" s="47" t="s">
        <v>19</v>
      </c>
      <c r="B50" s="106" t="str">
        <f>[30]Junho!$H$5</f>
        <v>*</v>
      </c>
      <c r="C50" s="106" t="str">
        <f>[30]Junho!$H$6</f>
        <v>*</v>
      </c>
      <c r="D50" s="106" t="str">
        <f>[30]Junho!$H$7</f>
        <v>*</v>
      </c>
      <c r="E50" s="106" t="str">
        <f>[30]Junho!$H$8</f>
        <v>*</v>
      </c>
      <c r="F50" s="106" t="str">
        <f>[30]Junho!$H$9</f>
        <v>*</v>
      </c>
      <c r="G50" s="106" t="str">
        <f>[30]Junho!$H$10</f>
        <v>*</v>
      </c>
      <c r="H50" s="106" t="str">
        <f>[30]Junho!$H$11</f>
        <v>*</v>
      </c>
      <c r="I50" s="106" t="str">
        <f>[30]Junho!$H$12</f>
        <v>*</v>
      </c>
      <c r="J50" s="106" t="str">
        <f>[30]Junho!$H$13</f>
        <v>*</v>
      </c>
      <c r="K50" s="106" t="str">
        <f>[30]Junho!$H$14</f>
        <v>*</v>
      </c>
      <c r="L50" s="106" t="str">
        <f>[30]Junho!$H$15</f>
        <v>*</v>
      </c>
      <c r="M50" s="106" t="str">
        <f>[30]Junho!$H$16</f>
        <v>*</v>
      </c>
      <c r="N50" s="106" t="str">
        <f>[30]Junho!$H$16</f>
        <v>*</v>
      </c>
      <c r="O50" s="106" t="str">
        <f>[30]Junho!$H$16</f>
        <v>*</v>
      </c>
      <c r="P50" s="106" t="str">
        <f>[30]Junho!$H$16</f>
        <v>*</v>
      </c>
      <c r="Q50" s="106" t="str">
        <f>[30]Junho!$H$16</f>
        <v>*</v>
      </c>
      <c r="R50" s="106" t="str">
        <f>[30]Junho!$H$16</f>
        <v>*</v>
      </c>
      <c r="S50" s="106" t="str">
        <f>[30]Junho!$H$16</f>
        <v>*</v>
      </c>
      <c r="T50" s="106" t="str">
        <f>[30]Junho!$H$16</f>
        <v>*</v>
      </c>
      <c r="U50" s="106" t="str">
        <f>[30]Junho!$H$16</f>
        <v>*</v>
      </c>
      <c r="V50" s="106" t="str">
        <f>[30]Junho!$H$16</f>
        <v>*</v>
      </c>
      <c r="W50" s="106" t="str">
        <f>[30]Junho!$H$16</f>
        <v>*</v>
      </c>
      <c r="X50" s="106" t="str">
        <f>[30]Junho!$H$16</f>
        <v>*</v>
      </c>
      <c r="Y50" s="106" t="str">
        <f>[30]Junho!$H$16</f>
        <v>*</v>
      </c>
      <c r="Z50" s="106" t="str">
        <f>[30]Junho!$H$16</f>
        <v>*</v>
      </c>
      <c r="AA50" s="106" t="str">
        <f>[30]Junho!$H$16</f>
        <v>*</v>
      </c>
      <c r="AB50" s="106" t="str">
        <f>[30]Junho!$H$16</f>
        <v>*</v>
      </c>
      <c r="AC50" s="106" t="str">
        <f>[30]Junho!$H$16</f>
        <v>*</v>
      </c>
      <c r="AD50" s="106" t="str">
        <f>[30]Junho!$H$16</f>
        <v>*</v>
      </c>
      <c r="AE50" s="106" t="str">
        <f>[30]Junho!$H$16</f>
        <v>*</v>
      </c>
      <c r="AF50" s="111" t="s">
        <v>154</v>
      </c>
      <c r="AG50" s="110" t="s">
        <v>154</v>
      </c>
      <c r="AH50" s="12" t="s">
        <v>35</v>
      </c>
      <c r="AK50" t="s">
        <v>35</v>
      </c>
    </row>
    <row r="51" spans="1:37" x14ac:dyDescent="0.2">
      <c r="A51" s="47" t="s">
        <v>23</v>
      </c>
      <c r="B51" s="106">
        <f>[47]Junho!$H$5</f>
        <v>10.44</v>
      </c>
      <c r="C51" s="106">
        <f>[47]Junho!$H$6</f>
        <v>15.120000000000001</v>
      </c>
      <c r="D51" s="106">
        <f>[47]Junho!$H$7</f>
        <v>8.64</v>
      </c>
      <c r="E51" s="106">
        <f>[47]Junho!$H$8</f>
        <v>11.520000000000001</v>
      </c>
      <c r="F51" s="106">
        <f>[47]Junho!$H$9</f>
        <v>11.16</v>
      </c>
      <c r="G51" s="106">
        <f>[47]Junho!$H$10</f>
        <v>7.5600000000000005</v>
      </c>
      <c r="H51" s="106">
        <f>[47]Junho!$H$11</f>
        <v>12.24</v>
      </c>
      <c r="I51" s="106">
        <f>[47]Junho!$H$12</f>
        <v>7.9200000000000008</v>
      </c>
      <c r="J51" s="106">
        <f>[47]Junho!$H$13</f>
        <v>12.96</v>
      </c>
      <c r="K51" s="106">
        <f>[47]Junho!$H$14</f>
        <v>13.32</v>
      </c>
      <c r="L51" s="106">
        <f>[47]Junho!$H$15</f>
        <v>11.879999999999999</v>
      </c>
      <c r="M51" s="106">
        <f>[47]Junho!$H$16</f>
        <v>15.48</v>
      </c>
      <c r="N51" s="106">
        <f>[47]Junho!$H$17</f>
        <v>15.48</v>
      </c>
      <c r="O51" s="106">
        <f>[47]Junho!$H$18</f>
        <v>22.32</v>
      </c>
      <c r="P51" s="106">
        <f>[47]Junho!$H$19</f>
        <v>14.76</v>
      </c>
      <c r="Q51" s="106">
        <f>[47]Junho!$H$20</f>
        <v>14.04</v>
      </c>
      <c r="R51" s="106">
        <f>[47]Junho!$H$21</f>
        <v>15.48</v>
      </c>
      <c r="S51" s="106">
        <f>[47]Junho!$H$22</f>
        <v>9</v>
      </c>
      <c r="T51" s="106">
        <f>[47]Junho!$H$23</f>
        <v>8.2799999999999994</v>
      </c>
      <c r="U51" s="106">
        <f>[47]Junho!$H$24</f>
        <v>7.9200000000000008</v>
      </c>
      <c r="V51" s="106">
        <f>[47]Junho!$H$25</f>
        <v>7.2</v>
      </c>
      <c r="W51" s="106">
        <f>[47]Junho!$H$26</f>
        <v>14.4</v>
      </c>
      <c r="X51" s="106">
        <f>[47]Junho!$H$27</f>
        <v>23.400000000000002</v>
      </c>
      <c r="Y51" s="106">
        <f>[47]Junho!$H$28</f>
        <v>18</v>
      </c>
      <c r="Z51" s="106">
        <f>[47]Junho!$H$29</f>
        <v>15.120000000000001</v>
      </c>
      <c r="AA51" s="106">
        <f>[47]Junho!$H$30</f>
        <v>11.520000000000001</v>
      </c>
      <c r="AB51" s="106">
        <f>[47]Junho!$H$31</f>
        <v>9.7200000000000006</v>
      </c>
      <c r="AC51" s="106">
        <f>[47]Junho!$H$32</f>
        <v>17.64</v>
      </c>
      <c r="AD51" s="106">
        <f>[47]Junho!$H$33</f>
        <v>9.3600000000000012</v>
      </c>
      <c r="AE51" s="106">
        <f>[47]Junho!$H$34</f>
        <v>14.76</v>
      </c>
      <c r="AF51" s="111">
        <f>MAX(B51:AE51)</f>
        <v>23.400000000000002</v>
      </c>
      <c r="AG51" s="110">
        <f>AVERAGE(B51:AE51)</f>
        <v>12.887999999999996</v>
      </c>
    </row>
    <row r="52" spans="1:37" x14ac:dyDescent="0.2">
      <c r="A52" s="47" t="s">
        <v>34</v>
      </c>
      <c r="B52" s="106">
        <f>[48]Junho!$H$5</f>
        <v>15.48</v>
      </c>
      <c r="C52" s="106">
        <f>[48]Junho!$H$6</f>
        <v>21.240000000000002</v>
      </c>
      <c r="D52" s="106">
        <f>[48]Junho!$H$7</f>
        <v>15.840000000000002</v>
      </c>
      <c r="E52" s="106">
        <f>[48]Junho!$H$8</f>
        <v>22.32</v>
      </c>
      <c r="F52" s="106">
        <f>[48]Junho!$H$9</f>
        <v>19.079999999999998</v>
      </c>
      <c r="G52" s="106">
        <f>[48]Junho!$H$10</f>
        <v>12.6</v>
      </c>
      <c r="H52" s="106">
        <f>[48]Junho!$H$11</f>
        <v>16.559999999999999</v>
      </c>
      <c r="I52" s="106">
        <f>[48]Junho!$H$12</f>
        <v>22.68</v>
      </c>
      <c r="J52" s="106">
        <f>[48]Junho!$H$13</f>
        <v>16.920000000000002</v>
      </c>
      <c r="K52" s="106">
        <f>[48]Junho!$H$14</f>
        <v>15.840000000000002</v>
      </c>
      <c r="L52" s="106">
        <f>[48]Junho!$H$15</f>
        <v>25.92</v>
      </c>
      <c r="M52" s="106">
        <f>[48]Junho!$H$16</f>
        <v>24.12</v>
      </c>
      <c r="N52" s="106">
        <f>[48]Junho!$H$17</f>
        <v>20.52</v>
      </c>
      <c r="O52" s="106">
        <f>[48]Junho!$H$18</f>
        <v>23.400000000000002</v>
      </c>
      <c r="P52" s="106">
        <f>[48]Junho!$H$19</f>
        <v>19.440000000000001</v>
      </c>
      <c r="Q52" s="106">
        <f>[48]Junho!$H$20</f>
        <v>21.240000000000002</v>
      </c>
      <c r="R52" s="106">
        <f>[48]Junho!$H$21</f>
        <v>17.28</v>
      </c>
      <c r="S52" s="106">
        <f>[48]Junho!$H$22</f>
        <v>14.04</v>
      </c>
      <c r="T52" s="106">
        <f>[48]Junho!$H$23</f>
        <v>14.76</v>
      </c>
      <c r="U52" s="106">
        <f>[48]Junho!$H$24</f>
        <v>13.68</v>
      </c>
      <c r="V52" s="106">
        <f>[48]Junho!$H$25</f>
        <v>10.08</v>
      </c>
      <c r="W52" s="106">
        <f>[48]Junho!$H$26</f>
        <v>25.56</v>
      </c>
      <c r="X52" s="106">
        <f>[48]Junho!$H$27</f>
        <v>23.040000000000003</v>
      </c>
      <c r="Y52" s="106">
        <f>[48]Junho!$H$28</f>
        <v>32.4</v>
      </c>
      <c r="Z52" s="106">
        <f>[48]Junho!$H$29</f>
        <v>21.240000000000002</v>
      </c>
      <c r="AA52" s="106">
        <f>[48]Junho!$H$30</f>
        <v>19.079999999999998</v>
      </c>
      <c r="AB52" s="106">
        <f>[48]Junho!$H$31</f>
        <v>16.920000000000002</v>
      </c>
      <c r="AC52" s="106">
        <f>[48]Junho!$H$32</f>
        <v>20.52</v>
      </c>
      <c r="AD52" s="106">
        <f>[48]Junho!$H$33</f>
        <v>19.440000000000001</v>
      </c>
      <c r="AE52" s="106">
        <f>[48]Junho!$H$34</f>
        <v>19.440000000000001</v>
      </c>
      <c r="AF52" s="111">
        <f>MAX(B52:AE52)</f>
        <v>32.4</v>
      </c>
      <c r="AG52" s="110">
        <f>AVERAGE(B52:AE52)</f>
        <v>19.356000000000002</v>
      </c>
      <c r="AH52" s="12" t="s">
        <v>35</v>
      </c>
    </row>
    <row r="53" spans="1:37" x14ac:dyDescent="0.2">
      <c r="A53" s="47" t="s">
        <v>20</v>
      </c>
      <c r="B53" s="106">
        <f>[49]Junho!$H$5</f>
        <v>5.7600000000000007</v>
      </c>
      <c r="C53" s="106">
        <f>[49]Junho!$H$6</f>
        <v>9.3600000000000012</v>
      </c>
      <c r="D53" s="106">
        <f>[49]Junho!$H$7</f>
        <v>7.2</v>
      </c>
      <c r="E53" s="106">
        <f>[49]Junho!$H$8</f>
        <v>11.879999999999999</v>
      </c>
      <c r="F53" s="106">
        <f>[49]Junho!$H$9</f>
        <v>8.64</v>
      </c>
      <c r="G53" s="106">
        <f>[49]Junho!$H$10</f>
        <v>10.44</v>
      </c>
      <c r="H53" s="106">
        <f>[49]Junho!$H$11</f>
        <v>5.7600000000000007</v>
      </c>
      <c r="I53" s="106">
        <f>[49]Junho!$H$12</f>
        <v>10.08</v>
      </c>
      <c r="J53" s="106">
        <f>[49]Junho!$H$13</f>
        <v>7.2</v>
      </c>
      <c r="K53" s="106">
        <f>[49]Junho!$H$14</f>
        <v>5.7600000000000007</v>
      </c>
      <c r="L53" s="106">
        <f>[49]Junho!$H$15</f>
        <v>5.7600000000000007</v>
      </c>
      <c r="M53" s="106">
        <f>[49]Junho!$H$16</f>
        <v>8.2799999999999994</v>
      </c>
      <c r="N53" s="106">
        <f>[49]Junho!$H$17</f>
        <v>6.48</v>
      </c>
      <c r="O53" s="106">
        <f>[49]Junho!$H$18</f>
        <v>12.96</v>
      </c>
      <c r="P53" s="106">
        <f>[49]Junho!$H$19</f>
        <v>10.8</v>
      </c>
      <c r="Q53" s="106">
        <f>[49]Junho!$H$20</f>
        <v>11.879999999999999</v>
      </c>
      <c r="R53" s="106">
        <f>[49]Junho!$H$21</f>
        <v>14.4</v>
      </c>
      <c r="S53" s="106">
        <f>[49]Junho!$H$22</f>
        <v>8.2799999999999994</v>
      </c>
      <c r="T53" s="106">
        <f>[49]Junho!$H$23</f>
        <v>9</v>
      </c>
      <c r="U53" s="106">
        <f>[49]Junho!$H$24</f>
        <v>7.5600000000000005</v>
      </c>
      <c r="V53" s="106">
        <f>[49]Junho!$H$25</f>
        <v>5.7600000000000007</v>
      </c>
      <c r="W53" s="106">
        <f>[49]Junho!$H$26</f>
        <v>6.12</v>
      </c>
      <c r="X53" s="106">
        <f>[49]Junho!$H$27</f>
        <v>14.4</v>
      </c>
      <c r="Y53" s="106">
        <f>[49]Junho!$H$28</f>
        <v>10.08</v>
      </c>
      <c r="Z53" s="106">
        <f>[49]Junho!$H$29</f>
        <v>10.08</v>
      </c>
      <c r="AA53" s="106">
        <f>[49]Junho!$H$30</f>
        <v>12.6</v>
      </c>
      <c r="AB53" s="106">
        <f>[49]Junho!$H$31</f>
        <v>5.04</v>
      </c>
      <c r="AC53" s="106">
        <f>[49]Junho!$H$32</f>
        <v>10.44</v>
      </c>
      <c r="AD53" s="106">
        <f>[49]Junho!$H$33</f>
        <v>11.16</v>
      </c>
      <c r="AE53" s="106">
        <f>[49]Junho!$H$34</f>
        <v>11.879999999999999</v>
      </c>
      <c r="AF53" s="111">
        <f>MAX(B53:AE53)</f>
        <v>14.4</v>
      </c>
      <c r="AG53" s="110">
        <f>AVERAGE(B53:AE53)</f>
        <v>9.1680000000000028</v>
      </c>
    </row>
    <row r="54" spans="1:37" s="5" customFormat="1" ht="17.100000000000001" customHeight="1" x14ac:dyDescent="0.2">
      <c r="A54" s="48" t="s">
        <v>24</v>
      </c>
      <c r="B54" s="107">
        <f t="shared" ref="B54:AE54" si="5">MAX(B5:B53)</f>
        <v>18</v>
      </c>
      <c r="C54" s="107">
        <f t="shared" si="5"/>
        <v>25.2</v>
      </c>
      <c r="D54" s="107">
        <f t="shared" si="5"/>
        <v>19.079999999999998</v>
      </c>
      <c r="E54" s="107">
        <f t="shared" si="5"/>
        <v>25.56</v>
      </c>
      <c r="F54" s="107">
        <f t="shared" si="5"/>
        <v>30.240000000000002</v>
      </c>
      <c r="G54" s="107">
        <f t="shared" si="5"/>
        <v>19.440000000000001</v>
      </c>
      <c r="H54" s="107">
        <f t="shared" si="5"/>
        <v>19.440000000000001</v>
      </c>
      <c r="I54" s="107">
        <f t="shared" si="5"/>
        <v>22.68</v>
      </c>
      <c r="J54" s="107">
        <f t="shared" si="5"/>
        <v>24.48</v>
      </c>
      <c r="K54" s="107">
        <f t="shared" si="5"/>
        <v>19.8</v>
      </c>
      <c r="L54" s="107">
        <f t="shared" si="5"/>
        <v>25.92</v>
      </c>
      <c r="M54" s="107">
        <f t="shared" si="5"/>
        <v>29.16</v>
      </c>
      <c r="N54" s="107">
        <f t="shared" si="5"/>
        <v>28.44</v>
      </c>
      <c r="O54" s="107">
        <f t="shared" si="5"/>
        <v>36</v>
      </c>
      <c r="P54" s="107">
        <f t="shared" si="5"/>
        <v>22.68</v>
      </c>
      <c r="Q54" s="107">
        <f t="shared" si="5"/>
        <v>34.200000000000003</v>
      </c>
      <c r="R54" s="107">
        <f t="shared" si="5"/>
        <v>28.8</v>
      </c>
      <c r="S54" s="107">
        <f t="shared" si="5"/>
        <v>28.44</v>
      </c>
      <c r="T54" s="107">
        <f t="shared" si="5"/>
        <v>19.440000000000001</v>
      </c>
      <c r="U54" s="107">
        <f t="shared" si="5"/>
        <v>17.64</v>
      </c>
      <c r="V54" s="107">
        <f t="shared" si="5"/>
        <v>18</v>
      </c>
      <c r="W54" s="107">
        <f t="shared" si="5"/>
        <v>30.6</v>
      </c>
      <c r="X54" s="107">
        <f t="shared" si="5"/>
        <v>34.56</v>
      </c>
      <c r="Y54" s="107">
        <f t="shared" si="5"/>
        <v>32.4</v>
      </c>
      <c r="Z54" s="107">
        <f t="shared" si="5"/>
        <v>34.92</v>
      </c>
      <c r="AA54" s="107">
        <f t="shared" si="5"/>
        <v>37.440000000000005</v>
      </c>
      <c r="AB54" s="107">
        <f t="shared" si="5"/>
        <v>16.920000000000002</v>
      </c>
      <c r="AC54" s="107">
        <f t="shared" si="5"/>
        <v>27</v>
      </c>
      <c r="AD54" s="107">
        <f t="shared" si="5"/>
        <v>28.44</v>
      </c>
      <c r="AE54" s="107">
        <f t="shared" si="5"/>
        <v>30.96</v>
      </c>
      <c r="AF54" s="111">
        <f>MAX(AF5:AF53)</f>
        <v>37.440000000000005</v>
      </c>
      <c r="AG54" s="110">
        <f>AVERAGE(AG5:AG53)</f>
        <v>15.005980756086016</v>
      </c>
      <c r="AJ54" s="5" t="s">
        <v>35</v>
      </c>
      <c r="AK54" s="5" t="s">
        <v>35</v>
      </c>
    </row>
    <row r="55" spans="1:37" x14ac:dyDescent="0.2">
      <c r="A55" s="101" t="s">
        <v>179</v>
      </c>
      <c r="B55" s="38"/>
      <c r="C55" s="38"/>
      <c r="D55" s="38"/>
      <c r="E55" s="38"/>
      <c r="F55" s="38"/>
      <c r="G55" s="38"/>
      <c r="H55" s="93"/>
      <c r="I55" s="93"/>
      <c r="J55" s="93"/>
      <c r="K55" s="93"/>
      <c r="L55" s="93"/>
      <c r="M55" s="93"/>
      <c r="N55" s="93"/>
      <c r="O55" s="93"/>
      <c r="P55" s="93"/>
      <c r="Q55" s="93"/>
      <c r="R55" s="93"/>
      <c r="S55" s="93"/>
      <c r="T55" s="93"/>
      <c r="U55" s="93"/>
      <c r="V55" s="93"/>
      <c r="W55" s="93"/>
      <c r="X55" s="93"/>
      <c r="Y55" s="93"/>
      <c r="Z55" s="93"/>
      <c r="AA55" s="93"/>
      <c r="AB55" s="93"/>
      <c r="AC55" s="93"/>
      <c r="AD55" s="44"/>
      <c r="AE55" s="49"/>
      <c r="AF55" s="42"/>
      <c r="AG55" s="43"/>
      <c r="AJ55" t="s">
        <v>35</v>
      </c>
    </row>
    <row r="56" spans="1:37" x14ac:dyDescent="0.2">
      <c r="A56" s="101" t="s">
        <v>200</v>
      </c>
      <c r="B56" s="39"/>
      <c r="C56" s="39"/>
      <c r="D56" s="39"/>
      <c r="E56" s="39"/>
      <c r="F56" s="39"/>
      <c r="G56" s="39"/>
      <c r="H56" s="39"/>
      <c r="I56" s="39"/>
      <c r="J56" s="93"/>
      <c r="K56" s="93"/>
      <c r="L56" s="93"/>
      <c r="M56" s="93"/>
      <c r="N56" s="93"/>
      <c r="O56" s="93"/>
      <c r="P56" s="93"/>
      <c r="Q56" s="93"/>
      <c r="R56" s="93"/>
      <c r="S56" s="93"/>
      <c r="T56" s="95"/>
      <c r="U56" s="95"/>
      <c r="V56" s="95"/>
      <c r="W56" s="95"/>
      <c r="X56" s="95"/>
      <c r="Y56" s="93"/>
      <c r="Z56" s="93"/>
      <c r="AA56" s="93"/>
      <c r="AB56" s="93"/>
      <c r="AC56" s="93"/>
      <c r="AD56" s="93"/>
      <c r="AE56" s="93"/>
      <c r="AF56" s="42"/>
      <c r="AG56" s="41"/>
      <c r="AI56" t="s">
        <v>35</v>
      </c>
      <c r="AJ56" t="s">
        <v>35</v>
      </c>
      <c r="AK56" t="s">
        <v>35</v>
      </c>
    </row>
    <row r="57" spans="1:37" x14ac:dyDescent="0.2">
      <c r="A57" s="40"/>
      <c r="B57" s="93"/>
      <c r="C57" s="93"/>
      <c r="D57" s="93"/>
      <c r="E57" s="93"/>
      <c r="F57" s="93"/>
      <c r="G57" s="93"/>
      <c r="H57" s="93"/>
      <c r="I57" s="93"/>
      <c r="J57" s="94"/>
      <c r="K57" s="94"/>
      <c r="L57" s="94"/>
      <c r="M57" s="94"/>
      <c r="N57" s="94"/>
      <c r="O57" s="94"/>
      <c r="P57" s="94"/>
      <c r="Q57" s="93"/>
      <c r="R57" s="93"/>
      <c r="S57" s="93"/>
      <c r="T57" s="96"/>
      <c r="U57" s="96"/>
      <c r="V57" s="96"/>
      <c r="W57" s="96"/>
      <c r="X57" s="96"/>
      <c r="Y57" s="93"/>
      <c r="Z57" s="93"/>
      <c r="AA57" s="93"/>
      <c r="AB57" s="93"/>
      <c r="AC57" s="93"/>
      <c r="AD57" s="44"/>
      <c r="AE57" s="44"/>
      <c r="AF57" s="42"/>
      <c r="AG57" s="41"/>
    </row>
    <row r="58" spans="1:37" x14ac:dyDescent="0.2">
      <c r="A58" s="38"/>
      <c r="B58" s="38"/>
      <c r="C58" s="38"/>
      <c r="D58" s="38"/>
      <c r="E58" s="38"/>
      <c r="F58" s="38"/>
      <c r="G58" s="38"/>
      <c r="H58" s="38"/>
      <c r="I58" s="38"/>
      <c r="J58" s="38"/>
      <c r="K58" s="93"/>
      <c r="L58" s="93"/>
      <c r="M58" s="93"/>
      <c r="N58" s="93"/>
      <c r="O58" s="93"/>
      <c r="P58" s="93"/>
      <c r="Q58" s="93"/>
      <c r="R58" s="93"/>
      <c r="S58" s="93"/>
      <c r="T58" s="93"/>
      <c r="U58" s="93"/>
      <c r="V58" s="93"/>
      <c r="W58" s="93"/>
      <c r="X58" s="93"/>
      <c r="Y58" s="93"/>
      <c r="Z58" s="93"/>
      <c r="AA58" s="93"/>
      <c r="AB58" s="93"/>
      <c r="AC58" s="93"/>
      <c r="AD58" s="44"/>
      <c r="AE58" s="44"/>
      <c r="AF58" s="42"/>
      <c r="AG58" s="72"/>
      <c r="AK58" t="s">
        <v>35</v>
      </c>
    </row>
    <row r="59" spans="1:37" x14ac:dyDescent="0.2">
      <c r="A59" s="40"/>
      <c r="B59" s="93"/>
      <c r="C59" s="93"/>
      <c r="D59" s="93"/>
      <c r="E59" s="93"/>
      <c r="F59" s="93"/>
      <c r="G59" s="93"/>
      <c r="H59" s="93"/>
      <c r="I59" s="93"/>
      <c r="J59" s="93"/>
      <c r="K59" s="93"/>
      <c r="L59" s="93"/>
      <c r="M59" s="93"/>
      <c r="N59" s="93"/>
      <c r="O59" s="93"/>
      <c r="P59" s="93"/>
      <c r="Q59" s="93"/>
      <c r="R59" s="93"/>
      <c r="S59" s="93"/>
      <c r="T59" s="93"/>
      <c r="U59" s="93"/>
      <c r="V59" s="93"/>
      <c r="W59" s="93"/>
      <c r="X59" s="93"/>
      <c r="Y59" s="93"/>
      <c r="Z59" s="93"/>
      <c r="AA59" s="93"/>
      <c r="AB59" s="93"/>
      <c r="AC59" s="93"/>
      <c r="AD59" s="93"/>
      <c r="AE59" s="44"/>
      <c r="AF59" s="42"/>
      <c r="AG59" s="43"/>
    </row>
    <row r="60" spans="1:37" x14ac:dyDescent="0.2">
      <c r="A60" s="40"/>
      <c r="B60" s="93"/>
      <c r="C60" s="93"/>
      <c r="D60" s="93"/>
      <c r="E60" s="93"/>
      <c r="F60" s="93"/>
      <c r="G60" s="93"/>
      <c r="H60" s="93"/>
      <c r="I60" s="93"/>
      <c r="J60" s="93"/>
      <c r="K60" s="93"/>
      <c r="L60" s="93"/>
      <c r="M60" s="93"/>
      <c r="N60" s="93"/>
      <c r="O60" s="93"/>
      <c r="P60" s="93"/>
      <c r="Q60" s="93"/>
      <c r="R60" s="93"/>
      <c r="S60" s="93"/>
      <c r="T60" s="93"/>
      <c r="U60" s="93"/>
      <c r="V60" s="93"/>
      <c r="W60" s="93"/>
      <c r="X60" s="93"/>
      <c r="Y60" s="93"/>
      <c r="Z60" s="93"/>
      <c r="AA60" s="93"/>
      <c r="AB60" s="93"/>
      <c r="AC60" s="93"/>
      <c r="AD60" s="93"/>
      <c r="AE60" s="45"/>
      <c r="AF60" s="42"/>
      <c r="AG60" s="43"/>
      <c r="AJ60" t="s">
        <v>35</v>
      </c>
    </row>
    <row r="61" spans="1:37" ht="13.5" thickBot="1" x14ac:dyDescent="0.25">
      <c r="A61" s="50"/>
      <c r="B61" s="51"/>
      <c r="C61" s="51"/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1"/>
      <c r="S61" s="51"/>
      <c r="T61" s="51"/>
      <c r="U61" s="51"/>
      <c r="V61" s="51"/>
      <c r="W61" s="51"/>
      <c r="X61" s="51"/>
      <c r="Y61" s="51"/>
      <c r="Z61" s="51"/>
      <c r="AA61" s="51"/>
      <c r="AB61" s="51"/>
      <c r="AC61" s="51"/>
      <c r="AD61" s="51"/>
      <c r="AE61" s="51"/>
      <c r="AF61" s="52"/>
      <c r="AG61" s="73"/>
    </row>
    <row r="62" spans="1:37" x14ac:dyDescent="0.2"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G62" s="1"/>
      <c r="AJ62" t="s">
        <v>35</v>
      </c>
      <c r="AK62" s="12" t="s">
        <v>35</v>
      </c>
    </row>
    <row r="63" spans="1:37" x14ac:dyDescent="0.2">
      <c r="AK63" s="12" t="s">
        <v>35</v>
      </c>
    </row>
    <row r="64" spans="1:37" x14ac:dyDescent="0.2">
      <c r="AA64" s="3" t="s">
        <v>35</v>
      </c>
      <c r="AG64" t="s">
        <v>35</v>
      </c>
      <c r="AJ64" t="s">
        <v>35</v>
      </c>
    </row>
    <row r="65" spans="7:31" x14ac:dyDescent="0.2">
      <c r="U65" s="3" t="s">
        <v>35</v>
      </c>
    </row>
    <row r="66" spans="7:31" x14ac:dyDescent="0.2">
      <c r="J66" s="3" t="s">
        <v>35</v>
      </c>
      <c r="N66" s="3" t="s">
        <v>35</v>
      </c>
      <c r="S66" s="3" t="s">
        <v>35</v>
      </c>
      <c r="V66" s="3" t="s">
        <v>35</v>
      </c>
    </row>
    <row r="67" spans="7:31" x14ac:dyDescent="0.2">
      <c r="G67" s="3" t="s">
        <v>35</v>
      </c>
      <c r="H67" s="3" t="s">
        <v>157</v>
      </c>
      <c r="P67" s="3" t="s">
        <v>35</v>
      </c>
      <c r="S67" s="3" t="s">
        <v>35</v>
      </c>
      <c r="U67" s="3" t="s">
        <v>35</v>
      </c>
      <c r="V67" s="3" t="s">
        <v>35</v>
      </c>
      <c r="AC67" s="3" t="s">
        <v>35</v>
      </c>
    </row>
    <row r="68" spans="7:31" x14ac:dyDescent="0.2">
      <c r="T68" s="3" t="s">
        <v>35</v>
      </c>
      <c r="W68" s="3" t="s">
        <v>35</v>
      </c>
      <c r="AA68" s="3" t="s">
        <v>35</v>
      </c>
      <c r="AE68" s="3" t="s">
        <v>35</v>
      </c>
    </row>
    <row r="69" spans="7:31" x14ac:dyDescent="0.2">
      <c r="W69" s="3" t="s">
        <v>35</v>
      </c>
      <c r="Z69" s="3" t="s">
        <v>35</v>
      </c>
    </row>
    <row r="70" spans="7:31" x14ac:dyDescent="0.2">
      <c r="P70" s="3" t="s">
        <v>35</v>
      </c>
      <c r="Q70" s="3" t="s">
        <v>35</v>
      </c>
      <c r="AA70" s="3" t="s">
        <v>35</v>
      </c>
      <c r="AE70" s="3" t="s">
        <v>35</v>
      </c>
    </row>
    <row r="72" spans="7:31" x14ac:dyDescent="0.2">
      <c r="K72" s="3" t="s">
        <v>35</v>
      </c>
      <c r="M72" s="3" t="s">
        <v>35</v>
      </c>
    </row>
    <row r="73" spans="7:31" x14ac:dyDescent="0.2">
      <c r="G73" s="3" t="s">
        <v>35</v>
      </c>
    </row>
    <row r="74" spans="7:31" x14ac:dyDescent="0.2">
      <c r="M74" s="3" t="s">
        <v>35</v>
      </c>
    </row>
    <row r="76" spans="7:31" x14ac:dyDescent="0.2">
      <c r="R76" s="3" t="s">
        <v>35</v>
      </c>
    </row>
  </sheetData>
  <mergeCells count="33">
    <mergeCell ref="A1:AG1"/>
    <mergeCell ref="B2:AG2"/>
    <mergeCell ref="A2:A4"/>
    <mergeCell ref="B3:B4"/>
    <mergeCell ref="C3:C4"/>
    <mergeCell ref="D3:D4"/>
    <mergeCell ref="E3:E4"/>
    <mergeCell ref="F3:F4"/>
    <mergeCell ref="G3:G4"/>
    <mergeCell ref="I3:I4"/>
    <mergeCell ref="J3:J4"/>
    <mergeCell ref="K3:K4"/>
    <mergeCell ref="H3:H4"/>
    <mergeCell ref="L3:L4"/>
    <mergeCell ref="O3:O4"/>
    <mergeCell ref="P3:P4"/>
    <mergeCell ref="M3:M4"/>
    <mergeCell ref="V3:V4"/>
    <mergeCell ref="U3:U4"/>
    <mergeCell ref="Q3:Q4"/>
    <mergeCell ref="R3:R4"/>
    <mergeCell ref="S3:S4"/>
    <mergeCell ref="T3:T4"/>
    <mergeCell ref="N3:N4"/>
    <mergeCell ref="W3:W4"/>
    <mergeCell ref="AE3:AE4"/>
    <mergeCell ref="X3:X4"/>
    <mergeCell ref="AB3:AB4"/>
    <mergeCell ref="AC3:AC4"/>
    <mergeCell ref="AD3:AD4"/>
    <mergeCell ref="Y3:Y4"/>
    <mergeCell ref="Z3:Z4"/>
    <mergeCell ref="AA3:AA4"/>
  </mergeCells>
  <phoneticPr fontId="1" type="noConversion"/>
  <pageMargins left="0.39370078740157483" right="0.39370078740157483" top="1.1811023622047245" bottom="0.98425196850393704" header="0.51181102362204722" footer="0.51181102362204722"/>
  <pageSetup paperSize="9" scale="70" orientation="landscape" horizontalDpi="300" verticalDpi="300" r:id="rId1"/>
  <headerFooter alignWithMargins="0">
    <oddHeader>&amp;L&amp;"Arial Narrow,Normal"&amp;12Centro de Monitoramento de Tempo, do Clima e dos Recursos Hídricos de Mato Grosso do Sul (Cemtec-MS)
Agência de Desenvolvimento Agrário e Extensão Rural (Agraer)</oddHead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82"/>
  <sheetViews>
    <sheetView workbookViewId="0">
      <selection activeCell="B3" sqref="B3:B4"/>
    </sheetView>
  </sheetViews>
  <sheetFormatPr defaultRowHeight="12.75" x14ac:dyDescent="0.2"/>
  <cols>
    <col min="1" max="1" width="23.7109375" style="2" customWidth="1"/>
    <col min="2" max="4" width="3.5703125" style="2" bestFit="1" customWidth="1"/>
    <col min="5" max="5" width="3.42578125" style="2" bestFit="1" customWidth="1"/>
    <col min="6" max="10" width="3.5703125" style="2" bestFit="1" customWidth="1"/>
    <col min="11" max="11" width="3.42578125" style="2" bestFit="1" customWidth="1"/>
    <col min="12" max="20" width="3.5703125" style="2" bestFit="1" customWidth="1"/>
    <col min="21" max="25" width="3.42578125" style="2" bestFit="1" customWidth="1"/>
    <col min="26" max="30" width="3.5703125" style="2" bestFit="1" customWidth="1"/>
    <col min="31" max="32" width="3.5703125" style="2" customWidth="1"/>
    <col min="33" max="33" width="18.140625" style="6" bestFit="1" customWidth="1"/>
  </cols>
  <sheetData>
    <row r="1" spans="1:38" ht="20.100000000000001" customHeight="1" thickBot="1" x14ac:dyDescent="0.25">
      <c r="A1" s="141" t="s">
        <v>22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3"/>
    </row>
    <row r="2" spans="1:38" s="4" customFormat="1" ht="16.5" customHeight="1" x14ac:dyDescent="0.2">
      <c r="A2" s="144" t="s">
        <v>21</v>
      </c>
      <c r="B2" s="150" t="s">
        <v>159</v>
      </c>
      <c r="C2" s="151"/>
      <c r="D2" s="151"/>
      <c r="E2" s="151"/>
      <c r="F2" s="151"/>
      <c r="G2" s="151"/>
      <c r="H2" s="151"/>
      <c r="I2" s="151"/>
      <c r="J2" s="151"/>
      <c r="K2" s="151"/>
      <c r="L2" s="151"/>
      <c r="M2" s="151"/>
      <c r="N2" s="151"/>
      <c r="O2" s="151"/>
      <c r="P2" s="151"/>
      <c r="Q2" s="151"/>
      <c r="R2" s="151"/>
      <c r="S2" s="151"/>
      <c r="T2" s="151"/>
      <c r="U2" s="151"/>
      <c r="V2" s="151"/>
      <c r="W2" s="151"/>
      <c r="X2" s="151"/>
      <c r="Y2" s="151"/>
      <c r="Z2" s="151"/>
      <c r="AA2" s="151"/>
      <c r="AB2" s="151"/>
      <c r="AC2" s="151"/>
      <c r="AD2" s="151"/>
      <c r="AE2" s="151"/>
      <c r="AF2" s="151"/>
      <c r="AG2" s="152"/>
    </row>
    <row r="3" spans="1:38" s="5" customFormat="1" ht="12" customHeight="1" x14ac:dyDescent="0.2">
      <c r="A3" s="145"/>
      <c r="B3" s="146">
        <v>1</v>
      </c>
      <c r="C3" s="148">
        <f>SUM(B3+1)</f>
        <v>2</v>
      </c>
      <c r="D3" s="148">
        <f t="shared" ref="D3:AD3" si="0">SUM(C3+1)</f>
        <v>3</v>
      </c>
      <c r="E3" s="148">
        <f t="shared" si="0"/>
        <v>4</v>
      </c>
      <c r="F3" s="148">
        <f t="shared" si="0"/>
        <v>5</v>
      </c>
      <c r="G3" s="148">
        <f t="shared" si="0"/>
        <v>6</v>
      </c>
      <c r="H3" s="148">
        <f t="shared" si="0"/>
        <v>7</v>
      </c>
      <c r="I3" s="148">
        <f t="shared" si="0"/>
        <v>8</v>
      </c>
      <c r="J3" s="148">
        <f t="shared" si="0"/>
        <v>9</v>
      </c>
      <c r="K3" s="148">
        <f t="shared" si="0"/>
        <v>10</v>
      </c>
      <c r="L3" s="148">
        <f t="shared" si="0"/>
        <v>11</v>
      </c>
      <c r="M3" s="148">
        <f t="shared" si="0"/>
        <v>12</v>
      </c>
      <c r="N3" s="148">
        <f t="shared" si="0"/>
        <v>13</v>
      </c>
      <c r="O3" s="148">
        <f t="shared" si="0"/>
        <v>14</v>
      </c>
      <c r="P3" s="148">
        <f t="shared" si="0"/>
        <v>15</v>
      </c>
      <c r="Q3" s="148">
        <f t="shared" si="0"/>
        <v>16</v>
      </c>
      <c r="R3" s="148">
        <f t="shared" si="0"/>
        <v>17</v>
      </c>
      <c r="S3" s="148">
        <f t="shared" si="0"/>
        <v>18</v>
      </c>
      <c r="T3" s="148">
        <f t="shared" si="0"/>
        <v>19</v>
      </c>
      <c r="U3" s="148">
        <f t="shared" si="0"/>
        <v>20</v>
      </c>
      <c r="V3" s="148">
        <f t="shared" si="0"/>
        <v>21</v>
      </c>
      <c r="W3" s="148">
        <f t="shared" si="0"/>
        <v>22</v>
      </c>
      <c r="X3" s="148">
        <f t="shared" si="0"/>
        <v>23</v>
      </c>
      <c r="Y3" s="148">
        <f t="shared" si="0"/>
        <v>24</v>
      </c>
      <c r="Z3" s="148">
        <f t="shared" si="0"/>
        <v>25</v>
      </c>
      <c r="AA3" s="148">
        <f t="shared" si="0"/>
        <v>26</v>
      </c>
      <c r="AB3" s="148">
        <f t="shared" si="0"/>
        <v>27</v>
      </c>
      <c r="AC3" s="148">
        <f t="shared" si="0"/>
        <v>28</v>
      </c>
      <c r="AD3" s="148">
        <f t="shared" si="0"/>
        <v>29</v>
      </c>
      <c r="AE3" s="155">
        <v>30</v>
      </c>
      <c r="AF3" s="153">
        <v>31</v>
      </c>
      <c r="AG3" s="80" t="s">
        <v>150</v>
      </c>
    </row>
    <row r="4" spans="1:38" s="5" customFormat="1" ht="13.5" customHeight="1" x14ac:dyDescent="0.2">
      <c r="A4" s="145"/>
      <c r="B4" s="147"/>
      <c r="C4" s="149"/>
      <c r="D4" s="149"/>
      <c r="E4" s="149"/>
      <c r="F4" s="149"/>
      <c r="G4" s="149"/>
      <c r="H4" s="149"/>
      <c r="I4" s="149"/>
      <c r="J4" s="149"/>
      <c r="K4" s="149"/>
      <c r="L4" s="149"/>
      <c r="M4" s="149"/>
      <c r="N4" s="149"/>
      <c r="O4" s="149"/>
      <c r="P4" s="149"/>
      <c r="Q4" s="149"/>
      <c r="R4" s="149"/>
      <c r="S4" s="149"/>
      <c r="T4" s="149"/>
      <c r="U4" s="149"/>
      <c r="V4" s="149"/>
      <c r="W4" s="149"/>
      <c r="X4" s="149"/>
      <c r="Y4" s="149"/>
      <c r="Z4" s="149"/>
      <c r="AA4" s="149"/>
      <c r="AB4" s="149"/>
      <c r="AC4" s="149"/>
      <c r="AD4" s="149"/>
      <c r="AE4" s="156"/>
      <c r="AF4" s="154"/>
      <c r="AG4" s="81" t="s">
        <v>25</v>
      </c>
    </row>
    <row r="5" spans="1:38" s="5" customFormat="1" x14ac:dyDescent="0.2">
      <c r="A5" s="74" t="s">
        <v>30</v>
      </c>
      <c r="B5" s="87" t="str">
        <f>[50]Outubro!$I$5</f>
        <v>*</v>
      </c>
      <c r="C5" s="87" t="str">
        <f>[50]Outubro!$I$6</f>
        <v>*</v>
      </c>
      <c r="D5" s="87" t="str">
        <f>[50]Outubro!$I$7</f>
        <v>*</v>
      </c>
      <c r="E5" s="87" t="str">
        <f>[50]Outubro!$I$8</f>
        <v>*</v>
      </c>
      <c r="F5" s="87" t="str">
        <f>[50]Outubro!$I$9</f>
        <v>*</v>
      </c>
      <c r="G5" s="87" t="str">
        <f>[50]Outubro!$I$10</f>
        <v>*</v>
      </c>
      <c r="H5" s="87" t="str">
        <f>[50]Outubro!$I$11</f>
        <v>*</v>
      </c>
      <c r="I5" s="87" t="str">
        <f>[50]Outubro!$I$12</f>
        <v>*</v>
      </c>
      <c r="J5" s="87" t="str">
        <f>[50]Outubro!$I$13</f>
        <v>*</v>
      </c>
      <c r="K5" s="87" t="str">
        <f>[50]Outubro!$I$14</f>
        <v>*</v>
      </c>
      <c r="L5" s="87" t="str">
        <f>[50]Outubro!$I$15</f>
        <v>*</v>
      </c>
      <c r="M5" s="87" t="str">
        <f>[50]Outubro!$I$16</f>
        <v>*</v>
      </c>
      <c r="N5" s="87" t="str">
        <f>[50]Outubro!$I$17</f>
        <v>*</v>
      </c>
      <c r="O5" s="87" t="str">
        <f>[50]Outubro!$I$18</f>
        <v>*</v>
      </c>
      <c r="P5" s="87" t="str">
        <f>[50]Outubro!$I$19</f>
        <v>*</v>
      </c>
      <c r="Q5" s="87" t="str">
        <f>[50]Outubro!$I$20</f>
        <v>*</v>
      </c>
      <c r="R5" s="87" t="str">
        <f>[50]Outubro!$I$21</f>
        <v>*</v>
      </c>
      <c r="S5" s="87" t="str">
        <f>[50]Outubro!$I$22</f>
        <v>*</v>
      </c>
      <c r="T5" s="87" t="str">
        <f>[50]Outubro!$I$23</f>
        <v>*</v>
      </c>
      <c r="U5" s="87" t="str">
        <f>[50]Outubro!$I$24</f>
        <v>*</v>
      </c>
      <c r="V5" s="87" t="str">
        <f>[50]Outubro!$I$25</f>
        <v>*</v>
      </c>
      <c r="W5" s="87" t="str">
        <f>[50]Outubro!$I$26</f>
        <v>*</v>
      </c>
      <c r="X5" s="87" t="str">
        <f>[50]Outubro!$I$27</f>
        <v>*</v>
      </c>
      <c r="Y5" s="87" t="str">
        <f>[50]Outubro!$I$28</f>
        <v>*</v>
      </c>
      <c r="Z5" s="87" t="str">
        <f>[50]Outubro!$I$29</f>
        <v>*</v>
      </c>
      <c r="AA5" s="87" t="str">
        <f>[50]Outubro!$I$30</f>
        <v>*</v>
      </c>
      <c r="AB5" s="87" t="str">
        <f>[50]Outubro!$I$31</f>
        <v>*</v>
      </c>
      <c r="AC5" s="87" t="str">
        <f>[50]Outubro!$I$32</f>
        <v>*</v>
      </c>
      <c r="AD5" s="87" t="str">
        <f>[50]Outubro!$I$33</f>
        <v>*</v>
      </c>
      <c r="AE5" s="87" t="str">
        <f>[50]Outubro!$I$34</f>
        <v>*</v>
      </c>
      <c r="AF5" s="87" t="str">
        <f>[50]Outubro!$I$35</f>
        <v>*</v>
      </c>
      <c r="AG5" s="88" t="str">
        <f>[50]Outubro!$I$36</f>
        <v>*</v>
      </c>
    </row>
    <row r="6" spans="1:38" x14ac:dyDescent="0.2">
      <c r="A6" s="74" t="s">
        <v>0</v>
      </c>
      <c r="B6" s="11" t="str">
        <f>[51]Outubro!$I$5</f>
        <v>*</v>
      </c>
      <c r="C6" s="11" t="str">
        <f>[51]Outubro!$I$6</f>
        <v>*</v>
      </c>
      <c r="D6" s="11" t="str">
        <f>[51]Outubro!$I$7</f>
        <v>*</v>
      </c>
      <c r="E6" s="11" t="str">
        <f>[51]Outubro!$I$8</f>
        <v>*</v>
      </c>
      <c r="F6" s="11" t="str">
        <f>[51]Outubro!$I$9</f>
        <v>*</v>
      </c>
      <c r="G6" s="11" t="str">
        <f>[51]Outubro!$I$10</f>
        <v>*</v>
      </c>
      <c r="H6" s="11" t="str">
        <f>[51]Outubro!$I$11</f>
        <v>*</v>
      </c>
      <c r="I6" s="11" t="str">
        <f>[51]Outubro!$I$12</f>
        <v>*</v>
      </c>
      <c r="J6" s="11" t="str">
        <f>[51]Outubro!$I$13</f>
        <v>*</v>
      </c>
      <c r="K6" s="11" t="str">
        <f>[51]Outubro!$I$14</f>
        <v>*</v>
      </c>
      <c r="L6" s="11" t="str">
        <f>[51]Outubro!$I$15</f>
        <v>*</v>
      </c>
      <c r="M6" s="11" t="str">
        <f>[51]Outubro!$I$16</f>
        <v>*</v>
      </c>
      <c r="N6" s="11" t="str">
        <f>[51]Outubro!$I$17</f>
        <v>*</v>
      </c>
      <c r="O6" s="11" t="str">
        <f>[51]Outubro!$I$18</f>
        <v>*</v>
      </c>
      <c r="P6" s="11" t="str">
        <f>[51]Outubro!$I$19</f>
        <v>*</v>
      </c>
      <c r="Q6" s="11" t="str">
        <f>[51]Outubro!$I$20</f>
        <v>*</v>
      </c>
      <c r="R6" s="11" t="str">
        <f>[51]Outubro!$I$21</f>
        <v>*</v>
      </c>
      <c r="S6" s="11" t="str">
        <f>[51]Outubro!$I$22</f>
        <v>*</v>
      </c>
      <c r="T6" s="86" t="str">
        <f>[51]Outubro!$I$23</f>
        <v>*</v>
      </c>
      <c r="U6" s="86" t="str">
        <f>[51]Outubro!$I$24</f>
        <v>*</v>
      </c>
      <c r="V6" s="86" t="str">
        <f>[51]Outubro!$I$25</f>
        <v>*</v>
      </c>
      <c r="W6" s="86" t="str">
        <f>[51]Outubro!$I$26</f>
        <v>*</v>
      </c>
      <c r="X6" s="86" t="str">
        <f>[51]Outubro!$I$27</f>
        <v>*</v>
      </c>
      <c r="Y6" s="86" t="str">
        <f>[51]Outubro!$I$28</f>
        <v>*</v>
      </c>
      <c r="Z6" s="86" t="str">
        <f>[51]Outubro!$I$29</f>
        <v>*</v>
      </c>
      <c r="AA6" s="86" t="str">
        <f>[51]Outubro!$I$30</f>
        <v>*</v>
      </c>
      <c r="AB6" s="86" t="str">
        <f>[51]Outubro!$I$31</f>
        <v>*</v>
      </c>
      <c r="AC6" s="86" t="str">
        <f>[51]Outubro!$I$32</f>
        <v>*</v>
      </c>
      <c r="AD6" s="86" t="str">
        <f>[51]Outubro!$I$33</f>
        <v>*</v>
      </c>
      <c r="AE6" s="86" t="str">
        <f>[51]Outubro!$I$34</f>
        <v>*</v>
      </c>
      <c r="AF6" s="86" t="str">
        <f>[51]Outubro!$I$35</f>
        <v>*</v>
      </c>
      <c r="AG6" s="83" t="str">
        <f>[51]Outubro!$I$36</f>
        <v>*</v>
      </c>
    </row>
    <row r="7" spans="1:38" x14ac:dyDescent="0.2">
      <c r="A7" s="74" t="s">
        <v>81</v>
      </c>
      <c r="B7" s="86" t="str">
        <f>[52]Outubro!$I$5</f>
        <v>*</v>
      </c>
      <c r="C7" s="86" t="str">
        <f>[52]Outubro!$I$6</f>
        <v>*</v>
      </c>
      <c r="D7" s="86" t="str">
        <f>[52]Outubro!$I$7</f>
        <v>*</v>
      </c>
      <c r="E7" s="86" t="str">
        <f>[52]Outubro!$I$8</f>
        <v>*</v>
      </c>
      <c r="F7" s="86" t="str">
        <f>[52]Outubro!$I$9</f>
        <v>*</v>
      </c>
      <c r="G7" s="86" t="str">
        <f>[52]Outubro!$I$10</f>
        <v>*</v>
      </c>
      <c r="H7" s="86" t="str">
        <f>[52]Outubro!$I$11</f>
        <v>*</v>
      </c>
      <c r="I7" s="86" t="str">
        <f>[52]Outubro!$I$12</f>
        <v>*</v>
      </c>
      <c r="J7" s="86" t="str">
        <f>[52]Outubro!$I$13</f>
        <v>*</v>
      </c>
      <c r="K7" s="86" t="str">
        <f>[52]Outubro!$I$14</f>
        <v>*</v>
      </c>
      <c r="L7" s="86" t="str">
        <f>[52]Outubro!$I$15</f>
        <v>*</v>
      </c>
      <c r="M7" s="86" t="str">
        <f>[52]Outubro!$I$16</f>
        <v>*</v>
      </c>
      <c r="N7" s="86" t="str">
        <f>[52]Outubro!$I$17</f>
        <v>*</v>
      </c>
      <c r="O7" s="86" t="str">
        <f>[52]Outubro!$I$18</f>
        <v>*</v>
      </c>
      <c r="P7" s="86" t="str">
        <f>[52]Outubro!$I$19</f>
        <v>*</v>
      </c>
      <c r="Q7" s="86" t="str">
        <f>[52]Outubro!$I$20</f>
        <v>*</v>
      </c>
      <c r="R7" s="86" t="str">
        <f>[52]Outubro!$I$21</f>
        <v>*</v>
      </c>
      <c r="S7" s="86" t="str">
        <f>[52]Outubro!$I$22</f>
        <v>*</v>
      </c>
      <c r="T7" s="86" t="str">
        <f>[52]Outubro!$I$23</f>
        <v>*</v>
      </c>
      <c r="U7" s="86" t="str">
        <f>[52]Outubro!$I$24</f>
        <v>*</v>
      </c>
      <c r="V7" s="86" t="str">
        <f>[52]Outubro!$I$25</f>
        <v>*</v>
      </c>
      <c r="W7" s="86" t="str">
        <f>[52]Outubro!$I$26</f>
        <v>*</v>
      </c>
      <c r="X7" s="86" t="str">
        <f>[52]Outubro!$I$27</f>
        <v>*</v>
      </c>
      <c r="Y7" s="86" t="str">
        <f>[52]Outubro!$I$28</f>
        <v>*</v>
      </c>
      <c r="Z7" s="86" t="str">
        <f>[52]Outubro!$I$29</f>
        <v>*</v>
      </c>
      <c r="AA7" s="86" t="str">
        <f>[52]Outubro!$I$30</f>
        <v>*</v>
      </c>
      <c r="AB7" s="86" t="str">
        <f>[52]Outubro!$I$31</f>
        <v>*</v>
      </c>
      <c r="AC7" s="86" t="str">
        <f>[52]Outubro!$I$32</f>
        <v>*</v>
      </c>
      <c r="AD7" s="86" t="str">
        <f>[52]Outubro!$I$33</f>
        <v>*</v>
      </c>
      <c r="AE7" s="86" t="str">
        <f>[52]Outubro!$I$34</f>
        <v>*</v>
      </c>
      <c r="AF7" s="86" t="str">
        <f>[52]Outubro!$I$35</f>
        <v>*</v>
      </c>
      <c r="AG7" s="83" t="str">
        <f>[52]Outubro!$I$36</f>
        <v>*</v>
      </c>
    </row>
    <row r="8" spans="1:38" x14ac:dyDescent="0.2">
      <c r="A8" s="74" t="s">
        <v>1</v>
      </c>
      <c r="B8" s="11" t="str">
        <f>[53]Outubro!$I$5</f>
        <v>*</v>
      </c>
      <c r="C8" s="11" t="str">
        <f>[53]Outubro!$I$6</f>
        <v>*</v>
      </c>
      <c r="D8" s="11" t="str">
        <f>[53]Outubro!$I$7</f>
        <v>*</v>
      </c>
      <c r="E8" s="11" t="str">
        <f>[53]Outubro!$I$8</f>
        <v>*</v>
      </c>
      <c r="F8" s="11" t="str">
        <f>[53]Outubro!$I$9</f>
        <v>*</v>
      </c>
      <c r="G8" s="11" t="str">
        <f>[53]Outubro!$I$10</f>
        <v>*</v>
      </c>
      <c r="H8" s="11" t="str">
        <f>[53]Outubro!$I$11</f>
        <v>*</v>
      </c>
      <c r="I8" s="11" t="str">
        <f>[53]Outubro!$I$12</f>
        <v>*</v>
      </c>
      <c r="J8" s="11" t="str">
        <f>[53]Outubro!$I$13</f>
        <v>*</v>
      </c>
      <c r="K8" s="11" t="str">
        <f>[53]Outubro!$I$14</f>
        <v>*</v>
      </c>
      <c r="L8" s="11" t="str">
        <f>[53]Outubro!$I$15</f>
        <v>*</v>
      </c>
      <c r="M8" s="11" t="str">
        <f>[53]Outubro!$I$16</f>
        <v>*</v>
      </c>
      <c r="N8" s="11" t="str">
        <f>[53]Outubro!$I$17</f>
        <v>*</v>
      </c>
      <c r="O8" s="11" t="str">
        <f>[53]Outubro!$I$18</f>
        <v>*</v>
      </c>
      <c r="P8" s="11" t="str">
        <f>[53]Outubro!$I$19</f>
        <v>*</v>
      </c>
      <c r="Q8" s="11" t="str">
        <f>[53]Outubro!$I$20</f>
        <v>*</v>
      </c>
      <c r="R8" s="11" t="str">
        <f>[53]Outubro!$I$21</f>
        <v>*</v>
      </c>
      <c r="S8" s="11" t="str">
        <f>[53]Outubro!$I$22</f>
        <v>*</v>
      </c>
      <c r="T8" s="86" t="str">
        <f>[53]Outubro!$I$23</f>
        <v>*</v>
      </c>
      <c r="U8" s="86" t="str">
        <f>[53]Outubro!$I$24</f>
        <v>*</v>
      </c>
      <c r="V8" s="86" t="str">
        <f>[53]Outubro!$I$25</f>
        <v>*</v>
      </c>
      <c r="W8" s="86" t="str">
        <f>[53]Outubro!$I$26</f>
        <v>*</v>
      </c>
      <c r="X8" s="86" t="str">
        <f>[53]Outubro!$I$27</f>
        <v>*</v>
      </c>
      <c r="Y8" s="86" t="str">
        <f>[53]Outubro!$I$28</f>
        <v>*</v>
      </c>
      <c r="Z8" s="86" t="str">
        <f>[53]Outubro!$I$29</f>
        <v>*</v>
      </c>
      <c r="AA8" s="86" t="str">
        <f>[53]Outubro!$I$30</f>
        <v>*</v>
      </c>
      <c r="AB8" s="86" t="str">
        <f>[53]Outubro!$I$31</f>
        <v>*</v>
      </c>
      <c r="AC8" s="86" t="str">
        <f>[53]Outubro!$I$32</f>
        <v>*</v>
      </c>
      <c r="AD8" s="86" t="str">
        <f>[53]Outubro!$I$33</f>
        <v>*</v>
      </c>
      <c r="AE8" s="86" t="str">
        <f>[53]Outubro!$I$34</f>
        <v>*</v>
      </c>
      <c r="AF8" s="86" t="str">
        <f>[53]Outubro!$I$35</f>
        <v>*</v>
      </c>
      <c r="AG8" s="83" t="str">
        <f>[53]Outubro!$I$36</f>
        <v>*</v>
      </c>
    </row>
    <row r="9" spans="1:38" x14ac:dyDescent="0.2">
      <c r="A9" s="74" t="s">
        <v>138</v>
      </c>
      <c r="B9" s="11" t="str">
        <f>[54]Outubro!$I$5</f>
        <v>*</v>
      </c>
      <c r="C9" s="11" t="str">
        <f>[54]Outubro!$I$6</f>
        <v>*</v>
      </c>
      <c r="D9" s="11" t="str">
        <f>[54]Outubro!$I$7</f>
        <v>*</v>
      </c>
      <c r="E9" s="11" t="str">
        <f>[54]Outubro!$I$8</f>
        <v>*</v>
      </c>
      <c r="F9" s="11" t="str">
        <f>[54]Outubro!$I$9</f>
        <v>*</v>
      </c>
      <c r="G9" s="11" t="str">
        <f>[54]Outubro!$I$10</f>
        <v>*</v>
      </c>
      <c r="H9" s="11" t="str">
        <f>[54]Outubro!$I$11</f>
        <v>*</v>
      </c>
      <c r="I9" s="11" t="str">
        <f>[54]Outubro!$I$12</f>
        <v>*</v>
      </c>
      <c r="J9" s="11" t="str">
        <f>[54]Outubro!$I$13</f>
        <v>*</v>
      </c>
      <c r="K9" s="11" t="str">
        <f>[54]Outubro!$I$14</f>
        <v>*</v>
      </c>
      <c r="L9" s="11" t="str">
        <f>[54]Outubro!$I$15</f>
        <v>*</v>
      </c>
      <c r="M9" s="11" t="str">
        <f>[54]Outubro!$I$16</f>
        <v>*</v>
      </c>
      <c r="N9" s="11" t="str">
        <f>[54]Outubro!$I$17</f>
        <v>*</v>
      </c>
      <c r="O9" s="11" t="str">
        <f>[54]Outubro!$I$18</f>
        <v>*</v>
      </c>
      <c r="P9" s="11" t="str">
        <f>[54]Outubro!$I$19</f>
        <v>*</v>
      </c>
      <c r="Q9" s="11" t="str">
        <f>[54]Outubro!$I$20</f>
        <v>*</v>
      </c>
      <c r="R9" s="11" t="str">
        <f>[54]Outubro!$I$21</f>
        <v>*</v>
      </c>
      <c r="S9" s="11" t="str">
        <f>[54]Outubro!$I$22</f>
        <v>*</v>
      </c>
      <c r="T9" s="86" t="str">
        <f>[54]Outubro!$I$23</f>
        <v>*</v>
      </c>
      <c r="U9" s="86" t="str">
        <f>[54]Outubro!$I$24</f>
        <v>*</v>
      </c>
      <c r="V9" s="86" t="str">
        <f>[54]Outubro!$I$25</f>
        <v>*</v>
      </c>
      <c r="W9" s="86" t="str">
        <f>[54]Outubro!$I$26</f>
        <v>*</v>
      </c>
      <c r="X9" s="86" t="str">
        <f>[54]Outubro!$I$27</f>
        <v>*</v>
      </c>
      <c r="Y9" s="86" t="str">
        <f>[54]Outubro!$I$28</f>
        <v>*</v>
      </c>
      <c r="Z9" s="86" t="str">
        <f>[54]Outubro!$I$29</f>
        <v>*</v>
      </c>
      <c r="AA9" s="86" t="str">
        <f>[54]Outubro!$I$30</f>
        <v>*</v>
      </c>
      <c r="AB9" s="86" t="str">
        <f>[54]Outubro!$I$31</f>
        <v>*</v>
      </c>
      <c r="AC9" s="86" t="str">
        <f>[54]Outubro!$I$32</f>
        <v>*</v>
      </c>
      <c r="AD9" s="86" t="str">
        <f>[54]Outubro!$I$33</f>
        <v>*</v>
      </c>
      <c r="AE9" s="86" t="str">
        <f>[54]Outubro!$I$34</f>
        <v>*</v>
      </c>
      <c r="AF9" s="86" t="str">
        <f>[54]Outubro!$I$35</f>
        <v>*</v>
      </c>
      <c r="AG9" s="91" t="str">
        <f>[54]Outubro!$I$36</f>
        <v>*</v>
      </c>
    </row>
    <row r="10" spans="1:38" x14ac:dyDescent="0.2">
      <c r="A10" s="74" t="s">
        <v>87</v>
      </c>
      <c r="B10" s="11" t="str">
        <f>[55]Outubro!$I$5</f>
        <v>*</v>
      </c>
      <c r="C10" s="11" t="str">
        <f>[55]Outubro!$I$6</f>
        <v>*</v>
      </c>
      <c r="D10" s="11" t="str">
        <f>[55]Outubro!$I$7</f>
        <v>*</v>
      </c>
      <c r="E10" s="11" t="str">
        <f>[55]Outubro!$I$8</f>
        <v>*</v>
      </c>
      <c r="F10" s="11" t="str">
        <f>[55]Outubro!$I$9</f>
        <v>*</v>
      </c>
      <c r="G10" s="11" t="str">
        <f>[55]Outubro!$I$10</f>
        <v>*</v>
      </c>
      <c r="H10" s="11" t="str">
        <f>[55]Outubro!$I$11</f>
        <v>*</v>
      </c>
      <c r="I10" s="11" t="str">
        <f>[55]Outubro!$I$12</f>
        <v>*</v>
      </c>
      <c r="J10" s="11" t="str">
        <f>[55]Outubro!$I$13</f>
        <v>*</v>
      </c>
      <c r="K10" s="11" t="str">
        <f>[55]Outubro!$I$14</f>
        <v>*</v>
      </c>
      <c r="L10" s="11" t="str">
        <f>[55]Outubro!$I$15</f>
        <v>*</v>
      </c>
      <c r="M10" s="11" t="str">
        <f>[55]Outubro!$I$16</f>
        <v>*</v>
      </c>
      <c r="N10" s="11" t="str">
        <f>[55]Outubro!$I$17</f>
        <v>*</v>
      </c>
      <c r="O10" s="11" t="str">
        <f>[55]Outubro!$I$18</f>
        <v>*</v>
      </c>
      <c r="P10" s="11" t="str">
        <f>[55]Outubro!$I$19</f>
        <v>*</v>
      </c>
      <c r="Q10" s="11" t="str">
        <f>[55]Outubro!$I$20</f>
        <v>*</v>
      </c>
      <c r="R10" s="11" t="str">
        <f>[55]Outubro!$I$21</f>
        <v>*</v>
      </c>
      <c r="S10" s="11" t="str">
        <f>[55]Outubro!$I$22</f>
        <v>*</v>
      </c>
      <c r="T10" s="86" t="str">
        <f>[55]Outubro!$I$23</f>
        <v>*</v>
      </c>
      <c r="U10" s="86" t="str">
        <f>[55]Outubro!$I$24</f>
        <v>*</v>
      </c>
      <c r="V10" s="86" t="str">
        <f>[55]Outubro!$I$25</f>
        <v>*</v>
      </c>
      <c r="W10" s="86" t="str">
        <f>[55]Outubro!$I$26</f>
        <v>*</v>
      </c>
      <c r="X10" s="86" t="str">
        <f>[55]Outubro!$I$27</f>
        <v>*</v>
      </c>
      <c r="Y10" s="86" t="str">
        <f>[55]Outubro!$I$28</f>
        <v>*</v>
      </c>
      <c r="Z10" s="86" t="str">
        <f>[55]Outubro!$I$29</f>
        <v>*</v>
      </c>
      <c r="AA10" s="86" t="str">
        <f>[55]Outubro!$I$30</f>
        <v>*</v>
      </c>
      <c r="AB10" s="86" t="str">
        <f>[55]Outubro!$I$31</f>
        <v>*</v>
      </c>
      <c r="AC10" s="86" t="str">
        <f>[55]Outubro!$I$32</f>
        <v>*</v>
      </c>
      <c r="AD10" s="86" t="str">
        <f>[55]Outubro!$I$33</f>
        <v>*</v>
      </c>
      <c r="AE10" s="86" t="str">
        <f>[55]Outubro!$I$34</f>
        <v>*</v>
      </c>
      <c r="AF10" s="86" t="str">
        <f>[55]Outubro!$I$35</f>
        <v>*</v>
      </c>
      <c r="AG10" s="91" t="str">
        <f>[55]Outubro!$I$36</f>
        <v>*</v>
      </c>
    </row>
    <row r="11" spans="1:38" x14ac:dyDescent="0.2">
      <c r="A11" s="74" t="s">
        <v>47</v>
      </c>
      <c r="B11" s="11" t="str">
        <f>[56]Outubro!$I$5</f>
        <v>*</v>
      </c>
      <c r="C11" s="11" t="str">
        <f>[56]Outubro!$I$6</f>
        <v>*</v>
      </c>
      <c r="D11" s="11" t="str">
        <f>[56]Outubro!$I$7</f>
        <v>*</v>
      </c>
      <c r="E11" s="11" t="str">
        <f>[56]Outubro!$I$8</f>
        <v>*</v>
      </c>
      <c r="F11" s="11" t="str">
        <f>[56]Outubro!$I$9</f>
        <v>*</v>
      </c>
      <c r="G11" s="11" t="str">
        <f>[56]Outubro!$I$10</f>
        <v>*</v>
      </c>
      <c r="H11" s="11" t="str">
        <f>[56]Outubro!$I$11</f>
        <v>*</v>
      </c>
      <c r="I11" s="11" t="str">
        <f>[56]Outubro!$I$12</f>
        <v>*</v>
      </c>
      <c r="J11" s="11" t="str">
        <f>[56]Outubro!$I$13</f>
        <v>*</v>
      </c>
      <c r="K11" s="11" t="str">
        <f>[56]Outubro!$I$14</f>
        <v>*</v>
      </c>
      <c r="L11" s="11" t="str">
        <f>[56]Outubro!$I$15</f>
        <v>*</v>
      </c>
      <c r="M11" s="11" t="str">
        <f>[56]Outubro!$I$16</f>
        <v>*</v>
      </c>
      <c r="N11" s="11" t="str">
        <f>[56]Outubro!$I$17</f>
        <v>*</v>
      </c>
      <c r="O11" s="11" t="str">
        <f>[56]Outubro!$I$18</f>
        <v>*</v>
      </c>
      <c r="P11" s="11" t="str">
        <f>[56]Outubro!$I$19</f>
        <v>*</v>
      </c>
      <c r="Q11" s="11" t="str">
        <f>[56]Outubro!$I$20</f>
        <v>*</v>
      </c>
      <c r="R11" s="11" t="str">
        <f>[56]Outubro!$I$21</f>
        <v>*</v>
      </c>
      <c r="S11" s="11" t="str">
        <f>[56]Outubro!$I$22</f>
        <v>*</v>
      </c>
      <c r="T11" s="86" t="str">
        <f>[56]Outubro!$I$23</f>
        <v>*</v>
      </c>
      <c r="U11" s="86" t="str">
        <f>[56]Outubro!$I$24</f>
        <v>*</v>
      </c>
      <c r="V11" s="86" t="str">
        <f>[56]Outubro!$I$25</f>
        <v>*</v>
      </c>
      <c r="W11" s="86" t="str">
        <f>[56]Outubro!$I$26</f>
        <v>*</v>
      </c>
      <c r="X11" s="86" t="str">
        <f>[56]Outubro!$I$27</f>
        <v>*</v>
      </c>
      <c r="Y11" s="86" t="str">
        <f>[56]Outubro!$I$28</f>
        <v>*</v>
      </c>
      <c r="Z11" s="86" t="str">
        <f>[56]Outubro!$I$29</f>
        <v>*</v>
      </c>
      <c r="AA11" s="86" t="str">
        <f>[56]Outubro!$I$30</f>
        <v>*</v>
      </c>
      <c r="AB11" s="86" t="str">
        <f>[56]Outubro!$I$31</f>
        <v>*</v>
      </c>
      <c r="AC11" s="86" t="str">
        <f>[56]Outubro!$I$32</f>
        <v>*</v>
      </c>
      <c r="AD11" s="86" t="str">
        <f>[56]Outubro!$I$33</f>
        <v>*</v>
      </c>
      <c r="AE11" s="86" t="str">
        <f>[56]Outubro!$I$34</f>
        <v>*</v>
      </c>
      <c r="AF11" s="86" t="str">
        <f>[56]Outubro!$I$35</f>
        <v>*</v>
      </c>
      <c r="AG11" s="83" t="str">
        <f>[56]Outubro!$I$36</f>
        <v>*</v>
      </c>
    </row>
    <row r="12" spans="1:38" x14ac:dyDescent="0.2">
      <c r="A12" s="74" t="s">
        <v>31</v>
      </c>
      <c r="B12" s="89" t="str">
        <f>[57]Outubro!$I$5</f>
        <v>*</v>
      </c>
      <c r="C12" s="89" t="str">
        <f>[57]Outubro!$I$6</f>
        <v>*</v>
      </c>
      <c r="D12" s="89" t="str">
        <f>[57]Outubro!$I$7</f>
        <v>*</v>
      </c>
      <c r="E12" s="89" t="str">
        <f>[57]Outubro!$I$8</f>
        <v>*</v>
      </c>
      <c r="F12" s="89" t="str">
        <f>[57]Outubro!$I$9</f>
        <v>*</v>
      </c>
      <c r="G12" s="89" t="str">
        <f>[57]Outubro!$I$10</f>
        <v>*</v>
      </c>
      <c r="H12" s="89" t="str">
        <f>[57]Outubro!$I$11</f>
        <v>*</v>
      </c>
      <c r="I12" s="89" t="str">
        <f>[57]Outubro!$I$12</f>
        <v>*</v>
      </c>
      <c r="J12" s="89" t="str">
        <f>[57]Outubro!$I$13</f>
        <v>*</v>
      </c>
      <c r="K12" s="89" t="str">
        <f>[57]Outubro!$I$14</f>
        <v>*</v>
      </c>
      <c r="L12" s="89" t="str">
        <f>[57]Outubro!$I$15</f>
        <v>*</v>
      </c>
      <c r="M12" s="89" t="str">
        <f>[57]Outubro!$I$16</f>
        <v>*</v>
      </c>
      <c r="N12" s="89" t="str">
        <f>[57]Outubro!$I$17</f>
        <v>*</v>
      </c>
      <c r="O12" s="89" t="str">
        <f>[57]Outubro!$I$18</f>
        <v>*</v>
      </c>
      <c r="P12" s="89" t="str">
        <f>[57]Outubro!$I$19</f>
        <v>*</v>
      </c>
      <c r="Q12" s="89" t="str">
        <f>[57]Outubro!$I$20</f>
        <v>*</v>
      </c>
      <c r="R12" s="89" t="str">
        <f>[57]Outubro!$I$21</f>
        <v>*</v>
      </c>
      <c r="S12" s="89" t="str">
        <f>[57]Outubro!$I$22</f>
        <v>*</v>
      </c>
      <c r="T12" s="86" t="str">
        <f>[57]Outubro!$I$23</f>
        <v>*</v>
      </c>
      <c r="U12" s="86" t="str">
        <f>[57]Outubro!$I$24</f>
        <v>*</v>
      </c>
      <c r="V12" s="86" t="str">
        <f>[57]Outubro!$I$25</f>
        <v>*</v>
      </c>
      <c r="W12" s="86" t="str">
        <f>[57]Outubro!$I$26</f>
        <v>*</v>
      </c>
      <c r="X12" s="86" t="str">
        <f>[57]Outubro!$I$27</f>
        <v>*</v>
      </c>
      <c r="Y12" s="86" t="str">
        <f>[57]Outubro!$I$28</f>
        <v>*</v>
      </c>
      <c r="Z12" s="86" t="str">
        <f>[57]Outubro!$I$29</f>
        <v>*</v>
      </c>
      <c r="AA12" s="86" t="str">
        <f>[57]Outubro!$I$30</f>
        <v>*</v>
      </c>
      <c r="AB12" s="86" t="str">
        <f>[57]Outubro!$I$31</f>
        <v>*</v>
      </c>
      <c r="AC12" s="86" t="str">
        <f>[57]Outubro!$I$32</f>
        <v>*</v>
      </c>
      <c r="AD12" s="86" t="str">
        <f>[57]Outubro!$I$33</f>
        <v>*</v>
      </c>
      <c r="AE12" s="86" t="str">
        <f>[57]Outubro!$I$34</f>
        <v>*</v>
      </c>
      <c r="AF12" s="86" t="str">
        <f>[57]Outubro!$I$35</f>
        <v>*</v>
      </c>
      <c r="AG12" s="83" t="str">
        <f>[57]Outubro!$I$36</f>
        <v>*</v>
      </c>
      <c r="AJ12" t="s">
        <v>35</v>
      </c>
    </row>
    <row r="13" spans="1:38" x14ac:dyDescent="0.2">
      <c r="A13" s="74" t="s">
        <v>90</v>
      </c>
      <c r="B13" s="11" t="str">
        <f>[58]Outubro!$I$5</f>
        <v>*</v>
      </c>
      <c r="C13" s="11" t="str">
        <f>[58]Outubro!$I$6</f>
        <v>*</v>
      </c>
      <c r="D13" s="11" t="str">
        <f>[58]Outubro!$I$7</f>
        <v>*</v>
      </c>
      <c r="E13" s="11" t="str">
        <f>[58]Outubro!$I$8</f>
        <v>*</v>
      </c>
      <c r="F13" s="11" t="str">
        <f>[58]Outubro!$I$9</f>
        <v>*</v>
      </c>
      <c r="G13" s="11" t="str">
        <f>[58]Outubro!$I$10</f>
        <v>*</v>
      </c>
      <c r="H13" s="11" t="str">
        <f>[58]Outubro!$I$11</f>
        <v>*</v>
      </c>
      <c r="I13" s="11" t="str">
        <f>[58]Outubro!$I$12</f>
        <v>*</v>
      </c>
      <c r="J13" s="11" t="str">
        <f>[58]Outubro!$I$13</f>
        <v>*</v>
      </c>
      <c r="K13" s="11" t="str">
        <f>[58]Outubro!$I$14</f>
        <v>*</v>
      </c>
      <c r="L13" s="11" t="str">
        <f>[58]Outubro!$I$15</f>
        <v>*</v>
      </c>
      <c r="M13" s="11" t="str">
        <f>[58]Outubro!$I$16</f>
        <v>*</v>
      </c>
      <c r="N13" s="11" t="str">
        <f>[58]Outubro!$I$17</f>
        <v>*</v>
      </c>
      <c r="O13" s="11" t="str">
        <f>[58]Outubro!$I$18</f>
        <v>*</v>
      </c>
      <c r="P13" s="11" t="str">
        <f>[58]Outubro!$I$19</f>
        <v>*</v>
      </c>
      <c r="Q13" s="11" t="str">
        <f>[58]Outubro!$I$20</f>
        <v>*</v>
      </c>
      <c r="R13" s="11" t="str">
        <f>[58]Outubro!$I$21</f>
        <v>*</v>
      </c>
      <c r="S13" s="11" t="str">
        <f>[58]Outubro!$I$22</f>
        <v>*</v>
      </c>
      <c r="T13" s="11" t="str">
        <f>[58]Outubro!$I$23</f>
        <v>*</v>
      </c>
      <c r="U13" s="11" t="str">
        <f>[58]Outubro!$I$24</f>
        <v>*</v>
      </c>
      <c r="V13" s="11" t="str">
        <f>[58]Outubro!$I$25</f>
        <v>*</v>
      </c>
      <c r="W13" s="11" t="str">
        <f>[58]Outubro!$I$26</f>
        <v>*</v>
      </c>
      <c r="X13" s="11" t="str">
        <f>[58]Outubro!$I$27</f>
        <v>*</v>
      </c>
      <c r="Y13" s="11" t="str">
        <f>[58]Outubro!$I$28</f>
        <v>*</v>
      </c>
      <c r="Z13" s="11" t="str">
        <f>[58]Outubro!$I$29</f>
        <v>*</v>
      </c>
      <c r="AA13" s="11" t="str">
        <f>[58]Outubro!$I$30</f>
        <v>*</v>
      </c>
      <c r="AB13" s="11" t="str">
        <f>[58]Outubro!$I$31</f>
        <v>*</v>
      </c>
      <c r="AC13" s="11" t="str">
        <f>[58]Outubro!$I$32</f>
        <v>*</v>
      </c>
      <c r="AD13" s="11" t="str">
        <f>[58]Outubro!$I$33</f>
        <v>*</v>
      </c>
      <c r="AE13" s="11" t="str">
        <f>[58]Outubro!$I$34</f>
        <v>*</v>
      </c>
      <c r="AF13" s="11" t="str">
        <f>[58]Outubro!$I$35</f>
        <v>*</v>
      </c>
      <c r="AG13" s="91" t="str">
        <f>[58]Outubro!$I$36</f>
        <v>*</v>
      </c>
      <c r="AL13" t="s">
        <v>35</v>
      </c>
    </row>
    <row r="14" spans="1:38" x14ac:dyDescent="0.2">
      <c r="A14" s="74" t="s">
        <v>94</v>
      </c>
      <c r="B14" s="89" t="str">
        <f>[59]Outubro!$I$5</f>
        <v>*</v>
      </c>
      <c r="C14" s="89" t="str">
        <f>[59]Outubro!$I$6</f>
        <v>*</v>
      </c>
      <c r="D14" s="89" t="str">
        <f>[59]Outubro!$I$7</f>
        <v>*</v>
      </c>
      <c r="E14" s="89" t="str">
        <f>[59]Outubro!$I$8</f>
        <v>*</v>
      </c>
      <c r="F14" s="89" t="str">
        <f>[59]Outubro!$I$9</f>
        <v>*</v>
      </c>
      <c r="G14" s="89" t="str">
        <f>[59]Outubro!$I$10</f>
        <v>*</v>
      </c>
      <c r="H14" s="89" t="str">
        <f>[59]Outubro!$I$11</f>
        <v>*</v>
      </c>
      <c r="I14" s="89" t="str">
        <f>[59]Outubro!$I$12</f>
        <v>*</v>
      </c>
      <c r="J14" s="89" t="str">
        <f>[59]Outubro!$I$13</f>
        <v>*</v>
      </c>
      <c r="K14" s="89" t="str">
        <f>[59]Outubro!$I$14</f>
        <v>*</v>
      </c>
      <c r="L14" s="89" t="str">
        <f>[59]Outubro!$I$15</f>
        <v>*</v>
      </c>
      <c r="M14" s="89" t="str">
        <f>[59]Outubro!$I$16</f>
        <v>*</v>
      </c>
      <c r="N14" s="89" t="str">
        <f>[59]Outubro!$I$17</f>
        <v>*</v>
      </c>
      <c r="O14" s="89" t="str">
        <f>[59]Outubro!$I$18</f>
        <v>*</v>
      </c>
      <c r="P14" s="89" t="str">
        <f>[59]Outubro!$I$19</f>
        <v>*</v>
      </c>
      <c r="Q14" s="89" t="str">
        <f>[59]Outubro!$I$20</f>
        <v>*</v>
      </c>
      <c r="R14" s="89" t="str">
        <f>[59]Outubro!$I$21</f>
        <v>*</v>
      </c>
      <c r="S14" s="89" t="str">
        <f>[59]Outubro!$I$22</f>
        <v>*</v>
      </c>
      <c r="T14" s="86" t="str">
        <f>[59]Outubro!$I$23</f>
        <v>*</v>
      </c>
      <c r="U14" s="86" t="str">
        <f>[59]Outubro!$I$24</f>
        <v>*</v>
      </c>
      <c r="V14" s="86" t="str">
        <f>[59]Outubro!$I$25</f>
        <v>*</v>
      </c>
      <c r="W14" s="86" t="str">
        <f>[59]Outubro!$I$26</f>
        <v>*</v>
      </c>
      <c r="X14" s="86" t="str">
        <f>[59]Outubro!$I$27</f>
        <v>*</v>
      </c>
      <c r="Y14" s="86" t="str">
        <f>[59]Outubro!$I$28</f>
        <v>*</v>
      </c>
      <c r="Z14" s="86" t="str">
        <f>[59]Outubro!$I$29</f>
        <v>*</v>
      </c>
      <c r="AA14" s="86" t="str">
        <f>[59]Outubro!$I$30</f>
        <v>*</v>
      </c>
      <c r="AB14" s="86" t="str">
        <f>[59]Outubro!$I$31</f>
        <v>*</v>
      </c>
      <c r="AC14" s="86" t="str">
        <f>[59]Outubro!$I$32</f>
        <v>*</v>
      </c>
      <c r="AD14" s="86" t="str">
        <f>[59]Outubro!$I$33</f>
        <v>*</v>
      </c>
      <c r="AE14" s="86" t="str">
        <f>[59]Outubro!$I$34</f>
        <v>*</v>
      </c>
      <c r="AF14" s="86" t="str">
        <f>[59]Outubro!$I$35</f>
        <v>*</v>
      </c>
      <c r="AG14" s="91" t="str">
        <f>[59]Outubro!$I$36</f>
        <v>*</v>
      </c>
    </row>
    <row r="15" spans="1:38" x14ac:dyDescent="0.2">
      <c r="A15" s="74" t="s">
        <v>95</v>
      </c>
      <c r="B15" s="89" t="str">
        <f>[60]Outubro!$I$5</f>
        <v>*</v>
      </c>
      <c r="C15" s="89" t="str">
        <f>[60]Outubro!$I$6</f>
        <v>*</v>
      </c>
      <c r="D15" s="89" t="str">
        <f>[60]Outubro!$I$7</f>
        <v>*</v>
      </c>
      <c r="E15" s="89" t="str">
        <f>[60]Outubro!$I$8</f>
        <v>*</v>
      </c>
      <c r="F15" s="89" t="str">
        <f>[60]Outubro!$I$9</f>
        <v>*</v>
      </c>
      <c r="G15" s="89" t="str">
        <f>[60]Outubro!$I$10</f>
        <v>*</v>
      </c>
      <c r="H15" s="89" t="str">
        <f>[60]Outubro!$I$11</f>
        <v>*</v>
      </c>
      <c r="I15" s="89" t="str">
        <f>[60]Outubro!$I$12</f>
        <v>*</v>
      </c>
      <c r="J15" s="89" t="str">
        <f>[60]Outubro!$I$13</f>
        <v>*</v>
      </c>
      <c r="K15" s="89" t="str">
        <f>[60]Outubro!$I$14</f>
        <v>*</v>
      </c>
      <c r="L15" s="89" t="str">
        <f>[60]Outubro!$I$15</f>
        <v>*</v>
      </c>
      <c r="M15" s="89" t="str">
        <f>[60]Outubro!$I$16</f>
        <v>*</v>
      </c>
      <c r="N15" s="89" t="str">
        <f>[60]Outubro!$I$17</f>
        <v>*</v>
      </c>
      <c r="O15" s="89" t="str">
        <f>[60]Outubro!$I$18</f>
        <v>*</v>
      </c>
      <c r="P15" s="89" t="str">
        <f>[60]Outubro!$I$19</f>
        <v>*</v>
      </c>
      <c r="Q15" s="89" t="str">
        <f>[60]Outubro!$I$20</f>
        <v>*</v>
      </c>
      <c r="R15" s="89" t="str">
        <f>[60]Outubro!$I$21</f>
        <v>*</v>
      </c>
      <c r="S15" s="89" t="str">
        <f>[60]Outubro!$I$22</f>
        <v>*</v>
      </c>
      <c r="T15" s="86" t="str">
        <f>[60]Outubro!$I$23</f>
        <v>*</v>
      </c>
      <c r="U15" s="86" t="str">
        <f>[60]Outubro!$I$24</f>
        <v>*</v>
      </c>
      <c r="V15" s="89" t="str">
        <f>[60]Outubro!$I$25</f>
        <v>*</v>
      </c>
      <c r="W15" s="86" t="str">
        <f>[60]Outubro!$I$26</f>
        <v>*</v>
      </c>
      <c r="X15" s="86" t="str">
        <f>[60]Outubro!$I$27</f>
        <v>*</v>
      </c>
      <c r="Y15" s="86" t="str">
        <f>[60]Outubro!$I$28</f>
        <v>*</v>
      </c>
      <c r="Z15" s="86" t="str">
        <f>[60]Outubro!$I$29</f>
        <v>*</v>
      </c>
      <c r="AA15" s="86" t="str">
        <f>[60]Outubro!$I$30</f>
        <v>*</v>
      </c>
      <c r="AB15" s="86" t="str">
        <f>[60]Outubro!$I$31</f>
        <v>*</v>
      </c>
      <c r="AC15" s="86" t="str">
        <f>[60]Outubro!$I$32</f>
        <v>*</v>
      </c>
      <c r="AD15" s="86" t="str">
        <f>[60]Outubro!$I$33</f>
        <v>*</v>
      </c>
      <c r="AE15" s="86" t="str">
        <f>[60]Outubro!$I$34</f>
        <v>*</v>
      </c>
      <c r="AF15" s="86" t="str">
        <f>[60]Outubro!$I$35</f>
        <v>*</v>
      </c>
      <c r="AG15" s="91" t="str">
        <f>[60]Outubro!$I$36</f>
        <v>*</v>
      </c>
    </row>
    <row r="16" spans="1:38" x14ac:dyDescent="0.2">
      <c r="A16" s="74" t="s">
        <v>139</v>
      </c>
      <c r="B16" s="89" t="str">
        <f>[61]Outubro!$I$5</f>
        <v>*</v>
      </c>
      <c r="C16" s="89" t="str">
        <f>[61]Outubro!$I$6</f>
        <v>*</v>
      </c>
      <c r="D16" s="89" t="str">
        <f>[61]Outubro!$I$7</f>
        <v>*</v>
      </c>
      <c r="E16" s="89" t="str">
        <f>[61]Outubro!$I$8</f>
        <v>*</v>
      </c>
      <c r="F16" s="89" t="str">
        <f>[61]Outubro!$I$9</f>
        <v>*</v>
      </c>
      <c r="G16" s="89" t="str">
        <f>[61]Outubro!$I$10</f>
        <v>*</v>
      </c>
      <c r="H16" s="89" t="str">
        <f>[61]Outubro!$I$11</f>
        <v>*</v>
      </c>
      <c r="I16" s="89" t="str">
        <f>[61]Outubro!$I$12</f>
        <v>*</v>
      </c>
      <c r="J16" s="89" t="str">
        <f>[61]Outubro!$I$13</f>
        <v>*</v>
      </c>
      <c r="K16" s="89" t="str">
        <f>[61]Outubro!$I$14</f>
        <v>*</v>
      </c>
      <c r="L16" s="89" t="str">
        <f>[61]Outubro!$I$15</f>
        <v>*</v>
      </c>
      <c r="M16" s="89" t="str">
        <f>[61]Outubro!$I$16</f>
        <v>*</v>
      </c>
      <c r="N16" s="89" t="str">
        <f>[61]Outubro!$I$17</f>
        <v>*</v>
      </c>
      <c r="O16" s="89" t="str">
        <f>[61]Outubro!$I$18</f>
        <v>*</v>
      </c>
      <c r="P16" s="89" t="str">
        <f>[61]Outubro!$I$19</f>
        <v>*</v>
      </c>
      <c r="Q16" s="89" t="str">
        <f>[61]Outubro!$I$20</f>
        <v>*</v>
      </c>
      <c r="R16" s="89" t="str">
        <f>[61]Outubro!$I$21</f>
        <v>*</v>
      </c>
      <c r="S16" s="89" t="str">
        <f>[61]Outubro!$I$22</f>
        <v>*</v>
      </c>
      <c r="T16" s="86" t="str">
        <f>[61]Outubro!$I$23</f>
        <v>*</v>
      </c>
      <c r="U16" s="86" t="str">
        <f>[61]Outubro!$I$24</f>
        <v>*</v>
      </c>
      <c r="V16" s="86" t="str">
        <f>[61]Outubro!$I$25</f>
        <v>*</v>
      </c>
      <c r="W16" s="86" t="str">
        <f>[61]Outubro!$I$26</f>
        <v>*</v>
      </c>
      <c r="X16" s="86" t="str">
        <f>[61]Outubro!$I$27</f>
        <v>*</v>
      </c>
      <c r="Y16" s="86" t="str">
        <f>[61]Outubro!$I$28</f>
        <v>*</v>
      </c>
      <c r="Z16" s="86" t="str">
        <f>[61]Outubro!$I$29</f>
        <v>*</v>
      </c>
      <c r="AA16" s="86" t="str">
        <f>[61]Outubro!$I$30</f>
        <v>*</v>
      </c>
      <c r="AB16" s="86" t="str">
        <f>[61]Outubro!$I$31</f>
        <v>*</v>
      </c>
      <c r="AC16" s="86" t="str">
        <f>[61]Outubro!$I$32</f>
        <v>*</v>
      </c>
      <c r="AD16" s="86" t="str">
        <f>[61]Outubro!$I$33</f>
        <v>*</v>
      </c>
      <c r="AE16" s="86" t="str">
        <f>[61]Outubro!$I$34</f>
        <v>*</v>
      </c>
      <c r="AF16" s="86" t="str">
        <f>[61]Outubro!$I$35</f>
        <v>*</v>
      </c>
      <c r="AG16" s="91" t="str">
        <f>[61]Outubro!$I$36</f>
        <v>*</v>
      </c>
      <c r="AJ16" t="s">
        <v>35</v>
      </c>
    </row>
    <row r="17" spans="1:40" x14ac:dyDescent="0.2">
      <c r="A17" s="74" t="s">
        <v>2</v>
      </c>
      <c r="B17" s="89" t="str">
        <f>[62]Outubro!$I$5</f>
        <v>*</v>
      </c>
      <c r="C17" s="89" t="str">
        <f>[62]Outubro!$I$6</f>
        <v>*</v>
      </c>
      <c r="D17" s="89" t="str">
        <f>[62]Outubro!$I$7</f>
        <v>*</v>
      </c>
      <c r="E17" s="89" t="str">
        <f>[62]Outubro!$I$8</f>
        <v>*</v>
      </c>
      <c r="F17" s="89" t="str">
        <f>[62]Outubro!$I$9</f>
        <v>*</v>
      </c>
      <c r="G17" s="89" t="str">
        <f>[62]Outubro!$I$10</f>
        <v>*</v>
      </c>
      <c r="H17" s="89" t="str">
        <f>[62]Outubro!$I$11</f>
        <v>*</v>
      </c>
      <c r="I17" s="89" t="str">
        <f>[62]Outubro!$I$12</f>
        <v>*</v>
      </c>
      <c r="J17" s="89" t="str">
        <f>[62]Outubro!$I$13</f>
        <v>*</v>
      </c>
      <c r="K17" s="89" t="str">
        <f>[62]Outubro!$I$14</f>
        <v>*</v>
      </c>
      <c r="L17" s="89" t="str">
        <f>[62]Outubro!$I$15</f>
        <v>*</v>
      </c>
      <c r="M17" s="89" t="str">
        <f>[62]Outubro!$I$16</f>
        <v>*</v>
      </c>
      <c r="N17" s="89" t="str">
        <f>[62]Outubro!$I$17</f>
        <v>*</v>
      </c>
      <c r="O17" s="89" t="str">
        <f>[62]Outubro!$I$18</f>
        <v>*</v>
      </c>
      <c r="P17" s="89" t="str">
        <f>[62]Outubro!$I$19</f>
        <v>*</v>
      </c>
      <c r="Q17" s="89" t="str">
        <f>[62]Outubro!$I$20</f>
        <v>*</v>
      </c>
      <c r="R17" s="89" t="str">
        <f>[62]Outubro!$I$21</f>
        <v>*</v>
      </c>
      <c r="S17" s="89" t="str">
        <f>[62]Outubro!$I$22</f>
        <v>*</v>
      </c>
      <c r="T17" s="86" t="str">
        <f>[62]Outubro!$I$23</f>
        <v>*</v>
      </c>
      <c r="U17" s="86" t="str">
        <f>[62]Outubro!$I$24</f>
        <v>*</v>
      </c>
      <c r="V17" s="89" t="str">
        <f>[62]Outubro!$I$25</f>
        <v>*</v>
      </c>
      <c r="W17" s="86" t="str">
        <f>[62]Outubro!$I$26</f>
        <v>*</v>
      </c>
      <c r="X17" s="86" t="str">
        <f>[62]Outubro!$I$27</f>
        <v>*</v>
      </c>
      <c r="Y17" s="86" t="str">
        <f>[62]Outubro!$I$28</f>
        <v>*</v>
      </c>
      <c r="Z17" s="86" t="str">
        <f>[62]Outubro!$I$29</f>
        <v>*</v>
      </c>
      <c r="AA17" s="86" t="str">
        <f>[62]Outubro!$I$30</f>
        <v>*</v>
      </c>
      <c r="AB17" s="86" t="str">
        <f>[62]Outubro!$I$31</f>
        <v>*</v>
      </c>
      <c r="AC17" s="86" t="str">
        <f>[62]Outubro!$I$32</f>
        <v>*</v>
      </c>
      <c r="AD17" s="86" t="str">
        <f>[62]Outubro!$I$33</f>
        <v>*</v>
      </c>
      <c r="AE17" s="86" t="str">
        <f>[62]Outubro!$I$34</f>
        <v>*</v>
      </c>
      <c r="AF17" s="86" t="str">
        <f>[62]Outubro!$I$35</f>
        <v>*</v>
      </c>
      <c r="AG17" s="83" t="str">
        <f>[62]Outubro!$I$36</f>
        <v>*</v>
      </c>
      <c r="AI17" s="12" t="s">
        <v>35</v>
      </c>
      <c r="AJ17" t="s">
        <v>35</v>
      </c>
    </row>
    <row r="18" spans="1:40" x14ac:dyDescent="0.2">
      <c r="A18" s="74" t="s">
        <v>3</v>
      </c>
      <c r="B18" s="89" t="str">
        <f>[63]Outubro!$I$5</f>
        <v>*</v>
      </c>
      <c r="C18" s="89" t="str">
        <f>[63]Outubro!$I$6</f>
        <v>*</v>
      </c>
      <c r="D18" s="89" t="str">
        <f>[63]Outubro!$I$7</f>
        <v>*</v>
      </c>
      <c r="E18" s="89" t="str">
        <f>[63]Outubro!$I$8</f>
        <v>*</v>
      </c>
      <c r="F18" s="89" t="str">
        <f>[63]Outubro!$I$9</f>
        <v>*</v>
      </c>
      <c r="G18" s="89" t="str">
        <f>[63]Outubro!$I$10</f>
        <v>*</v>
      </c>
      <c r="H18" s="89" t="str">
        <f>[63]Outubro!$I$11</f>
        <v>*</v>
      </c>
      <c r="I18" s="89" t="str">
        <f>[63]Outubro!$I$12</f>
        <v>*</v>
      </c>
      <c r="J18" s="89" t="str">
        <f>[63]Outubro!$I$13</f>
        <v>*</v>
      </c>
      <c r="K18" s="89" t="str">
        <f>[63]Outubro!$I$14</f>
        <v>*</v>
      </c>
      <c r="L18" s="89" t="str">
        <f>[63]Outubro!$I$15</f>
        <v>*</v>
      </c>
      <c r="M18" s="89" t="str">
        <f>[63]Outubro!$I$16</f>
        <v>*</v>
      </c>
      <c r="N18" s="89" t="str">
        <f>[63]Outubro!$I$17</f>
        <v>*</v>
      </c>
      <c r="O18" s="89" t="str">
        <f>[63]Outubro!$I$18</f>
        <v>*</v>
      </c>
      <c r="P18" s="89" t="str">
        <f>[63]Outubro!$I$19</f>
        <v>*</v>
      </c>
      <c r="Q18" s="89" t="str">
        <f>[63]Outubro!$I$20</f>
        <v>*</v>
      </c>
      <c r="R18" s="89" t="str">
        <f>[63]Outubro!$I$21</f>
        <v>*</v>
      </c>
      <c r="S18" s="89" t="str">
        <f>[63]Outubro!$I$22</f>
        <v>*</v>
      </c>
      <c r="T18" s="86" t="str">
        <f>[63]Outubro!$I$23</f>
        <v>*</v>
      </c>
      <c r="U18" s="86" t="str">
        <f>[63]Outubro!$I$24</f>
        <v>*</v>
      </c>
      <c r="V18" s="86" t="str">
        <f>[63]Outubro!$I$25</f>
        <v>*</v>
      </c>
      <c r="W18" s="86" t="str">
        <f>[63]Outubro!$I$26</f>
        <v>*</v>
      </c>
      <c r="X18" s="86" t="str">
        <f>[63]Outubro!$I$27</f>
        <v>*</v>
      </c>
      <c r="Y18" s="86" t="str">
        <f>[63]Outubro!$I$28</f>
        <v>*</v>
      </c>
      <c r="Z18" s="86" t="str">
        <f>[63]Outubro!$I$29</f>
        <v>*</v>
      </c>
      <c r="AA18" s="86" t="str">
        <f>[63]Outubro!$I$30</f>
        <v>*</v>
      </c>
      <c r="AB18" s="86" t="str">
        <f>[63]Outubro!$I$31</f>
        <v>*</v>
      </c>
      <c r="AC18" s="86" t="str">
        <f>[63]Outubro!$I$32</f>
        <v>*</v>
      </c>
      <c r="AD18" s="86" t="str">
        <f>[63]Outubro!$I$33</f>
        <v>*</v>
      </c>
      <c r="AE18" s="86" t="str">
        <f>[63]Outubro!$I$34</f>
        <v>*</v>
      </c>
      <c r="AF18" s="86" t="str">
        <f>[63]Outubro!$I$35</f>
        <v>*</v>
      </c>
      <c r="AG18" s="83" t="str">
        <f>[63]Outubro!$I$36</f>
        <v>*</v>
      </c>
      <c r="AH18" s="12" t="s">
        <v>35</v>
      </c>
      <c r="AI18" s="12" t="s">
        <v>35</v>
      </c>
      <c r="AJ18" t="s">
        <v>35</v>
      </c>
    </row>
    <row r="19" spans="1:40" x14ac:dyDescent="0.2">
      <c r="A19" s="74" t="s">
        <v>4</v>
      </c>
      <c r="B19" s="89" t="str">
        <f>[64]Outubro!$I$5</f>
        <v>*</v>
      </c>
      <c r="C19" s="89" t="str">
        <f>[64]Outubro!$I$6</f>
        <v>*</v>
      </c>
      <c r="D19" s="89" t="str">
        <f>[64]Outubro!$I$7</f>
        <v>*</v>
      </c>
      <c r="E19" s="89" t="str">
        <f>[64]Outubro!$I$8</f>
        <v>*</v>
      </c>
      <c r="F19" s="89" t="str">
        <f>[64]Outubro!$I$9</f>
        <v>*</v>
      </c>
      <c r="G19" s="89" t="str">
        <f>[64]Outubro!$I$10</f>
        <v>*</v>
      </c>
      <c r="H19" s="89" t="str">
        <f>[64]Outubro!$I$11</f>
        <v>*</v>
      </c>
      <c r="I19" s="89" t="str">
        <f>[64]Outubro!$I$12</f>
        <v>*</v>
      </c>
      <c r="J19" s="89" t="str">
        <f>[64]Outubro!$I$13</f>
        <v>*</v>
      </c>
      <c r="K19" s="89" t="str">
        <f>[64]Outubro!$I$14</f>
        <v>*</v>
      </c>
      <c r="L19" s="89" t="str">
        <f>[64]Outubro!$I$15</f>
        <v>*</v>
      </c>
      <c r="M19" s="89" t="str">
        <f>[64]Outubro!$I$16</f>
        <v>*</v>
      </c>
      <c r="N19" s="89" t="str">
        <f>[64]Outubro!$I$17</f>
        <v>*</v>
      </c>
      <c r="O19" s="89" t="str">
        <f>[64]Outubro!$I$18</f>
        <v>*</v>
      </c>
      <c r="P19" s="89" t="str">
        <f>[64]Outubro!$I$19</f>
        <v>*</v>
      </c>
      <c r="Q19" s="89" t="str">
        <f>[64]Outubro!$I$20</f>
        <v>*</v>
      </c>
      <c r="R19" s="89" t="str">
        <f>[64]Outubro!$I$21</f>
        <v>*</v>
      </c>
      <c r="S19" s="89" t="str">
        <f>[64]Outubro!$I$22</f>
        <v>*</v>
      </c>
      <c r="T19" s="86" t="str">
        <f>[64]Outubro!$I$23</f>
        <v>*</v>
      </c>
      <c r="U19" s="86" t="str">
        <f>[64]Outubro!$I$24</f>
        <v>*</v>
      </c>
      <c r="V19" s="86" t="str">
        <f>[64]Outubro!$I$25</f>
        <v>*</v>
      </c>
      <c r="W19" s="86" t="str">
        <f>[64]Outubro!$I$26</f>
        <v>*</v>
      </c>
      <c r="X19" s="86" t="str">
        <f>[64]Outubro!$I$27</f>
        <v>*</v>
      </c>
      <c r="Y19" s="86" t="str">
        <f>[64]Outubro!$I$28</f>
        <v>*</v>
      </c>
      <c r="Z19" s="86" t="str">
        <f>[64]Outubro!$I$29</f>
        <v>*</v>
      </c>
      <c r="AA19" s="86" t="str">
        <f>[64]Outubro!$I$30</f>
        <v>*</v>
      </c>
      <c r="AB19" s="86" t="str">
        <f>[64]Outubro!$I$31</f>
        <v>*</v>
      </c>
      <c r="AC19" s="86" t="str">
        <f>[64]Outubro!$I$32</f>
        <v>*</v>
      </c>
      <c r="AD19" s="86" t="str">
        <f>[64]Outubro!$I$33</f>
        <v>*</v>
      </c>
      <c r="AE19" s="86" t="str">
        <f>[64]Outubro!$I$34</f>
        <v>*</v>
      </c>
      <c r="AF19" s="86" t="str">
        <f>[64]Outubro!$I$35</f>
        <v>*</v>
      </c>
      <c r="AG19" s="83" t="str">
        <f>[64]Outubro!$I$36</f>
        <v>*</v>
      </c>
      <c r="AJ19" t="s">
        <v>35</v>
      </c>
    </row>
    <row r="20" spans="1:40" x14ac:dyDescent="0.2">
      <c r="A20" s="74" t="s">
        <v>5</v>
      </c>
      <c r="B20" s="86" t="str">
        <f>[65]Outubro!$I$5</f>
        <v>*</v>
      </c>
      <c r="C20" s="86" t="str">
        <f>[65]Outubro!$I$6</f>
        <v>*</v>
      </c>
      <c r="D20" s="86" t="str">
        <f>[65]Outubro!$I$7</f>
        <v>*</v>
      </c>
      <c r="E20" s="86" t="str">
        <f>[65]Outubro!$I$8</f>
        <v>*</v>
      </c>
      <c r="F20" s="86" t="str">
        <f>[65]Outubro!$I$9</f>
        <v>*</v>
      </c>
      <c r="G20" s="86" t="str">
        <f>[65]Outubro!$I$10</f>
        <v>*</v>
      </c>
      <c r="H20" s="86" t="str">
        <f>[65]Outubro!$I$11</f>
        <v>*</v>
      </c>
      <c r="I20" s="86" t="str">
        <f>[65]Outubro!$I$12</f>
        <v>*</v>
      </c>
      <c r="J20" s="86" t="str">
        <f>[65]Outubro!$I$13</f>
        <v>*</v>
      </c>
      <c r="K20" s="86" t="str">
        <f>[65]Outubro!$I$14</f>
        <v>*</v>
      </c>
      <c r="L20" s="86" t="str">
        <f>[65]Outubro!$I$15</f>
        <v>*</v>
      </c>
      <c r="M20" s="86" t="str">
        <f>[65]Outubro!$I$16</f>
        <v>*</v>
      </c>
      <c r="N20" s="86" t="str">
        <f>[65]Outubro!$I$17</f>
        <v>*</v>
      </c>
      <c r="O20" s="86" t="str">
        <f>[65]Outubro!$I$18</f>
        <v>*</v>
      </c>
      <c r="P20" s="86" t="str">
        <f>[65]Outubro!$I$19</f>
        <v>*</v>
      </c>
      <c r="Q20" s="86" t="str">
        <f>[65]Outubro!$I$20</f>
        <v>*</v>
      </c>
      <c r="R20" s="86" t="str">
        <f>[65]Outubro!$I$21</f>
        <v>*</v>
      </c>
      <c r="S20" s="86" t="str">
        <f>[65]Outubro!$I$22</f>
        <v>*</v>
      </c>
      <c r="T20" s="86" t="str">
        <f>[65]Outubro!$I$23</f>
        <v>*</v>
      </c>
      <c r="U20" s="86" t="str">
        <f>[65]Outubro!$I$24</f>
        <v>*</v>
      </c>
      <c r="V20" s="86" t="str">
        <f>[65]Outubro!$I$25</f>
        <v>*</v>
      </c>
      <c r="W20" s="86" t="str">
        <f>[65]Outubro!$I$26</f>
        <v>*</v>
      </c>
      <c r="X20" s="86" t="str">
        <f>[65]Outubro!$I$27</f>
        <v>*</v>
      </c>
      <c r="Y20" s="86" t="str">
        <f>[65]Outubro!$I$28</f>
        <v>*</v>
      </c>
      <c r="Z20" s="86" t="str">
        <f>[65]Outubro!$I$29</f>
        <v>*</v>
      </c>
      <c r="AA20" s="86" t="str">
        <f>[65]Outubro!$I$30</f>
        <v>*</v>
      </c>
      <c r="AB20" s="86" t="str">
        <f>[65]Outubro!$I$31</f>
        <v>*</v>
      </c>
      <c r="AC20" s="86" t="str">
        <f>[65]Outubro!$I$32</f>
        <v>*</v>
      </c>
      <c r="AD20" s="86" t="str">
        <f>[65]Outubro!$I$33</f>
        <v>*</v>
      </c>
      <c r="AE20" s="86" t="str">
        <f>[65]Outubro!$I$34</f>
        <v>*</v>
      </c>
      <c r="AF20" s="86" t="str">
        <f>[65]Outubro!$I$35</f>
        <v>*</v>
      </c>
      <c r="AG20" s="83" t="str">
        <f>[65]Outubro!$I$36</f>
        <v>*</v>
      </c>
      <c r="AH20" s="12" t="s">
        <v>35</v>
      </c>
      <c r="AJ20" t="s">
        <v>35</v>
      </c>
      <c r="AK20" t="s">
        <v>35</v>
      </c>
      <c r="AL20" t="s">
        <v>35</v>
      </c>
    </row>
    <row r="21" spans="1:40" x14ac:dyDescent="0.2">
      <c r="A21" s="74" t="s">
        <v>33</v>
      </c>
      <c r="B21" s="86" t="str">
        <f>[66]Outubro!$I$5</f>
        <v>*</v>
      </c>
      <c r="C21" s="86" t="str">
        <f>[66]Outubro!$I$6</f>
        <v>*</v>
      </c>
      <c r="D21" s="86" t="str">
        <f>[66]Outubro!$I$7</f>
        <v>*</v>
      </c>
      <c r="E21" s="86" t="str">
        <f>[66]Outubro!$I$8</f>
        <v>*</v>
      </c>
      <c r="F21" s="86" t="str">
        <f>[66]Outubro!$I$9</f>
        <v>*</v>
      </c>
      <c r="G21" s="86" t="str">
        <f>[66]Outubro!$I$10</f>
        <v>*</v>
      </c>
      <c r="H21" s="86" t="str">
        <f>[66]Outubro!$I$11</f>
        <v>*</v>
      </c>
      <c r="I21" s="86" t="str">
        <f>[66]Outubro!$I$12</f>
        <v>*</v>
      </c>
      <c r="J21" s="86" t="str">
        <f>[66]Outubro!$I$13</f>
        <v>*</v>
      </c>
      <c r="K21" s="86" t="str">
        <f>[66]Outubro!$I$14</f>
        <v>*</v>
      </c>
      <c r="L21" s="86" t="str">
        <f>[66]Outubro!$I$15</f>
        <v>*</v>
      </c>
      <c r="M21" s="86" t="str">
        <f>[66]Outubro!$I$16</f>
        <v>*</v>
      </c>
      <c r="N21" s="86" t="str">
        <f>[66]Outubro!$I$17</f>
        <v>*</v>
      </c>
      <c r="O21" s="86" t="str">
        <f>[66]Outubro!$I$18</f>
        <v>*</v>
      </c>
      <c r="P21" s="86" t="str">
        <f>[66]Outubro!$I$19</f>
        <v>*</v>
      </c>
      <c r="Q21" s="86" t="str">
        <f>[66]Outubro!$I$20</f>
        <v>*</v>
      </c>
      <c r="R21" s="86" t="str">
        <f>[66]Outubro!$I$21</f>
        <v>*</v>
      </c>
      <c r="S21" s="86" t="str">
        <f>[66]Outubro!$I$22</f>
        <v>*</v>
      </c>
      <c r="T21" s="86" t="str">
        <f>[66]Outubro!$I$23</f>
        <v>*</v>
      </c>
      <c r="U21" s="86" t="str">
        <f>[66]Outubro!$I$24</f>
        <v>*</v>
      </c>
      <c r="V21" s="86" t="str">
        <f>[66]Outubro!$I$25</f>
        <v>*</v>
      </c>
      <c r="W21" s="86" t="str">
        <f>[66]Outubro!$I$26</f>
        <v>*</v>
      </c>
      <c r="X21" s="86" t="str">
        <f>[66]Outubro!$I$27</f>
        <v>*</v>
      </c>
      <c r="Y21" s="86" t="str">
        <f>[66]Outubro!$I$28</f>
        <v>*</v>
      </c>
      <c r="Z21" s="86" t="str">
        <f>[66]Outubro!$I$29</f>
        <v>*</v>
      </c>
      <c r="AA21" s="86" t="str">
        <f>[66]Outubro!$I$30</f>
        <v>*</v>
      </c>
      <c r="AB21" s="86" t="str">
        <f>[66]Outubro!$I$31</f>
        <v>*</v>
      </c>
      <c r="AC21" s="86" t="str">
        <f>[66]Outubro!$I$32</f>
        <v>*</v>
      </c>
      <c r="AD21" s="86" t="str">
        <f>[66]Outubro!$I$33</f>
        <v>*</v>
      </c>
      <c r="AE21" s="86" t="str">
        <f>[66]Outubro!$I$34</f>
        <v>*</v>
      </c>
      <c r="AF21" s="86" t="str">
        <f>[66]Outubro!$I$35</f>
        <v>*</v>
      </c>
      <c r="AG21" s="83" t="str">
        <f>[66]Outubro!$I$36</f>
        <v>*</v>
      </c>
      <c r="AK21" t="s">
        <v>35</v>
      </c>
    </row>
    <row r="22" spans="1:40" x14ac:dyDescent="0.2">
      <c r="A22" s="74" t="s">
        <v>6</v>
      </c>
      <c r="B22" s="86" t="str">
        <f>[67]Outubro!$I$5</f>
        <v>*</v>
      </c>
      <c r="C22" s="86" t="str">
        <f>[67]Outubro!$I$6</f>
        <v>*</v>
      </c>
      <c r="D22" s="86" t="str">
        <f>[67]Outubro!$I$7</f>
        <v>*</v>
      </c>
      <c r="E22" s="86" t="str">
        <f>[67]Outubro!$I$8</f>
        <v>*</v>
      </c>
      <c r="F22" s="86" t="str">
        <f>[67]Outubro!$I$9</f>
        <v>*</v>
      </c>
      <c r="G22" s="86" t="str">
        <f>[67]Outubro!$I$10</f>
        <v>*</v>
      </c>
      <c r="H22" s="86" t="str">
        <f>[67]Outubro!$I$11</f>
        <v>*</v>
      </c>
      <c r="I22" s="86" t="str">
        <f>[67]Outubro!$I$12</f>
        <v>*</v>
      </c>
      <c r="J22" s="86" t="str">
        <f>[67]Outubro!$I$13</f>
        <v>*</v>
      </c>
      <c r="K22" s="86" t="str">
        <f>[67]Outubro!$I$14</f>
        <v>*</v>
      </c>
      <c r="L22" s="86" t="str">
        <f>[67]Outubro!$I$15</f>
        <v>*</v>
      </c>
      <c r="M22" s="86" t="str">
        <f>[67]Outubro!$I$16</f>
        <v>*</v>
      </c>
      <c r="N22" s="86" t="str">
        <f>[67]Outubro!$I$17</f>
        <v>*</v>
      </c>
      <c r="O22" s="86" t="str">
        <f>[67]Outubro!$I$18</f>
        <v>*</v>
      </c>
      <c r="P22" s="86" t="str">
        <f>[67]Outubro!$I$19</f>
        <v>*</v>
      </c>
      <c r="Q22" s="86" t="str">
        <f>[67]Outubro!$I$20</f>
        <v>*</v>
      </c>
      <c r="R22" s="86" t="str">
        <f>[67]Outubro!$I$21</f>
        <v>*</v>
      </c>
      <c r="S22" s="86" t="str">
        <f>[67]Outubro!$I$22</f>
        <v>*</v>
      </c>
      <c r="T22" s="86" t="str">
        <f>[67]Outubro!$I$23</f>
        <v>*</v>
      </c>
      <c r="U22" s="86" t="str">
        <f>[67]Outubro!$I$24</f>
        <v>*</v>
      </c>
      <c r="V22" s="86" t="str">
        <f>[67]Outubro!$I$25</f>
        <v>*</v>
      </c>
      <c r="W22" s="86" t="str">
        <f>[67]Outubro!$I$26</f>
        <v>*</v>
      </c>
      <c r="X22" s="86" t="str">
        <f>[67]Outubro!$I$27</f>
        <v>*</v>
      </c>
      <c r="Y22" s="86" t="str">
        <f>[67]Outubro!$I$28</f>
        <v>*</v>
      </c>
      <c r="Z22" s="86" t="str">
        <f>[67]Outubro!$I$29</f>
        <v>*</v>
      </c>
      <c r="AA22" s="86" t="str">
        <f>[67]Outubro!$I$30</f>
        <v>*</v>
      </c>
      <c r="AB22" s="86" t="str">
        <f>[67]Outubro!$I$31</f>
        <v>*</v>
      </c>
      <c r="AC22" s="86" t="str">
        <f>[67]Outubro!$I$32</f>
        <v>*</v>
      </c>
      <c r="AD22" s="86" t="str">
        <f>[67]Outubro!$I$33</f>
        <v>*</v>
      </c>
      <c r="AE22" s="86" t="str">
        <f>[67]Outubro!$I$34</f>
        <v>*</v>
      </c>
      <c r="AF22" s="86" t="str">
        <f>[67]Outubro!$I$35</f>
        <v>*</v>
      </c>
      <c r="AG22" s="83" t="str">
        <f>[67]Outubro!$I$36</f>
        <v>*</v>
      </c>
      <c r="AK22" t="s">
        <v>35</v>
      </c>
    </row>
    <row r="23" spans="1:40" x14ac:dyDescent="0.2">
      <c r="A23" s="74" t="s">
        <v>7</v>
      </c>
      <c r="B23" s="89" t="str">
        <f>[68]Outubro!$I$5</f>
        <v>*</v>
      </c>
      <c r="C23" s="89" t="str">
        <f>[68]Outubro!$I$6</f>
        <v>*</v>
      </c>
      <c r="D23" s="89" t="str">
        <f>[68]Outubro!$I$7</f>
        <v>*</v>
      </c>
      <c r="E23" s="89" t="str">
        <f>[68]Outubro!$I$8</f>
        <v>*</v>
      </c>
      <c r="F23" s="89" t="str">
        <f>[68]Outubro!$I$9</f>
        <v>*</v>
      </c>
      <c r="G23" s="89" t="str">
        <f>[68]Outubro!$I$10</f>
        <v>*</v>
      </c>
      <c r="H23" s="89" t="str">
        <f>[68]Outubro!$I$11</f>
        <v>*</v>
      </c>
      <c r="I23" s="89" t="str">
        <f>[68]Outubro!$I$12</f>
        <v>*</v>
      </c>
      <c r="J23" s="89" t="str">
        <f>[68]Outubro!$I$13</f>
        <v>*</v>
      </c>
      <c r="K23" s="89" t="str">
        <f>[68]Outubro!$I$14</f>
        <v>*</v>
      </c>
      <c r="L23" s="89" t="str">
        <f>[68]Outubro!$I$15</f>
        <v>*</v>
      </c>
      <c r="M23" s="89" t="str">
        <f>[68]Outubro!$I$16</f>
        <v>*</v>
      </c>
      <c r="N23" s="89" t="str">
        <f>[68]Outubro!$I$17</f>
        <v>*</v>
      </c>
      <c r="O23" s="89" t="str">
        <f>[68]Outubro!$I$18</f>
        <v>*</v>
      </c>
      <c r="P23" s="89" t="str">
        <f>[68]Outubro!$I$19</f>
        <v>*</v>
      </c>
      <c r="Q23" s="89" t="str">
        <f>[68]Outubro!$I$20</f>
        <v>*</v>
      </c>
      <c r="R23" s="89" t="str">
        <f>[68]Outubro!$I$21</f>
        <v>*</v>
      </c>
      <c r="S23" s="89" t="str">
        <f>[68]Outubro!$I$22</f>
        <v>*</v>
      </c>
      <c r="T23" s="86" t="str">
        <f>[68]Outubro!$I$23</f>
        <v>*</v>
      </c>
      <c r="U23" s="86" t="str">
        <f>[68]Outubro!$I$24</f>
        <v>*</v>
      </c>
      <c r="V23" s="86" t="str">
        <f>[68]Outubro!$I$25</f>
        <v>*</v>
      </c>
      <c r="W23" s="86" t="str">
        <f>[68]Outubro!$I$26</f>
        <v>*</v>
      </c>
      <c r="X23" s="86" t="str">
        <f>[68]Outubro!$I$27</f>
        <v>*</v>
      </c>
      <c r="Y23" s="86" t="str">
        <f>[68]Outubro!$I$28</f>
        <v>*</v>
      </c>
      <c r="Z23" s="86" t="str">
        <f>[68]Outubro!$I$29</f>
        <v>*</v>
      </c>
      <c r="AA23" s="86" t="str">
        <f>[68]Outubro!$I$30</f>
        <v>*</v>
      </c>
      <c r="AB23" s="86" t="str">
        <f>[68]Outubro!$I$31</f>
        <v>*</v>
      </c>
      <c r="AC23" s="86" t="str">
        <f>[68]Outubro!$I$32</f>
        <v>*</v>
      </c>
      <c r="AD23" s="86" t="str">
        <f>[68]Outubro!$I$33</f>
        <v>*</v>
      </c>
      <c r="AE23" s="86" t="str">
        <f>[68]Outubro!$I$34</f>
        <v>*</v>
      </c>
      <c r="AF23" s="86" t="str">
        <f>[68]Outubro!$I$35</f>
        <v>*</v>
      </c>
      <c r="AG23" s="83" t="str">
        <f>[68]Outubro!$I$36</f>
        <v>*</v>
      </c>
      <c r="AJ23" t="s">
        <v>35</v>
      </c>
      <c r="AK23" t="s">
        <v>35</v>
      </c>
      <c r="AL23" t="s">
        <v>35</v>
      </c>
    </row>
    <row r="24" spans="1:40" x14ac:dyDescent="0.2">
      <c r="A24" s="74" t="s">
        <v>140</v>
      </c>
      <c r="B24" s="89" t="str">
        <f>[69]Outubro!$I$5</f>
        <v>*</v>
      </c>
      <c r="C24" s="89" t="str">
        <f>[69]Outubro!$I$6</f>
        <v>*</v>
      </c>
      <c r="D24" s="89" t="str">
        <f>[69]Outubro!$I$7</f>
        <v>*</v>
      </c>
      <c r="E24" s="89" t="str">
        <f>[69]Outubro!$I$8</f>
        <v>*</v>
      </c>
      <c r="F24" s="89" t="str">
        <f>[69]Outubro!$I$9</f>
        <v>*</v>
      </c>
      <c r="G24" s="89" t="str">
        <f>[69]Outubro!$I$10</f>
        <v>*</v>
      </c>
      <c r="H24" s="89" t="str">
        <f>[69]Outubro!$I$11</f>
        <v>*</v>
      </c>
      <c r="I24" s="89" t="str">
        <f>[69]Outubro!$I$12</f>
        <v>*</v>
      </c>
      <c r="J24" s="89" t="str">
        <f>[69]Outubro!$I$13</f>
        <v>*</v>
      </c>
      <c r="K24" s="89" t="str">
        <f>[69]Outubro!$I$14</f>
        <v>*</v>
      </c>
      <c r="L24" s="89" t="str">
        <f>[69]Outubro!$I$15</f>
        <v>*</v>
      </c>
      <c r="M24" s="89" t="str">
        <f>[69]Outubro!$I$16</f>
        <v>*</v>
      </c>
      <c r="N24" s="89" t="str">
        <f>[69]Outubro!$I$17</f>
        <v>*</v>
      </c>
      <c r="O24" s="89" t="str">
        <f>[69]Outubro!$I$18</f>
        <v>*</v>
      </c>
      <c r="P24" s="89" t="str">
        <f>[69]Outubro!$I$19</f>
        <v>*</v>
      </c>
      <c r="Q24" s="89" t="str">
        <f>[69]Outubro!$I$20</f>
        <v>*</v>
      </c>
      <c r="R24" s="89" t="str">
        <f>[69]Outubro!$I$21</f>
        <v>*</v>
      </c>
      <c r="S24" s="89" t="str">
        <f>[69]Outubro!$I$22</f>
        <v>*</v>
      </c>
      <c r="T24" s="89" t="str">
        <f>[69]Outubro!$I$23</f>
        <v>*</v>
      </c>
      <c r="U24" s="89" t="str">
        <f>[69]Outubro!$I$24</f>
        <v>*</v>
      </c>
      <c r="V24" s="89" t="str">
        <f>[69]Outubro!$I$25</f>
        <v>*</v>
      </c>
      <c r="W24" s="89" t="str">
        <f>[69]Outubro!$I$26</f>
        <v>*</v>
      </c>
      <c r="X24" s="89" t="str">
        <f>[69]Outubro!$I$27</f>
        <v>*</v>
      </c>
      <c r="Y24" s="89" t="str">
        <f>[69]Outubro!$I$28</f>
        <v>*</v>
      </c>
      <c r="Z24" s="89" t="str">
        <f>[69]Outubro!$I$29</f>
        <v>*</v>
      </c>
      <c r="AA24" s="89" t="str">
        <f>[69]Outubro!$I$30</f>
        <v>*</v>
      </c>
      <c r="AB24" s="89" t="str">
        <f>[69]Outubro!$I$31</f>
        <v>*</v>
      </c>
      <c r="AC24" s="89" t="str">
        <f>[69]Outubro!$I$32</f>
        <v>*</v>
      </c>
      <c r="AD24" s="89" t="str">
        <f>[69]Outubro!$I$33</f>
        <v>*</v>
      </c>
      <c r="AE24" s="89" t="str">
        <f>[69]Outubro!$I$34</f>
        <v>*</v>
      </c>
      <c r="AF24" s="89" t="str">
        <f>[69]Outubro!$I$35</f>
        <v>*</v>
      </c>
      <c r="AG24" s="91" t="str">
        <f>[69]Outubro!$I$36</f>
        <v>*</v>
      </c>
      <c r="AK24" t="s">
        <v>35</v>
      </c>
      <c r="AL24" t="s">
        <v>35</v>
      </c>
    </row>
    <row r="25" spans="1:40" x14ac:dyDescent="0.2">
      <c r="A25" s="74" t="s">
        <v>141</v>
      </c>
      <c r="B25" s="86" t="str">
        <f>[70]Outubro!$I$5</f>
        <v>*</v>
      </c>
      <c r="C25" s="86" t="str">
        <f>[70]Outubro!$I$6</f>
        <v>*</v>
      </c>
      <c r="D25" s="86" t="str">
        <f>[70]Outubro!$I$7</f>
        <v>*</v>
      </c>
      <c r="E25" s="86" t="str">
        <f>[70]Outubro!$I$8</f>
        <v>*</v>
      </c>
      <c r="F25" s="86" t="str">
        <f>[70]Outubro!$I$9</f>
        <v>*</v>
      </c>
      <c r="G25" s="86" t="str">
        <f>[70]Outubro!$I$10</f>
        <v>*</v>
      </c>
      <c r="H25" s="86" t="str">
        <f>[70]Outubro!$I$11</f>
        <v>*</v>
      </c>
      <c r="I25" s="86" t="str">
        <f>[70]Outubro!$I$12</f>
        <v>*</v>
      </c>
      <c r="J25" s="86" t="str">
        <f>[70]Outubro!$I$13</f>
        <v>*</v>
      </c>
      <c r="K25" s="86" t="str">
        <f>[70]Outubro!$I$14</f>
        <v>*</v>
      </c>
      <c r="L25" s="86" t="str">
        <f>[70]Outubro!$I$15</f>
        <v>*</v>
      </c>
      <c r="M25" s="86" t="str">
        <f>[70]Outubro!$I$16</f>
        <v>*</v>
      </c>
      <c r="N25" s="86" t="str">
        <f>[70]Outubro!$I$17</f>
        <v>*</v>
      </c>
      <c r="O25" s="86" t="str">
        <f>[70]Outubro!$I$18</f>
        <v>*</v>
      </c>
      <c r="P25" s="86" t="str">
        <f>[70]Outubro!$I$19</f>
        <v>*</v>
      </c>
      <c r="Q25" s="86" t="str">
        <f>[70]Outubro!$I$20</f>
        <v>*</v>
      </c>
      <c r="R25" s="86" t="str">
        <f>[70]Outubro!$I$21</f>
        <v>*</v>
      </c>
      <c r="S25" s="86" t="str">
        <f>[70]Outubro!$I$22</f>
        <v>*</v>
      </c>
      <c r="T25" s="11" t="s">
        <v>154</v>
      </c>
      <c r="U25" s="86" t="str">
        <f>[70]Outubro!$I$24</f>
        <v>*</v>
      </c>
      <c r="V25" s="86" t="str">
        <f>[70]Outubro!$I$25</f>
        <v>*</v>
      </c>
      <c r="W25" s="86" t="str">
        <f>[70]Outubro!$I$26</f>
        <v>*</v>
      </c>
      <c r="X25" s="86" t="str">
        <f>[70]Outubro!$I$27</f>
        <v>*</v>
      </c>
      <c r="Y25" s="86" t="str">
        <f>[70]Outubro!$I$28</f>
        <v>*</v>
      </c>
      <c r="Z25" s="86" t="str">
        <f>[70]Outubro!$I$29</f>
        <v>*</v>
      </c>
      <c r="AA25" s="86" t="str">
        <f>[70]Outubro!$I$30</f>
        <v>*</v>
      </c>
      <c r="AB25" s="86" t="str">
        <f>[70]Outubro!$I$31</f>
        <v>*</v>
      </c>
      <c r="AC25" s="86" t="str">
        <f>[70]Outubro!$I$32</f>
        <v>*</v>
      </c>
      <c r="AD25" s="86" t="str">
        <f>[70]Outubro!$I$33</f>
        <v>*</v>
      </c>
      <c r="AE25" s="86" t="str">
        <f>[70]Outubro!$I$34</f>
        <v>*</v>
      </c>
      <c r="AF25" s="86" t="str">
        <f>[70]Outubro!$I$35</f>
        <v>*</v>
      </c>
      <c r="AG25" s="91" t="str">
        <f>[70]Outubro!$I$36</f>
        <v>*</v>
      </c>
      <c r="AH25" s="12" t="s">
        <v>35</v>
      </c>
      <c r="AL25" t="s">
        <v>35</v>
      </c>
    </row>
    <row r="26" spans="1:40" x14ac:dyDescent="0.2">
      <c r="A26" s="74" t="s">
        <v>142</v>
      </c>
      <c r="B26" s="86" t="str">
        <f>[71]Outubro!$I$5</f>
        <v>*</v>
      </c>
      <c r="C26" s="86" t="str">
        <f>[71]Outubro!$I$6</f>
        <v>*</v>
      </c>
      <c r="D26" s="86" t="str">
        <f>[71]Outubro!$I$7</f>
        <v>*</v>
      </c>
      <c r="E26" s="86" t="str">
        <f>[71]Outubro!$I$8</f>
        <v>*</v>
      </c>
      <c r="F26" s="86" t="str">
        <f>[71]Outubro!$I$9</f>
        <v>*</v>
      </c>
      <c r="G26" s="86" t="str">
        <f>[71]Outubro!$I$10</f>
        <v>*</v>
      </c>
      <c r="H26" s="86" t="str">
        <f>[71]Outubro!$I$11</f>
        <v>*</v>
      </c>
      <c r="I26" s="86" t="str">
        <f>[71]Outubro!$I$12</f>
        <v>*</v>
      </c>
      <c r="J26" s="86" t="str">
        <f>[71]Outubro!$I$13</f>
        <v>*</v>
      </c>
      <c r="K26" s="86" t="str">
        <f>[71]Outubro!$I$14</f>
        <v>*</v>
      </c>
      <c r="L26" s="86" t="str">
        <f>[71]Outubro!$I$15</f>
        <v>*</v>
      </c>
      <c r="M26" s="86" t="str">
        <f>[71]Outubro!$I$16</f>
        <v>*</v>
      </c>
      <c r="N26" s="86" t="str">
        <f>[71]Outubro!$I$17</f>
        <v>*</v>
      </c>
      <c r="O26" s="86" t="str">
        <f>[71]Outubro!$I$18</f>
        <v>*</v>
      </c>
      <c r="P26" s="86" t="str">
        <f>[71]Outubro!$I$19</f>
        <v>*</v>
      </c>
      <c r="Q26" s="86" t="str">
        <f>[71]Outubro!$I$20</f>
        <v>*</v>
      </c>
      <c r="R26" s="86" t="str">
        <f>[71]Outubro!$I$21</f>
        <v>*</v>
      </c>
      <c r="S26" s="86" t="str">
        <f>[71]Outubro!$I$22</f>
        <v>*</v>
      </c>
      <c r="T26" s="86" t="str">
        <f>[71]Outubro!$I$23</f>
        <v>*</v>
      </c>
      <c r="U26" s="86" t="str">
        <f>[71]Outubro!$I$24</f>
        <v>*</v>
      </c>
      <c r="V26" s="86" t="str">
        <f>[71]Outubro!$I$25</f>
        <v>*</v>
      </c>
      <c r="W26" s="86" t="str">
        <f>[71]Outubro!$I$26</f>
        <v>*</v>
      </c>
      <c r="X26" s="86" t="str">
        <f>[71]Outubro!$I$27</f>
        <v>*</v>
      </c>
      <c r="Y26" s="86" t="str">
        <f>[71]Outubro!$I$28</f>
        <v>*</v>
      </c>
      <c r="Z26" s="86" t="str">
        <f>[71]Outubro!$I$29</f>
        <v>*</v>
      </c>
      <c r="AA26" s="86" t="str">
        <f>[71]Outubro!$I$30</f>
        <v>*</v>
      </c>
      <c r="AB26" s="86" t="str">
        <f>[71]Outubro!$I$31</f>
        <v>*</v>
      </c>
      <c r="AC26" s="86" t="str">
        <f>[71]Outubro!$I$32</f>
        <v>*</v>
      </c>
      <c r="AD26" s="86" t="str">
        <f>[71]Outubro!$I$33</f>
        <v>*</v>
      </c>
      <c r="AE26" s="86" t="str">
        <f>[71]Outubro!$I$34</f>
        <v>*</v>
      </c>
      <c r="AF26" s="86" t="str">
        <f>[71]Outubro!$I$35</f>
        <v>*</v>
      </c>
      <c r="AG26" s="91" t="str">
        <f>[71]Outubro!$I$36</f>
        <v>*</v>
      </c>
    </row>
    <row r="27" spans="1:40" x14ac:dyDescent="0.2">
      <c r="A27" s="74" t="s">
        <v>8</v>
      </c>
      <c r="B27" s="89" t="str">
        <f>[72]Outubro!$I$5</f>
        <v>*</v>
      </c>
      <c r="C27" s="89" t="str">
        <f>[72]Outubro!$I$6</f>
        <v>*</v>
      </c>
      <c r="D27" s="89" t="str">
        <f>[72]Outubro!$I$7</f>
        <v>*</v>
      </c>
      <c r="E27" s="89" t="str">
        <f>[72]Outubro!$I$8</f>
        <v>*</v>
      </c>
      <c r="F27" s="89" t="str">
        <f>[72]Outubro!$I$9</f>
        <v>*</v>
      </c>
      <c r="G27" s="89" t="str">
        <f>[72]Outubro!$I$10</f>
        <v>*</v>
      </c>
      <c r="H27" s="89" t="str">
        <f>[72]Outubro!$I$11</f>
        <v>*</v>
      </c>
      <c r="I27" s="89" t="str">
        <f>[72]Outubro!$I$12</f>
        <v>*</v>
      </c>
      <c r="J27" s="89" t="str">
        <f>[72]Outubro!$I$13</f>
        <v>*</v>
      </c>
      <c r="K27" s="89" t="str">
        <f>[72]Outubro!$I$14</f>
        <v>*</v>
      </c>
      <c r="L27" s="89" t="str">
        <f>[72]Outubro!$I$15</f>
        <v>*</v>
      </c>
      <c r="M27" s="89" t="str">
        <f>[72]Outubro!$I$16</f>
        <v>*</v>
      </c>
      <c r="N27" s="89" t="str">
        <f>[72]Outubro!$I$17</f>
        <v>*</v>
      </c>
      <c r="O27" s="89" t="str">
        <f>[72]Outubro!$I$18</f>
        <v>*</v>
      </c>
      <c r="P27" s="89" t="str">
        <f>[72]Outubro!$I$19</f>
        <v>*</v>
      </c>
      <c r="Q27" s="86" t="str">
        <f>[72]Outubro!$I$20</f>
        <v>*</v>
      </c>
      <c r="R27" s="86" t="str">
        <f>[72]Outubro!$I$21</f>
        <v>*</v>
      </c>
      <c r="S27" s="86" t="str">
        <f>[72]Outubro!$I$22</f>
        <v>*</v>
      </c>
      <c r="T27" s="86" t="str">
        <f>[72]Outubro!$I$23</f>
        <v>*</v>
      </c>
      <c r="U27" s="86" t="str">
        <f>[72]Outubro!$I$24</f>
        <v>*</v>
      </c>
      <c r="V27" s="86" t="str">
        <f>[72]Outubro!$I$25</f>
        <v>*</v>
      </c>
      <c r="W27" s="86" t="str">
        <f>[72]Outubro!$I$26</f>
        <v>*</v>
      </c>
      <c r="X27" s="86" t="str">
        <f>[72]Outubro!$I$27</f>
        <v>*</v>
      </c>
      <c r="Y27" s="86" t="str">
        <f>[72]Outubro!$I$28</f>
        <v>*</v>
      </c>
      <c r="Z27" s="86" t="str">
        <f>[72]Outubro!$I$29</f>
        <v>*</v>
      </c>
      <c r="AA27" s="86" t="str">
        <f>[72]Outubro!$I$30</f>
        <v>*</v>
      </c>
      <c r="AB27" s="86" t="str">
        <f>[72]Outubro!$I$31</f>
        <v>*</v>
      </c>
      <c r="AC27" s="86" t="str">
        <f>[72]Outubro!$I$32</f>
        <v>*</v>
      </c>
      <c r="AD27" s="86" t="str">
        <f>[72]Outubro!$I$33</f>
        <v>*</v>
      </c>
      <c r="AE27" s="86" t="str">
        <f>[72]Outubro!$I$34</f>
        <v>*</v>
      </c>
      <c r="AF27" s="86" t="str">
        <f>[72]Outubro!$I$35</f>
        <v>*</v>
      </c>
      <c r="AG27" s="83" t="str">
        <f>[72]Outubro!$I$36</f>
        <v>*</v>
      </c>
      <c r="AL27" t="s">
        <v>35</v>
      </c>
      <c r="AN27" t="s">
        <v>35</v>
      </c>
    </row>
    <row r="28" spans="1:40" x14ac:dyDescent="0.2">
      <c r="A28" s="74" t="s">
        <v>9</v>
      </c>
      <c r="B28" s="89" t="str">
        <f>[73]Outubro!$I$5</f>
        <v>*</v>
      </c>
      <c r="C28" s="89" t="str">
        <f>[73]Outubro!$I$6</f>
        <v>*</v>
      </c>
      <c r="D28" s="89" t="str">
        <f>[73]Outubro!$I$7</f>
        <v>*</v>
      </c>
      <c r="E28" s="89" t="str">
        <f>[73]Outubro!$I$8</f>
        <v>*</v>
      </c>
      <c r="F28" s="89" t="str">
        <f>[73]Outubro!$I$9</f>
        <v>*</v>
      </c>
      <c r="G28" s="89" t="str">
        <f>[73]Outubro!$I$10</f>
        <v>*</v>
      </c>
      <c r="H28" s="89" t="str">
        <f>[73]Outubro!$I$11</f>
        <v>*</v>
      </c>
      <c r="I28" s="89" t="str">
        <f>[73]Outubro!$I$12</f>
        <v>*</v>
      </c>
      <c r="J28" s="89" t="str">
        <f>[73]Outubro!$I$13</f>
        <v>*</v>
      </c>
      <c r="K28" s="89" t="str">
        <f>[73]Outubro!$I$14</f>
        <v>*</v>
      </c>
      <c r="L28" s="89" t="str">
        <f>[73]Outubro!$I$15</f>
        <v>*</v>
      </c>
      <c r="M28" s="89" t="str">
        <f>[73]Outubro!$I$16</f>
        <v>*</v>
      </c>
      <c r="N28" s="89" t="str">
        <f>[73]Outubro!$I$17</f>
        <v>*</v>
      </c>
      <c r="O28" s="89" t="str">
        <f>[73]Outubro!$I$18</f>
        <v>*</v>
      </c>
      <c r="P28" s="89" t="str">
        <f>[73]Outubro!$I$19</f>
        <v>*</v>
      </c>
      <c r="Q28" s="89" t="str">
        <f>[73]Outubro!$I$20</f>
        <v>*</v>
      </c>
      <c r="R28" s="89" t="str">
        <f>[73]Outubro!$I$21</f>
        <v>*</v>
      </c>
      <c r="S28" s="89" t="str">
        <f>[73]Outubro!$I$22</f>
        <v>*</v>
      </c>
      <c r="T28" s="86" t="str">
        <f>[73]Outubro!$I$23</f>
        <v>*</v>
      </c>
      <c r="U28" s="86" t="str">
        <f>[73]Outubro!$I$24</f>
        <v>*</v>
      </c>
      <c r="V28" s="86" t="str">
        <f>[73]Outubro!$I$25</f>
        <v>*</v>
      </c>
      <c r="W28" s="86" t="str">
        <f>[73]Outubro!$I$26</f>
        <v>*</v>
      </c>
      <c r="X28" s="86" t="str">
        <f>[73]Outubro!$I$27</f>
        <v>*</v>
      </c>
      <c r="Y28" s="86" t="str">
        <f>[73]Outubro!$I$28</f>
        <v>*</v>
      </c>
      <c r="Z28" s="86" t="str">
        <f>[73]Outubro!$I$29</f>
        <v>*</v>
      </c>
      <c r="AA28" s="86" t="str">
        <f>[73]Outubro!$I$30</f>
        <v>*</v>
      </c>
      <c r="AB28" s="86" t="str">
        <f>[73]Outubro!$I$31</f>
        <v>*</v>
      </c>
      <c r="AC28" s="86" t="str">
        <f>[73]Outubro!$I$32</f>
        <v>*</v>
      </c>
      <c r="AD28" s="86" t="str">
        <f>[73]Outubro!$I$33</f>
        <v>*</v>
      </c>
      <c r="AE28" s="86" t="str">
        <f>[73]Outubro!$I$34</f>
        <v>*</v>
      </c>
      <c r="AF28" s="86" t="str">
        <f>[73]Outubro!$I$35</f>
        <v>*</v>
      </c>
      <c r="AG28" s="83" t="str">
        <f>[73]Outubro!$I$36</f>
        <v>*</v>
      </c>
      <c r="AM28" t="s">
        <v>35</v>
      </c>
    </row>
    <row r="29" spans="1:40" x14ac:dyDescent="0.2">
      <c r="A29" s="74" t="s">
        <v>32</v>
      </c>
      <c r="B29" s="89" t="str">
        <f>[74]Outubro!$I$5</f>
        <v>*</v>
      </c>
      <c r="C29" s="89" t="str">
        <f>[74]Outubro!$I$6</f>
        <v>*</v>
      </c>
      <c r="D29" s="89" t="str">
        <f>[74]Outubro!$I$7</f>
        <v>*</v>
      </c>
      <c r="E29" s="89" t="str">
        <f>[74]Outubro!$I$8</f>
        <v>*</v>
      </c>
      <c r="F29" s="89" t="str">
        <f>[74]Outubro!$I$9</f>
        <v>*</v>
      </c>
      <c r="G29" s="89" t="str">
        <f>[74]Outubro!$I$10</f>
        <v>*</v>
      </c>
      <c r="H29" s="89" t="str">
        <f>[74]Outubro!$I$11</f>
        <v>*</v>
      </c>
      <c r="I29" s="89" t="str">
        <f>[74]Outubro!$I$12</f>
        <v>*</v>
      </c>
      <c r="J29" s="89" t="str">
        <f>[74]Outubro!$I$13</f>
        <v>*</v>
      </c>
      <c r="K29" s="89" t="str">
        <f>[74]Outubro!$I$14</f>
        <v>*</v>
      </c>
      <c r="L29" s="89" t="str">
        <f>[74]Outubro!$I$15</f>
        <v>*</v>
      </c>
      <c r="M29" s="89" t="str">
        <f>[74]Outubro!$I$16</f>
        <v>*</v>
      </c>
      <c r="N29" s="89" t="str">
        <f>[74]Outubro!$I$17</f>
        <v>*</v>
      </c>
      <c r="O29" s="89" t="str">
        <f>[74]Outubro!$I$18</f>
        <v>*</v>
      </c>
      <c r="P29" s="89" t="str">
        <f>[74]Outubro!$I$19</f>
        <v>*</v>
      </c>
      <c r="Q29" s="89" t="str">
        <f>[74]Outubro!$I$20</f>
        <v>*</v>
      </c>
      <c r="R29" s="89" t="str">
        <f>[74]Outubro!$I$21</f>
        <v>*</v>
      </c>
      <c r="S29" s="89" t="str">
        <f>[74]Outubro!$I$22</f>
        <v>*</v>
      </c>
      <c r="T29" s="86" t="str">
        <f>[74]Outubro!$I$23</f>
        <v>*</v>
      </c>
      <c r="U29" s="86" t="str">
        <f>[74]Outubro!$I$24</f>
        <v>*</v>
      </c>
      <c r="V29" s="86" t="str">
        <f>[74]Outubro!$I$25</f>
        <v>*</v>
      </c>
      <c r="W29" s="86" t="str">
        <f>[74]Outubro!$I$26</f>
        <v>*</v>
      </c>
      <c r="X29" s="86" t="str">
        <f>[74]Outubro!$I$27</f>
        <v>*</v>
      </c>
      <c r="Y29" s="86" t="str">
        <f>[74]Outubro!$I$28</f>
        <v>*</v>
      </c>
      <c r="Z29" s="86" t="str">
        <f>[74]Outubro!$I$29</f>
        <v>*</v>
      </c>
      <c r="AA29" s="86" t="str">
        <f>[74]Outubro!$I$30</f>
        <v>*</v>
      </c>
      <c r="AB29" s="86" t="str">
        <f>[74]Outubro!$I$31</f>
        <v>*</v>
      </c>
      <c r="AC29" s="86" t="str">
        <f>[74]Outubro!$I$32</f>
        <v>*</v>
      </c>
      <c r="AD29" s="86" t="str">
        <f>[74]Outubro!$I$33</f>
        <v>*</v>
      </c>
      <c r="AE29" s="86" t="str">
        <f>[74]Outubro!$I$34</f>
        <v>*</v>
      </c>
      <c r="AF29" s="86" t="str">
        <f>[74]Outubro!$I$35</f>
        <v>*</v>
      </c>
      <c r="AG29" s="83" t="str">
        <f>[74]Outubro!$I$36</f>
        <v>*</v>
      </c>
      <c r="AJ29" t="s">
        <v>35</v>
      </c>
    </row>
    <row r="30" spans="1:40" x14ac:dyDescent="0.2">
      <c r="A30" s="74" t="s">
        <v>10</v>
      </c>
      <c r="B30" s="11" t="str">
        <f>[75]Outubro!$I$5</f>
        <v>*</v>
      </c>
      <c r="C30" s="11" t="str">
        <f>[75]Outubro!$I$6</f>
        <v>*</v>
      </c>
      <c r="D30" s="11" t="str">
        <f>[75]Outubro!$I$7</f>
        <v>*</v>
      </c>
      <c r="E30" s="11" t="str">
        <f>[75]Outubro!$I$8</f>
        <v>*</v>
      </c>
      <c r="F30" s="11" t="str">
        <f>[75]Outubro!$I$9</f>
        <v>*</v>
      </c>
      <c r="G30" s="11" t="str">
        <f>[75]Outubro!$I$10</f>
        <v>*</v>
      </c>
      <c r="H30" s="11" t="str">
        <f>[75]Outubro!$I$11</f>
        <v>*</v>
      </c>
      <c r="I30" s="11" t="str">
        <f>[75]Outubro!$I$12</f>
        <v>*</v>
      </c>
      <c r="J30" s="11" t="str">
        <f>[75]Outubro!$I$13</f>
        <v>*</v>
      </c>
      <c r="K30" s="11" t="str">
        <f>[75]Outubro!$I$14</f>
        <v>*</v>
      </c>
      <c r="L30" s="11" t="str">
        <f>[75]Outubro!$I$15</f>
        <v>*</v>
      </c>
      <c r="M30" s="11" t="str">
        <f>[75]Outubro!$I$16</f>
        <v>*</v>
      </c>
      <c r="N30" s="11" t="str">
        <f>[75]Outubro!$I$17</f>
        <v>*</v>
      </c>
      <c r="O30" s="11" t="str">
        <f>[75]Outubro!$I$18</f>
        <v>*</v>
      </c>
      <c r="P30" s="11" t="str">
        <f>[75]Outubro!$I$19</f>
        <v>*</v>
      </c>
      <c r="Q30" s="11" t="str">
        <f>[75]Outubro!$I$20</f>
        <v>*</v>
      </c>
      <c r="R30" s="11" t="str">
        <f>[75]Outubro!$I$21</f>
        <v>*</v>
      </c>
      <c r="S30" s="11" t="str">
        <f>[75]Outubro!$I$22</f>
        <v>*</v>
      </c>
      <c r="T30" s="86" t="str">
        <f>[75]Outubro!$I$23</f>
        <v>*</v>
      </c>
      <c r="U30" s="86" t="str">
        <f>[75]Outubro!$I$24</f>
        <v>*</v>
      </c>
      <c r="V30" s="86" t="str">
        <f>[75]Outubro!$I$25</f>
        <v>*</v>
      </c>
      <c r="W30" s="86" t="str">
        <f>[75]Outubro!$I$26</f>
        <v>*</v>
      </c>
      <c r="X30" s="86" t="str">
        <f>[75]Outubro!$I$27</f>
        <v>*</v>
      </c>
      <c r="Y30" s="86" t="str">
        <f>[75]Outubro!$I$28</f>
        <v>*</v>
      </c>
      <c r="Z30" s="86" t="str">
        <f>[75]Outubro!$I$29</f>
        <v>*</v>
      </c>
      <c r="AA30" s="86" t="str">
        <f>[75]Outubro!$I$30</f>
        <v>*</v>
      </c>
      <c r="AB30" s="86" t="str">
        <f>[75]Outubro!$I$31</f>
        <v>*</v>
      </c>
      <c r="AC30" s="86" t="str">
        <f>[75]Outubro!$I$32</f>
        <v>*</v>
      </c>
      <c r="AD30" s="86" t="str">
        <f>[75]Outubro!$I$33</f>
        <v>*</v>
      </c>
      <c r="AE30" s="86" t="str">
        <f>[75]Outubro!$I$34</f>
        <v>*</v>
      </c>
      <c r="AF30" s="86" t="str">
        <f>[75]Outubro!$I$35</f>
        <v>*</v>
      </c>
      <c r="AG30" s="83" t="str">
        <f>[75]Outubro!$I$36</f>
        <v>*</v>
      </c>
      <c r="AJ30" t="s">
        <v>35</v>
      </c>
    </row>
    <row r="31" spans="1:40" x14ac:dyDescent="0.2">
      <c r="A31" s="74" t="s">
        <v>143</v>
      </c>
      <c r="B31" s="86" t="str">
        <f>[76]Outubro!$I$5</f>
        <v>*</v>
      </c>
      <c r="C31" s="86" t="str">
        <f>[76]Outubro!$I$6</f>
        <v>*</v>
      </c>
      <c r="D31" s="86" t="str">
        <f>[76]Outubro!$I$7</f>
        <v>*</v>
      </c>
      <c r="E31" s="86" t="str">
        <f>[76]Outubro!$I$8</f>
        <v>*</v>
      </c>
      <c r="F31" s="86" t="str">
        <f>[76]Outubro!$I$9</f>
        <v>*</v>
      </c>
      <c r="G31" s="86" t="str">
        <f>[76]Outubro!$I$10</f>
        <v>*</v>
      </c>
      <c r="H31" s="86" t="str">
        <f>[76]Outubro!$I$11</f>
        <v>*</v>
      </c>
      <c r="I31" s="86" t="str">
        <f>[76]Outubro!$I$12</f>
        <v>*</v>
      </c>
      <c r="J31" s="86" t="str">
        <f>[76]Outubro!$I$13</f>
        <v>*</v>
      </c>
      <c r="K31" s="86" t="str">
        <f>[76]Outubro!$I$14</f>
        <v>*</v>
      </c>
      <c r="L31" s="86" t="str">
        <f>[76]Outubro!$I$15</f>
        <v>*</v>
      </c>
      <c r="M31" s="86" t="str">
        <f>[76]Outubro!$I$16</f>
        <v>*</v>
      </c>
      <c r="N31" s="86" t="str">
        <f>[76]Outubro!$I$17</f>
        <v>*</v>
      </c>
      <c r="O31" s="86" t="str">
        <f>[76]Outubro!$I$18</f>
        <v>*</v>
      </c>
      <c r="P31" s="86" t="str">
        <f>[76]Outubro!$I$19</f>
        <v>*</v>
      </c>
      <c r="Q31" s="86" t="str">
        <f>[76]Outubro!$I$20</f>
        <v>*</v>
      </c>
      <c r="R31" s="86" t="str">
        <f>[76]Outubro!$I$21</f>
        <v>*</v>
      </c>
      <c r="S31" s="86" t="str">
        <f>[76]Outubro!$I$22</f>
        <v>*</v>
      </c>
      <c r="T31" s="86" t="str">
        <f>[76]Outubro!$I$23</f>
        <v>*</v>
      </c>
      <c r="U31" s="86" t="str">
        <f>[76]Outubro!$I$24</f>
        <v>*</v>
      </c>
      <c r="V31" s="86" t="str">
        <f>[76]Outubro!$I$25</f>
        <v>*</v>
      </c>
      <c r="W31" s="86" t="str">
        <f>[76]Outubro!$I$26</f>
        <v>*</v>
      </c>
      <c r="X31" s="86" t="str">
        <f>[76]Outubro!$I$27</f>
        <v>*</v>
      </c>
      <c r="Y31" s="86" t="str">
        <f>[76]Outubro!$I$28</f>
        <v>*</v>
      </c>
      <c r="Z31" s="86" t="str">
        <f>[76]Outubro!$I$29</f>
        <v>*</v>
      </c>
      <c r="AA31" s="86" t="str">
        <f>[76]Outubro!$I$30</f>
        <v>*</v>
      </c>
      <c r="AB31" s="86" t="str">
        <f>[76]Outubro!$I$31</f>
        <v>*</v>
      </c>
      <c r="AC31" s="86" t="str">
        <f>[76]Outubro!$I$32</f>
        <v>*</v>
      </c>
      <c r="AD31" s="86" t="str">
        <f>[76]Outubro!$I$33</f>
        <v>*</v>
      </c>
      <c r="AE31" s="86" t="str">
        <f>[76]Outubro!$I$34</f>
        <v>*</v>
      </c>
      <c r="AF31" s="86" t="str">
        <f>[76]Outubro!$I$35</f>
        <v>*</v>
      </c>
      <c r="AG31" s="91" t="str">
        <f>[76]Outubro!$I$36</f>
        <v>*</v>
      </c>
      <c r="AH31" s="12" t="s">
        <v>35</v>
      </c>
      <c r="AL31" t="s">
        <v>35</v>
      </c>
    </row>
    <row r="32" spans="1:40" x14ac:dyDescent="0.2">
      <c r="A32" s="74" t="s">
        <v>11</v>
      </c>
      <c r="B32" s="89" t="str">
        <f>[77]Outubro!$I$5</f>
        <v>*</v>
      </c>
      <c r="C32" s="89" t="str">
        <f>[77]Outubro!$I$6</f>
        <v>*</v>
      </c>
      <c r="D32" s="89" t="str">
        <f>[77]Outubro!$I$7</f>
        <v>*</v>
      </c>
      <c r="E32" s="89" t="str">
        <f>[77]Outubro!$I$8</f>
        <v>*</v>
      </c>
      <c r="F32" s="89" t="str">
        <f>[77]Outubro!$I$9</f>
        <v>*</v>
      </c>
      <c r="G32" s="89" t="str">
        <f>[77]Outubro!$I$10</f>
        <v>*</v>
      </c>
      <c r="H32" s="89" t="str">
        <f>[77]Outubro!$I$11</f>
        <v>*</v>
      </c>
      <c r="I32" s="89" t="str">
        <f>[77]Outubro!$I$12</f>
        <v>*</v>
      </c>
      <c r="J32" s="89" t="str">
        <f>[77]Outubro!$I$13</f>
        <v>*</v>
      </c>
      <c r="K32" s="89" t="str">
        <f>[77]Outubro!$I$14</f>
        <v>*</v>
      </c>
      <c r="L32" s="89" t="str">
        <f>[77]Outubro!$I$15</f>
        <v>*</v>
      </c>
      <c r="M32" s="89" t="str">
        <f>[77]Outubro!$I$16</f>
        <v>*</v>
      </c>
      <c r="N32" s="89" t="str">
        <f>[77]Outubro!$I$17</f>
        <v>*</v>
      </c>
      <c r="O32" s="89" t="str">
        <f>[77]Outubro!$I$18</f>
        <v>*</v>
      </c>
      <c r="P32" s="89" t="str">
        <f>[77]Outubro!$I$19</f>
        <v>*</v>
      </c>
      <c r="Q32" s="89" t="str">
        <f>[77]Outubro!$I$20</f>
        <v>*</v>
      </c>
      <c r="R32" s="89" t="str">
        <f>[77]Outubro!$I$21</f>
        <v>*</v>
      </c>
      <c r="S32" s="89" t="str">
        <f>[77]Outubro!$I$22</f>
        <v>*</v>
      </c>
      <c r="T32" s="86" t="str">
        <f>[77]Outubro!$I$23</f>
        <v>*</v>
      </c>
      <c r="U32" s="86" t="str">
        <f>[77]Outubro!$I$24</f>
        <v>*</v>
      </c>
      <c r="V32" s="86" t="str">
        <f>[77]Outubro!$I$25</f>
        <v>*</v>
      </c>
      <c r="W32" s="86" t="str">
        <f>[77]Outubro!$I$26</f>
        <v>*</v>
      </c>
      <c r="X32" s="86" t="str">
        <f>[77]Outubro!$I$27</f>
        <v>*</v>
      </c>
      <c r="Y32" s="86" t="str">
        <f>[77]Outubro!$I$28</f>
        <v>*</v>
      </c>
      <c r="Z32" s="86" t="str">
        <f>[77]Outubro!$I$29</f>
        <v>*</v>
      </c>
      <c r="AA32" s="86" t="str">
        <f>[77]Outubro!$I$30</f>
        <v>*</v>
      </c>
      <c r="AB32" s="86" t="str">
        <f>[77]Outubro!$I$31</f>
        <v>*</v>
      </c>
      <c r="AC32" s="86" t="str">
        <f>[77]Outubro!$I$32</f>
        <v>*</v>
      </c>
      <c r="AD32" s="86" t="str">
        <f>[77]Outubro!$I$33</f>
        <v>*</v>
      </c>
      <c r="AE32" s="86" t="str">
        <f>[77]Outubro!$I$34</f>
        <v>*</v>
      </c>
      <c r="AF32" s="86" t="str">
        <f>[77]Outubro!$I$35</f>
        <v>*</v>
      </c>
      <c r="AG32" s="83" t="str">
        <f>[77]Outubro!$I$36</f>
        <v>*</v>
      </c>
      <c r="AJ32" t="s">
        <v>35</v>
      </c>
    </row>
    <row r="33" spans="1:39" s="5" customFormat="1" x14ac:dyDescent="0.2">
      <c r="A33" s="74" t="s">
        <v>12</v>
      </c>
      <c r="B33" s="89" t="str">
        <f>[78]Outubro!$I$5</f>
        <v>*</v>
      </c>
      <c r="C33" s="89" t="str">
        <f>[78]Outubro!$I$6</f>
        <v>*</v>
      </c>
      <c r="D33" s="89" t="str">
        <f>[78]Outubro!$I$7</f>
        <v>*</v>
      </c>
      <c r="E33" s="89" t="str">
        <f>[78]Outubro!$I$8</f>
        <v>*</v>
      </c>
      <c r="F33" s="89" t="str">
        <f>[78]Outubro!$I$9</f>
        <v>*</v>
      </c>
      <c r="G33" s="89" t="str">
        <f>[78]Outubro!$I$10</f>
        <v>*</v>
      </c>
      <c r="H33" s="89" t="str">
        <f>[78]Outubro!$I$11</f>
        <v>*</v>
      </c>
      <c r="I33" s="89" t="str">
        <f>[78]Outubro!$I$12</f>
        <v>*</v>
      </c>
      <c r="J33" s="89" t="str">
        <f>[78]Outubro!$I$13</f>
        <v>*</v>
      </c>
      <c r="K33" s="89" t="str">
        <f>[78]Outubro!$I$14</f>
        <v>*</v>
      </c>
      <c r="L33" s="89" t="str">
        <f>[78]Outubro!$I$15</f>
        <v>*</v>
      </c>
      <c r="M33" s="89" t="str">
        <f>[78]Outubro!$I$16</f>
        <v>*</v>
      </c>
      <c r="N33" s="89" t="str">
        <f>[78]Outubro!$I$17</f>
        <v>*</v>
      </c>
      <c r="O33" s="89" t="str">
        <f>[78]Outubro!$I$18</f>
        <v>*</v>
      </c>
      <c r="P33" s="89" t="str">
        <f>[78]Outubro!$I$19</f>
        <v>*</v>
      </c>
      <c r="Q33" s="89" t="str">
        <f>[78]Outubro!$I$20</f>
        <v>*</v>
      </c>
      <c r="R33" s="89" t="str">
        <f>[78]Outubro!$I$21</f>
        <v>*</v>
      </c>
      <c r="S33" s="89" t="str">
        <f>[78]Outubro!$I$22</f>
        <v>*</v>
      </c>
      <c r="T33" s="89" t="str">
        <f>[78]Outubro!$I$23</f>
        <v>*</v>
      </c>
      <c r="U33" s="89" t="str">
        <f>[78]Outubro!$I$24</f>
        <v>*</v>
      </c>
      <c r="V33" s="89" t="str">
        <f>[78]Outubro!$I$25</f>
        <v>*</v>
      </c>
      <c r="W33" s="89" t="str">
        <f>[78]Outubro!$I$26</f>
        <v>*</v>
      </c>
      <c r="X33" s="89" t="str">
        <f>[78]Outubro!$I$27</f>
        <v>*</v>
      </c>
      <c r="Y33" s="89" t="str">
        <f>[78]Outubro!$I$28</f>
        <v>*</v>
      </c>
      <c r="Z33" s="89" t="str">
        <f>[78]Outubro!$I$29</f>
        <v>*</v>
      </c>
      <c r="AA33" s="89" t="str">
        <f>[78]Outubro!$I$30</f>
        <v>*</v>
      </c>
      <c r="AB33" s="89" t="str">
        <f>[78]Outubro!$I$31</f>
        <v>*</v>
      </c>
      <c r="AC33" s="89" t="str">
        <f>[78]Outubro!$I$32</f>
        <v>*</v>
      </c>
      <c r="AD33" s="89" t="str">
        <f>[78]Outubro!$I$33</f>
        <v>*</v>
      </c>
      <c r="AE33" s="89" t="str">
        <f>[78]Outubro!$I$34</f>
        <v>*</v>
      </c>
      <c r="AF33" s="89" t="str">
        <f>[78]Outubro!$I$35</f>
        <v>*</v>
      </c>
      <c r="AG33" s="83" t="str">
        <f>[78]Outubro!$I$36</f>
        <v>*</v>
      </c>
      <c r="AK33" s="5" t="s">
        <v>35</v>
      </c>
      <c r="AM33" s="5" t="s">
        <v>35</v>
      </c>
    </row>
    <row r="34" spans="1:39" x14ac:dyDescent="0.2">
      <c r="A34" s="74" t="s">
        <v>13</v>
      </c>
      <c r="B34" s="86" t="str">
        <f>[79]Outubro!$I$5</f>
        <v>*</v>
      </c>
      <c r="C34" s="86" t="str">
        <f>[79]Outubro!$I$6</f>
        <v>*</v>
      </c>
      <c r="D34" s="86" t="str">
        <f>[79]Outubro!$I$7</f>
        <v>*</v>
      </c>
      <c r="E34" s="86" t="str">
        <f>[79]Outubro!$I$8</f>
        <v>*</v>
      </c>
      <c r="F34" s="86" t="str">
        <f>[79]Outubro!$I$9</f>
        <v>*</v>
      </c>
      <c r="G34" s="86" t="str">
        <f>[79]Outubro!$I$10</f>
        <v>*</v>
      </c>
      <c r="H34" s="86" t="str">
        <f>[79]Outubro!$I$11</f>
        <v>*</v>
      </c>
      <c r="I34" s="86" t="str">
        <f>[79]Outubro!$I$12</f>
        <v>*</v>
      </c>
      <c r="J34" s="86" t="str">
        <f>[79]Outubro!$I$13</f>
        <v>*</v>
      </c>
      <c r="K34" s="86" t="str">
        <f>[79]Outubro!$I$14</f>
        <v>*</v>
      </c>
      <c r="L34" s="86" t="str">
        <f>[79]Outubro!$I$15</f>
        <v>*</v>
      </c>
      <c r="M34" s="86" t="str">
        <f>[79]Outubro!$I$16</f>
        <v>*</v>
      </c>
      <c r="N34" s="86" t="str">
        <f>[79]Outubro!$I$17</f>
        <v>*</v>
      </c>
      <c r="O34" s="86" t="str">
        <f>[79]Outubro!$I$18</f>
        <v>*</v>
      </c>
      <c r="P34" s="86" t="str">
        <f>[79]Outubro!$I$19</f>
        <v>*</v>
      </c>
      <c r="Q34" s="86" t="str">
        <f>[79]Outubro!$I$20</f>
        <v>*</v>
      </c>
      <c r="R34" s="86" t="str">
        <f>[79]Outubro!$I$21</f>
        <v>*</v>
      </c>
      <c r="S34" s="86" t="str">
        <f>[79]Outubro!$I$22</f>
        <v>*</v>
      </c>
      <c r="T34" s="86" t="str">
        <f>[79]Outubro!$I$23</f>
        <v>*</v>
      </c>
      <c r="U34" s="86" t="str">
        <f>[79]Outubro!$I$24</f>
        <v>*</v>
      </c>
      <c r="V34" s="86" t="str">
        <f>[79]Outubro!$I$25</f>
        <v>*</v>
      </c>
      <c r="W34" s="86" t="str">
        <f>[79]Outubro!$I$26</f>
        <v>*</v>
      </c>
      <c r="X34" s="86" t="str">
        <f>[79]Outubro!$I$27</f>
        <v>*</v>
      </c>
      <c r="Y34" s="86" t="str">
        <f>[79]Outubro!$I$28</f>
        <v>*</v>
      </c>
      <c r="Z34" s="86" t="str">
        <f>[79]Outubro!$I$29</f>
        <v>*</v>
      </c>
      <c r="AA34" s="86" t="str">
        <f>[79]Outubro!$I$30</f>
        <v>*</v>
      </c>
      <c r="AB34" s="86" t="str">
        <f>[79]Outubro!$I$31</f>
        <v>*</v>
      </c>
      <c r="AC34" s="86" t="str">
        <f>[79]Outubro!$I$32</f>
        <v>*</v>
      </c>
      <c r="AD34" s="86" t="str">
        <f>[79]Outubro!$I$33</f>
        <v>*</v>
      </c>
      <c r="AE34" s="86" t="str">
        <f>[79]Outubro!$I$34</f>
        <v>*</v>
      </c>
      <c r="AF34" s="86" t="str">
        <f>[79]Outubro!$I$35</f>
        <v>*</v>
      </c>
      <c r="AG34" s="88" t="str">
        <f>[79]Outubro!$I$36</f>
        <v>*</v>
      </c>
      <c r="AJ34" t="s">
        <v>35</v>
      </c>
      <c r="AK34" t="s">
        <v>35</v>
      </c>
      <c r="AL34" t="s">
        <v>35</v>
      </c>
    </row>
    <row r="35" spans="1:39" x14ac:dyDescent="0.2">
      <c r="A35" s="74" t="s">
        <v>144</v>
      </c>
      <c r="B35" s="89" t="str">
        <f>[80]Outubro!$I$5</f>
        <v>*</v>
      </c>
      <c r="C35" s="89" t="str">
        <f>[80]Outubro!$I$6</f>
        <v>*</v>
      </c>
      <c r="D35" s="89" t="str">
        <f>[80]Outubro!$I$7</f>
        <v>*</v>
      </c>
      <c r="E35" s="89" t="str">
        <f>[80]Outubro!$I$8</f>
        <v>*</v>
      </c>
      <c r="F35" s="89" t="str">
        <f>[80]Outubro!$I$9</f>
        <v>*</v>
      </c>
      <c r="G35" s="89" t="str">
        <f>[80]Outubro!$I$10</f>
        <v>*</v>
      </c>
      <c r="H35" s="89" t="str">
        <f>[80]Outubro!$I$11</f>
        <v>*</v>
      </c>
      <c r="I35" s="89" t="str">
        <f>[80]Outubro!$I$12</f>
        <v>*</v>
      </c>
      <c r="J35" s="89" t="str">
        <f>[80]Outubro!$I$13</f>
        <v>*</v>
      </c>
      <c r="K35" s="89" t="str">
        <f>[80]Outubro!$I$14</f>
        <v>*</v>
      </c>
      <c r="L35" s="89" t="str">
        <f>[80]Outubro!$I$15</f>
        <v>*</v>
      </c>
      <c r="M35" s="89" t="str">
        <f>[80]Outubro!$I$16</f>
        <v>*</v>
      </c>
      <c r="N35" s="89" t="str">
        <f>[80]Outubro!$I$17</f>
        <v>*</v>
      </c>
      <c r="O35" s="89" t="str">
        <f>[80]Outubro!$I$18</f>
        <v>*</v>
      </c>
      <c r="P35" s="89" t="str">
        <f>[80]Outubro!$I$19</f>
        <v>*</v>
      </c>
      <c r="Q35" s="89" t="str">
        <f>[80]Outubro!$I$20</f>
        <v>*</v>
      </c>
      <c r="R35" s="89" t="str">
        <f>[80]Outubro!$I$21</f>
        <v>*</v>
      </c>
      <c r="S35" s="89" t="str">
        <f>[80]Outubro!$I$22</f>
        <v>*</v>
      </c>
      <c r="T35" s="86" t="str">
        <f>[80]Outubro!$I$23</f>
        <v>*</v>
      </c>
      <c r="U35" s="86" t="str">
        <f>[80]Outubro!$I$24</f>
        <v>*</v>
      </c>
      <c r="V35" s="86" t="str">
        <f>[80]Outubro!$I$25</f>
        <v>*</v>
      </c>
      <c r="W35" s="86" t="str">
        <f>[80]Outubro!$I$26</f>
        <v>*</v>
      </c>
      <c r="X35" s="86" t="str">
        <f>[80]Outubro!$I$27</f>
        <v>*</v>
      </c>
      <c r="Y35" s="86" t="str">
        <f>[80]Outubro!$I$28</f>
        <v>*</v>
      </c>
      <c r="Z35" s="86" t="str">
        <f>[80]Outubro!$I$29</f>
        <v>*</v>
      </c>
      <c r="AA35" s="86" t="str">
        <f>[80]Outubro!$I$30</f>
        <v>*</v>
      </c>
      <c r="AB35" s="86" t="str">
        <f>[80]Outubro!$I$31</f>
        <v>*</v>
      </c>
      <c r="AC35" s="86" t="str">
        <f>[80]Outubro!$I$32</f>
        <v>*</v>
      </c>
      <c r="AD35" s="86" t="str">
        <f>[80]Outubro!$I$33</f>
        <v>*</v>
      </c>
      <c r="AE35" s="86" t="str">
        <f>[80]Outubro!$I$34</f>
        <v>*</v>
      </c>
      <c r="AF35" s="86" t="str">
        <f>[80]Outubro!$I$35</f>
        <v>*</v>
      </c>
      <c r="AG35" s="91" t="str">
        <f>[80]Outubro!$I$36</f>
        <v>*</v>
      </c>
      <c r="AK35" t="s">
        <v>35</v>
      </c>
    </row>
    <row r="36" spans="1:39" x14ac:dyDescent="0.2">
      <c r="A36" s="74" t="s">
        <v>117</v>
      </c>
      <c r="B36" s="89" t="str">
        <f>[81]Outubro!$I$5</f>
        <v>*</v>
      </c>
      <c r="C36" s="89" t="str">
        <f>[81]Outubro!$I$6</f>
        <v>*</v>
      </c>
      <c r="D36" s="89" t="str">
        <f>[81]Outubro!$I$7</f>
        <v>*</v>
      </c>
      <c r="E36" s="89" t="str">
        <f>[81]Outubro!$I$8</f>
        <v>*</v>
      </c>
      <c r="F36" s="89" t="str">
        <f>[81]Outubro!$I$9</f>
        <v>*</v>
      </c>
      <c r="G36" s="89" t="str">
        <f>[81]Outubro!$I$10</f>
        <v>*</v>
      </c>
      <c r="H36" s="89" t="str">
        <f>[81]Outubro!$I$11</f>
        <v>*</v>
      </c>
      <c r="I36" s="89" t="str">
        <f>[81]Outubro!$I$12</f>
        <v>*</v>
      </c>
      <c r="J36" s="89" t="str">
        <f>[81]Outubro!$I$13</f>
        <v>*</v>
      </c>
      <c r="K36" s="89" t="str">
        <f>[81]Outubro!$I$14</f>
        <v>*</v>
      </c>
      <c r="L36" s="89" t="str">
        <f>[81]Outubro!$I$15</f>
        <v>*</v>
      </c>
      <c r="M36" s="89" t="str">
        <f>[81]Outubro!$I$16</f>
        <v>*</v>
      </c>
      <c r="N36" s="89" t="str">
        <f>[81]Outubro!$I$17</f>
        <v>*</v>
      </c>
      <c r="O36" s="89" t="str">
        <f>[81]Outubro!$I$18</f>
        <v>*</v>
      </c>
      <c r="P36" s="89" t="str">
        <f>[81]Outubro!$I$19</f>
        <v>*</v>
      </c>
      <c r="Q36" s="86" t="str">
        <f>[81]Outubro!$I$20</f>
        <v>*</v>
      </c>
      <c r="R36" s="86" t="str">
        <f>[81]Outubro!$I$21</f>
        <v>*</v>
      </c>
      <c r="S36" s="86" t="str">
        <f>[81]Outubro!$I$22</f>
        <v>*</v>
      </c>
      <c r="T36" s="86" t="str">
        <f>[81]Outubro!$I$23</f>
        <v>*</v>
      </c>
      <c r="U36" s="86" t="str">
        <f>[81]Outubro!$I$24</f>
        <v>*</v>
      </c>
      <c r="V36" s="86" t="str">
        <f>[81]Outubro!$I$25</f>
        <v>*</v>
      </c>
      <c r="W36" s="86" t="str">
        <f>[81]Outubro!$I$26</f>
        <v>*</v>
      </c>
      <c r="X36" s="86" t="str">
        <f>[81]Outubro!$I$27</f>
        <v>*</v>
      </c>
      <c r="Y36" s="86" t="str">
        <f>[81]Outubro!$I$28</f>
        <v>*</v>
      </c>
      <c r="Z36" s="86" t="str">
        <f>[81]Outubro!$I$29</f>
        <v>*</v>
      </c>
      <c r="AA36" s="86" t="str">
        <f>[81]Outubro!$I$30</f>
        <v>*</v>
      </c>
      <c r="AB36" s="86" t="str">
        <f>[81]Outubro!$I$31</f>
        <v>*</v>
      </c>
      <c r="AC36" s="86" t="str">
        <f>[81]Outubro!$I$32</f>
        <v>*</v>
      </c>
      <c r="AD36" s="86" t="str">
        <f>[81]Outubro!$I$33</f>
        <v>*</v>
      </c>
      <c r="AE36" s="86" t="str">
        <f>[81]Outubro!$I$34</f>
        <v>*</v>
      </c>
      <c r="AF36" s="86" t="str">
        <f>[81]Outubro!$I$35</f>
        <v>*</v>
      </c>
      <c r="AG36" s="91" t="str">
        <f>[81]Outubro!$I$36</f>
        <v>*</v>
      </c>
      <c r="AJ36" t="s">
        <v>35</v>
      </c>
      <c r="AK36" t="s">
        <v>35</v>
      </c>
    </row>
    <row r="37" spans="1:39" x14ac:dyDescent="0.2">
      <c r="A37" s="74" t="s">
        <v>14</v>
      </c>
      <c r="B37" s="89" t="str">
        <f>[82]Outubro!$I$5</f>
        <v>*</v>
      </c>
      <c r="C37" s="89" t="str">
        <f>[82]Outubro!$I$6</f>
        <v>*</v>
      </c>
      <c r="D37" s="89" t="str">
        <f>[82]Outubro!$I$7</f>
        <v>*</v>
      </c>
      <c r="E37" s="89" t="str">
        <f>[82]Outubro!$I$8</f>
        <v>*</v>
      </c>
      <c r="F37" s="89" t="str">
        <f>[82]Outubro!$I$9</f>
        <v>*</v>
      </c>
      <c r="G37" s="89" t="str">
        <f>[82]Outubro!$I$10</f>
        <v>*</v>
      </c>
      <c r="H37" s="89" t="str">
        <f>[82]Outubro!$I$11</f>
        <v>*</v>
      </c>
      <c r="I37" s="89" t="str">
        <f>[82]Outubro!$I$12</f>
        <v>*</v>
      </c>
      <c r="J37" s="89" t="str">
        <f>[82]Outubro!$I$13</f>
        <v>*</v>
      </c>
      <c r="K37" s="89" t="str">
        <f>[82]Outubro!$I$14</f>
        <v>*</v>
      </c>
      <c r="L37" s="89" t="str">
        <f>[82]Outubro!$I$15</f>
        <v>*</v>
      </c>
      <c r="M37" s="89" t="str">
        <f>[82]Outubro!$I$16</f>
        <v>*</v>
      </c>
      <c r="N37" s="89" t="str">
        <f>[82]Outubro!$I$17</f>
        <v>*</v>
      </c>
      <c r="O37" s="89" t="str">
        <f>[82]Outubro!$I$18</f>
        <v>*</v>
      </c>
      <c r="P37" s="89" t="str">
        <f>[82]Outubro!$I$19</f>
        <v>*</v>
      </c>
      <c r="Q37" s="89" t="str">
        <f>[82]Outubro!$I$20</f>
        <v>*</v>
      </c>
      <c r="R37" s="89" t="str">
        <f>[82]Outubro!$I$21</f>
        <v>*</v>
      </c>
      <c r="S37" s="89" t="str">
        <f>[82]Outubro!$I$22</f>
        <v>*</v>
      </c>
      <c r="T37" s="89" t="str">
        <f>[82]Outubro!$I$23</f>
        <v>*</v>
      </c>
      <c r="U37" s="89" t="str">
        <f>[82]Outubro!$I$24</f>
        <v>*</v>
      </c>
      <c r="V37" s="89" t="str">
        <f>[82]Outubro!$I$25</f>
        <v>*</v>
      </c>
      <c r="W37" s="89" t="str">
        <f>[82]Outubro!$I$26</f>
        <v>*</v>
      </c>
      <c r="X37" s="89" t="str">
        <f>[82]Outubro!$I$27</f>
        <v>*</v>
      </c>
      <c r="Y37" s="89" t="str">
        <f>[82]Outubro!$I$28</f>
        <v>*</v>
      </c>
      <c r="Z37" s="89" t="str">
        <f>[82]Outubro!$I$29</f>
        <v>*</v>
      </c>
      <c r="AA37" s="89" t="str">
        <f>[82]Outubro!$I$30</f>
        <v>*</v>
      </c>
      <c r="AB37" s="89" t="str">
        <f>[82]Outubro!$I$31</f>
        <v>*</v>
      </c>
      <c r="AC37" s="89" t="str">
        <f>[82]Outubro!$I$32</f>
        <v>*</v>
      </c>
      <c r="AD37" s="89" t="str">
        <f>[82]Outubro!$I$33</f>
        <v>*</v>
      </c>
      <c r="AE37" s="89" t="str">
        <f>[82]Outubro!$I$34</f>
        <v>*</v>
      </c>
      <c r="AF37" s="89" t="str">
        <f>[82]Outubro!$I$35</f>
        <v>*</v>
      </c>
      <c r="AG37" s="83" t="str">
        <f>[82]Outubro!$I$36</f>
        <v>*</v>
      </c>
      <c r="AK37" t="s">
        <v>35</v>
      </c>
    </row>
    <row r="38" spans="1:39" x14ac:dyDescent="0.2">
      <c r="A38" s="74" t="s">
        <v>145</v>
      </c>
      <c r="B38" s="11" t="str">
        <f>[83]Outubro!$I$5</f>
        <v>*</v>
      </c>
      <c r="C38" s="11" t="str">
        <f>[83]Outubro!$I$6</f>
        <v>*</v>
      </c>
      <c r="D38" s="11" t="str">
        <f>[83]Outubro!$I$7</f>
        <v>*</v>
      </c>
      <c r="E38" s="11" t="str">
        <f>[83]Outubro!$I$8</f>
        <v>*</v>
      </c>
      <c r="F38" s="11" t="str">
        <f>[83]Outubro!$I$9</f>
        <v>*</v>
      </c>
      <c r="G38" s="11" t="str">
        <f>[83]Outubro!$I$10</f>
        <v>*</v>
      </c>
      <c r="H38" s="11" t="str">
        <f>[83]Outubro!$I$11</f>
        <v>*</v>
      </c>
      <c r="I38" s="11" t="str">
        <f>[83]Outubro!$I$12</f>
        <v>*</v>
      </c>
      <c r="J38" s="11" t="str">
        <f>[83]Outubro!$I$13</f>
        <v>*</v>
      </c>
      <c r="K38" s="11" t="str">
        <f>[83]Outubro!$I$14</f>
        <v>*</v>
      </c>
      <c r="L38" s="11" t="str">
        <f>[83]Outubro!$I$15</f>
        <v>*</v>
      </c>
      <c r="M38" s="11" t="str">
        <f>[83]Outubro!$I$16</f>
        <v>*</v>
      </c>
      <c r="N38" s="11" t="str">
        <f>[83]Outubro!$I$17</f>
        <v>*</v>
      </c>
      <c r="O38" s="11" t="str">
        <f>[83]Outubro!$I$18</f>
        <v>*</v>
      </c>
      <c r="P38" s="11" t="str">
        <f>[83]Outubro!$I$19</f>
        <v>*</v>
      </c>
      <c r="Q38" s="86" t="str">
        <f>[83]Outubro!$I$20</f>
        <v>*</v>
      </c>
      <c r="R38" s="86" t="str">
        <f>[83]Outubro!$I$21</f>
        <v>*</v>
      </c>
      <c r="S38" s="86" t="str">
        <f>[83]Outubro!$I$22</f>
        <v>*</v>
      </c>
      <c r="T38" s="86" t="str">
        <f>[83]Outubro!$I$23</f>
        <v>*</v>
      </c>
      <c r="U38" s="86" t="str">
        <f>[83]Outubro!$I$24</f>
        <v>*</v>
      </c>
      <c r="V38" s="86" t="str">
        <f>[83]Outubro!$I$25</f>
        <v>*</v>
      </c>
      <c r="W38" s="86" t="str">
        <f>[83]Outubro!$I$26</f>
        <v>*</v>
      </c>
      <c r="X38" s="86" t="str">
        <f>[83]Outubro!$I$27</f>
        <v>*</v>
      </c>
      <c r="Y38" s="86" t="str">
        <f>[83]Outubro!$I$28</f>
        <v>*</v>
      </c>
      <c r="Z38" s="86" t="str">
        <f>[83]Outubro!$I$29</f>
        <v>*</v>
      </c>
      <c r="AA38" s="86" t="str">
        <f>[83]Outubro!$I$30</f>
        <v>*</v>
      </c>
      <c r="AB38" s="86" t="str">
        <f>[83]Outubro!$I$31</f>
        <v>*</v>
      </c>
      <c r="AC38" s="86" t="str">
        <f>[83]Outubro!$I$32</f>
        <v>*</v>
      </c>
      <c r="AD38" s="86" t="str">
        <f>[83]Outubro!$I$33</f>
        <v>*</v>
      </c>
      <c r="AE38" s="86" t="str">
        <f>[83]Outubro!$I$34</f>
        <v>*</v>
      </c>
      <c r="AF38" s="86" t="str">
        <f>[83]Outubro!$I$35</f>
        <v>*</v>
      </c>
      <c r="AG38" s="91" t="str">
        <f>[83]Outubro!$I$36</f>
        <v>*</v>
      </c>
      <c r="AJ38" t="s">
        <v>35</v>
      </c>
      <c r="AK38" t="s">
        <v>35</v>
      </c>
    </row>
    <row r="39" spans="1:39" x14ac:dyDescent="0.2">
      <c r="A39" s="74" t="s">
        <v>15</v>
      </c>
      <c r="B39" s="89" t="str">
        <f>[84]Outubro!$I$5</f>
        <v>*</v>
      </c>
      <c r="C39" s="89" t="str">
        <f>[84]Outubro!$I$6</f>
        <v>*</v>
      </c>
      <c r="D39" s="89" t="str">
        <f>[84]Outubro!$I$7</f>
        <v>*</v>
      </c>
      <c r="E39" s="89" t="str">
        <f>[84]Outubro!$I$8</f>
        <v>*</v>
      </c>
      <c r="F39" s="89" t="str">
        <f>[84]Outubro!$I$9</f>
        <v>*</v>
      </c>
      <c r="G39" s="89" t="str">
        <f>[84]Outubro!$I$10</f>
        <v>*</v>
      </c>
      <c r="H39" s="89" t="str">
        <f>[84]Outubro!$I$11</f>
        <v>*</v>
      </c>
      <c r="I39" s="89" t="str">
        <f>[84]Outubro!$I$12</f>
        <v>*</v>
      </c>
      <c r="J39" s="89" t="str">
        <f>[84]Outubro!$I$13</f>
        <v>*</v>
      </c>
      <c r="K39" s="89" t="str">
        <f>[84]Outubro!$I$14</f>
        <v>*</v>
      </c>
      <c r="L39" s="89" t="str">
        <f>[84]Outubro!$I$15</f>
        <v>*</v>
      </c>
      <c r="M39" s="89" t="str">
        <f>[84]Outubro!$I$16</f>
        <v>*</v>
      </c>
      <c r="N39" s="89" t="str">
        <f>[84]Outubro!$I$17</f>
        <v>*</v>
      </c>
      <c r="O39" s="89" t="str">
        <f>[84]Outubro!$I$18</f>
        <v>*</v>
      </c>
      <c r="P39" s="89" t="str">
        <f>[84]Outubro!$I$19</f>
        <v>*</v>
      </c>
      <c r="Q39" s="89" t="str">
        <f>[84]Outubro!$I$20</f>
        <v>*</v>
      </c>
      <c r="R39" s="89" t="str">
        <f>[84]Outubro!$I$21</f>
        <v>*</v>
      </c>
      <c r="S39" s="89" t="str">
        <f>[84]Outubro!$I$22</f>
        <v>*</v>
      </c>
      <c r="T39" s="89" t="str">
        <f>[84]Outubro!$I$23</f>
        <v>*</v>
      </c>
      <c r="U39" s="89" t="str">
        <f>[84]Outubro!$I$24</f>
        <v>*</v>
      </c>
      <c r="V39" s="89" t="str">
        <f>[84]Outubro!$I$25</f>
        <v>*</v>
      </c>
      <c r="W39" s="89" t="str">
        <f>[84]Outubro!$I$26</f>
        <v>*</v>
      </c>
      <c r="X39" s="89" t="str">
        <f>[84]Outubro!$I$27</f>
        <v>*</v>
      </c>
      <c r="Y39" s="89" t="str">
        <f>[84]Outubro!$I$28</f>
        <v>*</v>
      </c>
      <c r="Z39" s="89" t="str">
        <f>[84]Outubro!$I$29</f>
        <v>*</v>
      </c>
      <c r="AA39" s="89" t="str">
        <f>[84]Outubro!$I$30</f>
        <v>*</v>
      </c>
      <c r="AB39" s="89" t="str">
        <f>[84]Outubro!$I$31</f>
        <v>*</v>
      </c>
      <c r="AC39" s="89" t="str">
        <f>[84]Outubro!$I$32</f>
        <v>*</v>
      </c>
      <c r="AD39" s="89" t="str">
        <f>[84]Outubro!$I$33</f>
        <v>*</v>
      </c>
      <c r="AE39" s="89" t="str">
        <f>[84]Outubro!$I$34</f>
        <v>*</v>
      </c>
      <c r="AF39" s="89" t="str">
        <f>[84]Outubro!$I$35</f>
        <v>*</v>
      </c>
      <c r="AG39" s="83" t="str">
        <f>[84]Outubro!$I$36</f>
        <v>*</v>
      </c>
      <c r="AH39" s="12" t="s">
        <v>35</v>
      </c>
      <c r="AK39" t="s">
        <v>35</v>
      </c>
    </row>
    <row r="40" spans="1:39" x14ac:dyDescent="0.2">
      <c r="A40" s="74" t="s">
        <v>16</v>
      </c>
      <c r="B40" s="90" t="str">
        <f>[85]Outubro!$I$5</f>
        <v>*</v>
      </c>
      <c r="C40" s="90" t="str">
        <f>[85]Outubro!$I$6</f>
        <v>*</v>
      </c>
      <c r="D40" s="90" t="str">
        <f>[85]Outubro!$I$7</f>
        <v>*</v>
      </c>
      <c r="E40" s="90" t="str">
        <f>[85]Outubro!$I$8</f>
        <v>*</v>
      </c>
      <c r="F40" s="90" t="str">
        <f>[85]Outubro!$I$9</f>
        <v>*</v>
      </c>
      <c r="G40" s="90" t="str">
        <f>[85]Outubro!$I$10</f>
        <v>*</v>
      </c>
      <c r="H40" s="90" t="str">
        <f>[85]Outubro!$I$11</f>
        <v>*</v>
      </c>
      <c r="I40" s="90" t="str">
        <f>[85]Outubro!$I$12</f>
        <v>*</v>
      </c>
      <c r="J40" s="90" t="str">
        <f>[85]Outubro!$I$13</f>
        <v>*</v>
      </c>
      <c r="K40" s="90" t="str">
        <f>[85]Outubro!$I$14</f>
        <v>*</v>
      </c>
      <c r="L40" s="90" t="str">
        <f>[85]Outubro!$I$15</f>
        <v>*</v>
      </c>
      <c r="M40" s="90" t="str">
        <f>[85]Outubro!$I$16</f>
        <v>*</v>
      </c>
      <c r="N40" s="90" t="str">
        <f>[85]Outubro!$I$17</f>
        <v>*</v>
      </c>
      <c r="O40" s="90" t="str">
        <f>[85]Outubro!$I$18</f>
        <v>*</v>
      </c>
      <c r="P40" s="90" t="str">
        <f>[85]Outubro!$I$19</f>
        <v>*</v>
      </c>
      <c r="Q40" s="90" t="str">
        <f>[85]Outubro!$I$20</f>
        <v>*</v>
      </c>
      <c r="R40" s="90" t="str">
        <f>[85]Outubro!$I$21</f>
        <v>*</v>
      </c>
      <c r="S40" s="90" t="str">
        <f>[85]Outubro!$I$22</f>
        <v>*</v>
      </c>
      <c r="T40" s="90" t="str">
        <f>[85]Outubro!$I$23</f>
        <v>*</v>
      </c>
      <c r="U40" s="90" t="str">
        <f>[85]Outubro!$I$24</f>
        <v>*</v>
      </c>
      <c r="V40" s="90" t="str">
        <f>[85]Outubro!$I$25</f>
        <v>*</v>
      </c>
      <c r="W40" s="90" t="str">
        <f>[85]Outubro!$I$26</f>
        <v>*</v>
      </c>
      <c r="X40" s="90" t="str">
        <f>[85]Outubro!$I$27</f>
        <v>*</v>
      </c>
      <c r="Y40" s="90" t="str">
        <f>[85]Outubro!$I$28</f>
        <v>*</v>
      </c>
      <c r="Z40" s="90" t="str">
        <f>[85]Outubro!$I$29</f>
        <v>*</v>
      </c>
      <c r="AA40" s="90" t="str">
        <f>[85]Outubro!$I$30</f>
        <v>*</v>
      </c>
      <c r="AB40" s="90" t="str">
        <f>[85]Outubro!$I$31</f>
        <v>*</v>
      </c>
      <c r="AC40" s="90" t="str">
        <f>[85]Outubro!$I$32</f>
        <v>*</v>
      </c>
      <c r="AD40" s="90" t="str">
        <f>[85]Outubro!$I$33</f>
        <v>*</v>
      </c>
      <c r="AE40" s="90" t="str">
        <f>[85]Outubro!$I$34</f>
        <v>*</v>
      </c>
      <c r="AF40" s="90" t="str">
        <f>[85]Outubro!$I$35</f>
        <v>*</v>
      </c>
      <c r="AG40" s="83" t="str">
        <f>[85]Outubro!$I$36</f>
        <v>*</v>
      </c>
      <c r="AI40" t="s">
        <v>35</v>
      </c>
      <c r="AJ40" t="s">
        <v>35</v>
      </c>
    </row>
    <row r="41" spans="1:39" x14ac:dyDescent="0.2">
      <c r="A41" s="74" t="s">
        <v>146</v>
      </c>
      <c r="B41" s="89" t="str">
        <f>[86]Outubro!$I$5</f>
        <v>*</v>
      </c>
      <c r="C41" s="89" t="str">
        <f>[86]Outubro!$I$6</f>
        <v>*</v>
      </c>
      <c r="D41" s="89" t="str">
        <f>[86]Outubro!$I$7</f>
        <v>*</v>
      </c>
      <c r="E41" s="89" t="str">
        <f>[86]Outubro!$I$8</f>
        <v>*</v>
      </c>
      <c r="F41" s="89" t="str">
        <f>[86]Outubro!$I$9</f>
        <v>*</v>
      </c>
      <c r="G41" s="89" t="str">
        <f>[86]Outubro!$I$10</f>
        <v>*</v>
      </c>
      <c r="H41" s="89" t="str">
        <f>[86]Outubro!$I$11</f>
        <v>*</v>
      </c>
      <c r="I41" s="89" t="str">
        <f>[86]Outubro!$I$12</f>
        <v>*</v>
      </c>
      <c r="J41" s="89" t="str">
        <f>[86]Outubro!$I$13</f>
        <v>*</v>
      </c>
      <c r="K41" s="89" t="str">
        <f>[86]Outubro!$I$14</f>
        <v>*</v>
      </c>
      <c r="L41" s="89" t="str">
        <f>[86]Outubro!$I$15</f>
        <v>*</v>
      </c>
      <c r="M41" s="89" t="str">
        <f>[86]Outubro!$I$16</f>
        <v>*</v>
      </c>
      <c r="N41" s="89" t="str">
        <f>[86]Outubro!$I$17</f>
        <v>*</v>
      </c>
      <c r="O41" s="89" t="str">
        <f>[86]Outubro!$I$18</f>
        <v>*</v>
      </c>
      <c r="P41" s="89" t="str">
        <f>[86]Outubro!$I$19</f>
        <v>*</v>
      </c>
      <c r="Q41" s="89" t="str">
        <f>[86]Outubro!$I$20</f>
        <v>*</v>
      </c>
      <c r="R41" s="89" t="str">
        <f>[86]Outubro!$I$21</f>
        <v>*</v>
      </c>
      <c r="S41" s="89" t="str">
        <f>[86]Outubro!$I$22</f>
        <v>*</v>
      </c>
      <c r="T41" s="86" t="str">
        <f>[86]Outubro!$I$23</f>
        <v>*</v>
      </c>
      <c r="U41" s="86" t="str">
        <f>[86]Outubro!$I$24</f>
        <v>*</v>
      </c>
      <c r="V41" s="86" t="str">
        <f>[86]Outubro!$I$25</f>
        <v>*</v>
      </c>
      <c r="W41" s="86" t="str">
        <f>[86]Outubro!$I$26</f>
        <v>*</v>
      </c>
      <c r="X41" s="86" t="str">
        <f>[86]Outubro!$I$27</f>
        <v>*</v>
      </c>
      <c r="Y41" s="86" t="str">
        <f>[86]Outubro!$I$28</f>
        <v>*</v>
      </c>
      <c r="Z41" s="86" t="str">
        <f>[86]Outubro!$I$29</f>
        <v>*</v>
      </c>
      <c r="AA41" s="86" t="str">
        <f>[86]Outubro!$I$30</f>
        <v>*</v>
      </c>
      <c r="AB41" s="86" t="str">
        <f>[86]Outubro!$I$31</f>
        <v>*</v>
      </c>
      <c r="AC41" s="86" t="str">
        <f>[86]Outubro!$I$32</f>
        <v>*</v>
      </c>
      <c r="AD41" s="86" t="str">
        <f>[86]Outubro!$I$33</f>
        <v>*</v>
      </c>
      <c r="AE41" s="86" t="str">
        <f>[86]Outubro!$I$34</f>
        <v>*</v>
      </c>
      <c r="AF41" s="86" t="str">
        <f>[86]Outubro!$I$35</f>
        <v>*</v>
      </c>
      <c r="AG41" s="91" t="str">
        <f>[86]Outubro!$I$36</f>
        <v>*</v>
      </c>
      <c r="AJ41" t="s">
        <v>35</v>
      </c>
    </row>
    <row r="42" spans="1:39" x14ac:dyDescent="0.2">
      <c r="A42" s="74" t="s">
        <v>17</v>
      </c>
      <c r="B42" s="89" t="str">
        <f>[87]Outubro!$I$5</f>
        <v>*</v>
      </c>
      <c r="C42" s="89" t="str">
        <f>[87]Outubro!$I$6</f>
        <v>*</v>
      </c>
      <c r="D42" s="89" t="str">
        <f>[87]Outubro!$I$7</f>
        <v>*</v>
      </c>
      <c r="E42" s="89" t="str">
        <f>[87]Outubro!$I$8</f>
        <v>*</v>
      </c>
      <c r="F42" s="89" t="str">
        <f>[87]Outubro!$I$9</f>
        <v>*</v>
      </c>
      <c r="G42" s="89" t="str">
        <f>[87]Outubro!$I$10</f>
        <v>*</v>
      </c>
      <c r="H42" s="89" t="str">
        <f>[87]Outubro!$I$11</f>
        <v>*</v>
      </c>
      <c r="I42" s="89" t="str">
        <f>[87]Outubro!$I$12</f>
        <v>*</v>
      </c>
      <c r="J42" s="89" t="str">
        <f>[87]Outubro!$I$13</f>
        <v>*</v>
      </c>
      <c r="K42" s="89" t="str">
        <f>[87]Outubro!$I$14</f>
        <v>*</v>
      </c>
      <c r="L42" s="89" t="str">
        <f>[87]Outubro!$I$15</f>
        <v>*</v>
      </c>
      <c r="M42" s="89" t="str">
        <f>[87]Outubro!$I$16</f>
        <v>*</v>
      </c>
      <c r="N42" s="89" t="str">
        <f>[87]Outubro!$I$17</f>
        <v>*</v>
      </c>
      <c r="O42" s="89" t="str">
        <f>[87]Outubro!$I$18</f>
        <v>*</v>
      </c>
      <c r="P42" s="89" t="str">
        <f>[87]Outubro!$I$19</f>
        <v>*</v>
      </c>
      <c r="Q42" s="89" t="str">
        <f>[87]Outubro!$I$20</f>
        <v>*</v>
      </c>
      <c r="R42" s="89" t="str">
        <f>[87]Outubro!$I$21</f>
        <v>*</v>
      </c>
      <c r="S42" s="89" t="str">
        <f>[87]Outubro!$I$22</f>
        <v>*</v>
      </c>
      <c r="T42" s="89" t="str">
        <f>[87]Outubro!$I$23</f>
        <v>*</v>
      </c>
      <c r="U42" s="89" t="str">
        <f>[87]Outubro!$I$24</f>
        <v>*</v>
      </c>
      <c r="V42" s="89" t="str">
        <f>[87]Outubro!$I$25</f>
        <v>*</v>
      </c>
      <c r="W42" s="89" t="str">
        <f>[87]Outubro!$I$26</f>
        <v>*</v>
      </c>
      <c r="X42" s="89" t="str">
        <f>[87]Outubro!$I$27</f>
        <v>*</v>
      </c>
      <c r="Y42" s="89" t="str">
        <f>[87]Outubro!$I$28</f>
        <v>*</v>
      </c>
      <c r="Z42" s="89" t="str">
        <f>[87]Outubro!$I$29</f>
        <v>*</v>
      </c>
      <c r="AA42" s="89" t="str">
        <f>[87]Outubro!$I$30</f>
        <v>*</v>
      </c>
      <c r="AB42" s="89" t="str">
        <f>[87]Outubro!$I$31</f>
        <v>*</v>
      </c>
      <c r="AC42" s="89" t="str">
        <f>[87]Outubro!$I$32</f>
        <v>*</v>
      </c>
      <c r="AD42" s="89" t="str">
        <f>[87]Outubro!$I$33</f>
        <v>*</v>
      </c>
      <c r="AE42" s="89" t="str">
        <f>[87]Outubro!$I$34</f>
        <v>*</v>
      </c>
      <c r="AF42" s="89" t="str">
        <f>[87]Outubro!$I$35</f>
        <v>*</v>
      </c>
      <c r="AG42" s="83" t="str">
        <f>[87]Outubro!$I$36</f>
        <v>*</v>
      </c>
    </row>
    <row r="43" spans="1:39" x14ac:dyDescent="0.2">
      <c r="A43" s="74" t="s">
        <v>130</v>
      </c>
      <c r="B43" s="11" t="str">
        <f>[88]Outubro!$I$5</f>
        <v>*</v>
      </c>
      <c r="C43" s="11" t="str">
        <f>[88]Outubro!$I$6</f>
        <v>*</v>
      </c>
      <c r="D43" s="11" t="str">
        <f>[88]Outubro!$I$7</f>
        <v>*</v>
      </c>
      <c r="E43" s="11" t="str">
        <f>[88]Outubro!$I$8</f>
        <v>*</v>
      </c>
      <c r="F43" s="11" t="str">
        <f>[88]Outubro!$I$9</f>
        <v>*</v>
      </c>
      <c r="G43" s="11" t="str">
        <f>[88]Outubro!$I$10</f>
        <v>*</v>
      </c>
      <c r="H43" s="11" t="str">
        <f>[88]Outubro!$I$11</f>
        <v>*</v>
      </c>
      <c r="I43" s="11" t="str">
        <f>[88]Outubro!$I$12</f>
        <v>*</v>
      </c>
      <c r="J43" s="11" t="str">
        <f>[88]Outubro!$I$13</f>
        <v>*</v>
      </c>
      <c r="K43" s="11" t="str">
        <f>[88]Outubro!$I$14</f>
        <v>*</v>
      </c>
      <c r="L43" s="11" t="str">
        <f>[88]Outubro!$I$15</f>
        <v>*</v>
      </c>
      <c r="M43" s="11" t="str">
        <f>[88]Outubro!$I$16</f>
        <v>*</v>
      </c>
      <c r="N43" s="11" t="str">
        <f>[88]Outubro!$I$17</f>
        <v>*</v>
      </c>
      <c r="O43" s="11" t="str">
        <f>[88]Outubro!$I$18</f>
        <v>*</v>
      </c>
      <c r="P43" s="11" t="str">
        <f>[88]Outubro!$I$19</f>
        <v>*</v>
      </c>
      <c r="Q43" s="11" t="str">
        <f>[88]Outubro!$I$20</f>
        <v>*</v>
      </c>
      <c r="R43" s="11" t="str">
        <f>[88]Outubro!$I$21</f>
        <v>*</v>
      </c>
      <c r="S43" s="11" t="str">
        <f>[88]Outubro!$I$22</f>
        <v>*</v>
      </c>
      <c r="T43" s="86" t="str">
        <f>[88]Outubro!$I$23</f>
        <v>*</v>
      </c>
      <c r="U43" s="86" t="str">
        <f>[88]Outubro!$I$24</f>
        <v>*</v>
      </c>
      <c r="V43" s="86" t="str">
        <f>[88]Outubro!$I$25</f>
        <v>*</v>
      </c>
      <c r="W43" s="86" t="str">
        <f>[88]Outubro!$I$26</f>
        <v>*</v>
      </c>
      <c r="X43" s="86" t="str">
        <f>[88]Outubro!$I$27</f>
        <v>*</v>
      </c>
      <c r="Y43" s="86" t="str">
        <f>[88]Outubro!$I$28</f>
        <v>*</v>
      </c>
      <c r="Z43" s="86" t="str">
        <f>[88]Outubro!$I$29</f>
        <v>*</v>
      </c>
      <c r="AA43" s="86" t="str">
        <f>[88]Outubro!$I$30</f>
        <v>*</v>
      </c>
      <c r="AB43" s="86" t="str">
        <f>[88]Outubro!$I$31</f>
        <v>*</v>
      </c>
      <c r="AC43" s="86" t="str">
        <f>[88]Outubro!$I$32</f>
        <v>*</v>
      </c>
      <c r="AD43" s="86" t="str">
        <f>[88]Outubro!$I$33</f>
        <v>*</v>
      </c>
      <c r="AE43" s="86" t="str">
        <f>[88]Outubro!$I$34</f>
        <v>*</v>
      </c>
      <c r="AF43" s="86" t="str">
        <f>[88]Outubro!$I$35</f>
        <v>*</v>
      </c>
      <c r="AG43" s="91" t="str">
        <f>[88]Outubro!$I$36</f>
        <v>*</v>
      </c>
      <c r="AJ43" t="s">
        <v>35</v>
      </c>
      <c r="AK43" t="s">
        <v>35</v>
      </c>
      <c r="AL43" t="s">
        <v>35</v>
      </c>
    </row>
    <row r="44" spans="1:39" x14ac:dyDescent="0.2">
      <c r="A44" s="74" t="s">
        <v>18</v>
      </c>
      <c r="B44" s="89" t="str">
        <f>[89]Outubro!$I$5</f>
        <v>*</v>
      </c>
      <c r="C44" s="89" t="str">
        <f>[89]Outubro!$I$6</f>
        <v>*</v>
      </c>
      <c r="D44" s="89" t="str">
        <f>[89]Outubro!$I$7</f>
        <v>*</v>
      </c>
      <c r="E44" s="89" t="str">
        <f>[89]Outubro!$I$8</f>
        <v>*</v>
      </c>
      <c r="F44" s="89" t="str">
        <f>[89]Outubro!$I$9</f>
        <v>*</v>
      </c>
      <c r="G44" s="89" t="str">
        <f>[89]Outubro!$I$10</f>
        <v>*</v>
      </c>
      <c r="H44" s="89" t="str">
        <f>[89]Outubro!$I$11</f>
        <v>*</v>
      </c>
      <c r="I44" s="89" t="str">
        <f>[89]Outubro!$I$12</f>
        <v>*</v>
      </c>
      <c r="J44" s="89" t="str">
        <f>[89]Outubro!$I$13</f>
        <v>*</v>
      </c>
      <c r="K44" s="89" t="str">
        <f>[89]Outubro!$I$14</f>
        <v>*</v>
      </c>
      <c r="L44" s="89" t="str">
        <f>[89]Outubro!$I$15</f>
        <v>*</v>
      </c>
      <c r="M44" s="89" t="str">
        <f>[89]Outubro!$I$16</f>
        <v>*</v>
      </c>
      <c r="N44" s="89" t="str">
        <f>[89]Outubro!$I$17</f>
        <v>*</v>
      </c>
      <c r="O44" s="89" t="str">
        <f>[89]Outubro!$I$18</f>
        <v>*</v>
      </c>
      <c r="P44" s="89" t="str">
        <f>[89]Outubro!$I$19</f>
        <v>*</v>
      </c>
      <c r="Q44" s="89" t="str">
        <f>[89]Outubro!$I$20</f>
        <v>*</v>
      </c>
      <c r="R44" s="89" t="str">
        <f>[89]Outubro!$I$21</f>
        <v>*</v>
      </c>
      <c r="S44" s="89" t="str">
        <f>[89]Outubro!$I$22</f>
        <v>*</v>
      </c>
      <c r="T44" s="89" t="str">
        <f>[89]Outubro!$I$23</f>
        <v>*</v>
      </c>
      <c r="U44" s="89" t="str">
        <f>[89]Outubro!$I$24</f>
        <v>*</v>
      </c>
      <c r="V44" s="89" t="str">
        <f>[89]Outubro!$I$25</f>
        <v>*</v>
      </c>
      <c r="W44" s="89" t="str">
        <f>[89]Outubro!$I$26</f>
        <v>*</v>
      </c>
      <c r="X44" s="89" t="str">
        <f>[89]Outubro!$I$27</f>
        <v>*</v>
      </c>
      <c r="Y44" s="89" t="str">
        <f>[89]Outubro!$I$28</f>
        <v>*</v>
      </c>
      <c r="Z44" s="89" t="str">
        <f>[89]Outubro!$I$29</f>
        <v>*</v>
      </c>
      <c r="AA44" s="89" t="str">
        <f>[89]Outubro!$I$30</f>
        <v>*</v>
      </c>
      <c r="AB44" s="89" t="str">
        <f>[89]Outubro!$I$31</f>
        <v>*</v>
      </c>
      <c r="AC44" s="89" t="str">
        <f>[89]Outubro!$I$32</f>
        <v>*</v>
      </c>
      <c r="AD44" s="89" t="str">
        <f>[89]Outubro!$I$33</f>
        <v>*</v>
      </c>
      <c r="AE44" s="89" t="str">
        <f>[89]Outubro!$I$34</f>
        <v>*</v>
      </c>
      <c r="AF44" s="89" t="str">
        <f>[89]Outubro!$I$35</f>
        <v>*</v>
      </c>
      <c r="AG44" s="83" t="str">
        <f>[89]Outubro!$I$36</f>
        <v>*</v>
      </c>
      <c r="AJ44" t="s">
        <v>35</v>
      </c>
      <c r="AK44" t="s">
        <v>35</v>
      </c>
      <c r="AL44" t="s">
        <v>35</v>
      </c>
    </row>
    <row r="45" spans="1:39" x14ac:dyDescent="0.2">
      <c r="A45" s="74" t="s">
        <v>135</v>
      </c>
      <c r="B45" s="89" t="str">
        <f>[90]Outubro!$I$5</f>
        <v>*</v>
      </c>
      <c r="C45" s="89" t="str">
        <f>[90]Outubro!$I$6</f>
        <v>*</v>
      </c>
      <c r="D45" s="89" t="str">
        <f>[90]Outubro!$I$7</f>
        <v>*</v>
      </c>
      <c r="E45" s="89" t="str">
        <f>[90]Outubro!$I$8</f>
        <v>*</v>
      </c>
      <c r="F45" s="89" t="str">
        <f>[90]Outubro!$I$9</f>
        <v>*</v>
      </c>
      <c r="G45" s="89" t="str">
        <f>[90]Outubro!$I$10</f>
        <v>*</v>
      </c>
      <c r="H45" s="89" t="str">
        <f>[90]Outubro!$I$11</f>
        <v>*</v>
      </c>
      <c r="I45" s="89" t="str">
        <f>[90]Outubro!$I$12</f>
        <v>*</v>
      </c>
      <c r="J45" s="89" t="str">
        <f>[90]Outubro!$I$13</f>
        <v>*</v>
      </c>
      <c r="K45" s="89" t="str">
        <f>[90]Outubro!$I$14</f>
        <v>*</v>
      </c>
      <c r="L45" s="89" t="str">
        <f>[90]Outubro!$I$15</f>
        <v>*</v>
      </c>
      <c r="M45" s="89" t="str">
        <f>[90]Outubro!$I$16</f>
        <v>*</v>
      </c>
      <c r="N45" s="89" t="str">
        <f>[90]Outubro!$I$17</f>
        <v>*</v>
      </c>
      <c r="O45" s="89" t="str">
        <f>[90]Outubro!$I$18</f>
        <v>*</v>
      </c>
      <c r="P45" s="89" t="str">
        <f>[90]Outubro!$I$19</f>
        <v>*</v>
      </c>
      <c r="Q45" s="89" t="str">
        <f>[90]Outubro!$I$20</f>
        <v>*</v>
      </c>
      <c r="R45" s="89" t="str">
        <f>[90]Outubro!$I$21</f>
        <v>*</v>
      </c>
      <c r="S45" s="89" t="str">
        <f>[90]Outubro!$I$22</f>
        <v>*</v>
      </c>
      <c r="T45" s="86" t="str">
        <f>[90]Outubro!$I$23</f>
        <v>*</v>
      </c>
      <c r="U45" s="86" t="str">
        <f>[90]Outubro!$I$24</f>
        <v>*</v>
      </c>
      <c r="V45" s="86" t="str">
        <f>[90]Outubro!$I$25</f>
        <v>*</v>
      </c>
      <c r="W45" s="86" t="str">
        <f>[90]Outubro!$I$26</f>
        <v>*</v>
      </c>
      <c r="X45" s="86" t="str">
        <f>[90]Outubro!$I$27</f>
        <v>*</v>
      </c>
      <c r="Y45" s="86" t="str">
        <f>[90]Outubro!$I$28</f>
        <v>*</v>
      </c>
      <c r="Z45" s="86" t="str">
        <f>[90]Outubro!$I$29</f>
        <v>*</v>
      </c>
      <c r="AA45" s="86" t="str">
        <f>[90]Outubro!$I$30</f>
        <v>*</v>
      </c>
      <c r="AB45" s="86" t="str">
        <f>[90]Outubro!$I$31</f>
        <v>*</v>
      </c>
      <c r="AC45" s="86" t="str">
        <f>[90]Outubro!$I$32</f>
        <v>*</v>
      </c>
      <c r="AD45" s="86" t="str">
        <f>[90]Outubro!$I$33</f>
        <v>*</v>
      </c>
      <c r="AE45" s="86" t="str">
        <f>[90]Outubro!$I$34</f>
        <v>*</v>
      </c>
      <c r="AF45" s="86" t="str">
        <f>[90]Outubro!$I$35</f>
        <v>*</v>
      </c>
      <c r="AG45" s="91" t="str">
        <f>[90]Outubro!$I$36</f>
        <v>*</v>
      </c>
      <c r="AI45" t="s">
        <v>35</v>
      </c>
      <c r="AJ45" t="s">
        <v>35</v>
      </c>
      <c r="AK45" t="s">
        <v>35</v>
      </c>
      <c r="AL45" t="s">
        <v>157</v>
      </c>
    </row>
    <row r="46" spans="1:39" x14ac:dyDescent="0.2">
      <c r="A46" s="74" t="s">
        <v>19</v>
      </c>
      <c r="B46" s="89" t="str">
        <f>[91]Outubro!$I$5</f>
        <v>*</v>
      </c>
      <c r="C46" s="89" t="str">
        <f>[91]Outubro!$I$6</f>
        <v>*</v>
      </c>
      <c r="D46" s="89" t="str">
        <f>[91]Outubro!$I$7</f>
        <v>*</v>
      </c>
      <c r="E46" s="89" t="str">
        <f>[91]Outubro!$I$8</f>
        <v>*</v>
      </c>
      <c r="F46" s="89" t="str">
        <f>[91]Outubro!$I$9</f>
        <v>*</v>
      </c>
      <c r="G46" s="89" t="str">
        <f>[91]Outubro!$I$10</f>
        <v>*</v>
      </c>
      <c r="H46" s="89" t="str">
        <f>[91]Outubro!$I$11</f>
        <v>*</v>
      </c>
      <c r="I46" s="89" t="str">
        <f>[91]Outubro!$I$12</f>
        <v>*</v>
      </c>
      <c r="J46" s="89" t="str">
        <f>[91]Outubro!$I$13</f>
        <v>*</v>
      </c>
      <c r="K46" s="89" t="str">
        <f>[91]Outubro!$I$14</f>
        <v>*</v>
      </c>
      <c r="L46" s="89" t="str">
        <f>[91]Outubro!$I$15</f>
        <v>*</v>
      </c>
      <c r="M46" s="89" t="str">
        <f>[91]Outubro!$I$16</f>
        <v>*</v>
      </c>
      <c r="N46" s="89" t="str">
        <f>[91]Outubro!$I$17</f>
        <v>*</v>
      </c>
      <c r="O46" s="89" t="str">
        <f>[91]Outubro!$I$18</f>
        <v>*</v>
      </c>
      <c r="P46" s="89" t="str">
        <f>[91]Outubro!$I$19</f>
        <v>*</v>
      </c>
      <c r="Q46" s="89" t="str">
        <f>[91]Outubro!$I$20</f>
        <v>*</v>
      </c>
      <c r="R46" s="89" t="str">
        <f>[91]Outubro!$I$21</f>
        <v>*</v>
      </c>
      <c r="S46" s="89" t="str">
        <f>[91]Outubro!$I$22</f>
        <v>*</v>
      </c>
      <c r="T46" s="89" t="str">
        <f>[91]Outubro!$I$23</f>
        <v>*</v>
      </c>
      <c r="U46" s="89" t="str">
        <f>[91]Outubro!$I$24</f>
        <v>*</v>
      </c>
      <c r="V46" s="89" t="str">
        <f>[91]Outubro!$I$25</f>
        <v>*</v>
      </c>
      <c r="W46" s="89" t="str">
        <f>[91]Outubro!$I$26</f>
        <v>*</v>
      </c>
      <c r="X46" s="89" t="str">
        <f>[91]Outubro!$I$27</f>
        <v>*</v>
      </c>
      <c r="Y46" s="89" t="str">
        <f>[91]Outubro!$I$28</f>
        <v>*</v>
      </c>
      <c r="Z46" s="89" t="str">
        <f>[91]Outubro!$I$29</f>
        <v>*</v>
      </c>
      <c r="AA46" s="89" t="str">
        <f>[91]Outubro!$I$30</f>
        <v>*</v>
      </c>
      <c r="AB46" s="89" t="str">
        <f>[91]Outubro!$I$31</f>
        <v>*</v>
      </c>
      <c r="AC46" s="89" t="str">
        <f>[91]Outubro!$I$32</f>
        <v>*</v>
      </c>
      <c r="AD46" s="89" t="str">
        <f>[91]Outubro!$I$33</f>
        <v>*</v>
      </c>
      <c r="AE46" s="89" t="str">
        <f>[91]Outubro!$I$34</f>
        <v>*</v>
      </c>
      <c r="AF46" s="89" t="str">
        <f>[91]Outubro!$I$35</f>
        <v>*</v>
      </c>
      <c r="AG46" s="83" t="str">
        <f>[91]Outubro!$I$36</f>
        <v>*</v>
      </c>
      <c r="AH46" s="12" t="s">
        <v>35</v>
      </c>
      <c r="AJ46" t="s">
        <v>35</v>
      </c>
    </row>
    <row r="47" spans="1:39" x14ac:dyDescent="0.2">
      <c r="A47" s="74" t="s">
        <v>23</v>
      </c>
      <c r="B47" s="89" t="str">
        <f>[92]Outubro!$I$5</f>
        <v>*</v>
      </c>
      <c r="C47" s="89" t="str">
        <f>[92]Outubro!$I$6</f>
        <v>*</v>
      </c>
      <c r="D47" s="89" t="str">
        <f>[92]Outubro!$I$7</f>
        <v>*</v>
      </c>
      <c r="E47" s="89" t="str">
        <f>[92]Outubro!$I$8</f>
        <v>*</v>
      </c>
      <c r="F47" s="89" t="str">
        <f>[92]Outubro!$I$9</f>
        <v>*</v>
      </c>
      <c r="G47" s="89" t="str">
        <f>[92]Outubro!$I$10</f>
        <v>*</v>
      </c>
      <c r="H47" s="89" t="str">
        <f>[92]Outubro!$I$11</f>
        <v>*</v>
      </c>
      <c r="I47" s="89" t="str">
        <f>[92]Outubro!$I$12</f>
        <v>*</v>
      </c>
      <c r="J47" s="89" t="str">
        <f>[92]Outubro!$I$13</f>
        <v>*</v>
      </c>
      <c r="K47" s="89" t="str">
        <f>[92]Outubro!$I$14</f>
        <v>*</v>
      </c>
      <c r="L47" s="89" t="str">
        <f>[92]Outubro!$I$15</f>
        <v>*</v>
      </c>
      <c r="M47" s="89" t="str">
        <f>[92]Outubro!$I$16</f>
        <v>*</v>
      </c>
      <c r="N47" s="89" t="str">
        <f>[92]Outubro!$I$17</f>
        <v>*</v>
      </c>
      <c r="O47" s="89" t="str">
        <f>[92]Outubro!$I$18</f>
        <v>*</v>
      </c>
      <c r="P47" s="89" t="str">
        <f>[92]Outubro!$I$19</f>
        <v>*</v>
      </c>
      <c r="Q47" s="89" t="str">
        <f>[92]Outubro!$I$20</f>
        <v>*</v>
      </c>
      <c r="R47" s="89" t="str">
        <f>[92]Outubro!$I$21</f>
        <v>*</v>
      </c>
      <c r="S47" s="89" t="str">
        <f>[92]Outubro!$I$22</f>
        <v>*</v>
      </c>
      <c r="T47" s="89" t="str">
        <f>[92]Outubro!$I$23</f>
        <v>*</v>
      </c>
      <c r="U47" s="89" t="str">
        <f>[92]Outubro!$I$24</f>
        <v>*</v>
      </c>
      <c r="V47" s="89" t="str">
        <f>[92]Outubro!$I$25</f>
        <v>*</v>
      </c>
      <c r="W47" s="89" t="str">
        <f>[92]Outubro!$I$26</f>
        <v>*</v>
      </c>
      <c r="X47" s="89" t="str">
        <f>[92]Outubro!$I$27</f>
        <v>*</v>
      </c>
      <c r="Y47" s="89" t="str">
        <f>[92]Outubro!$I$28</f>
        <v>*</v>
      </c>
      <c r="Z47" s="89" t="str">
        <f>[92]Outubro!$I$29</f>
        <v>*</v>
      </c>
      <c r="AA47" s="89" t="str">
        <f>[92]Outubro!$I$30</f>
        <v>*</v>
      </c>
      <c r="AB47" s="89" t="str">
        <f>[92]Outubro!$I$31</f>
        <v>*</v>
      </c>
      <c r="AC47" s="89" t="str">
        <f>[92]Outubro!$I$32</f>
        <v>*</v>
      </c>
      <c r="AD47" s="89" t="str">
        <f>[92]Outubro!$I$33</f>
        <v>*</v>
      </c>
      <c r="AE47" s="89" t="str">
        <f>[92]Outubro!$I$34</f>
        <v>*</v>
      </c>
      <c r="AF47" s="89" t="str">
        <f>[92]Outubro!$I$35</f>
        <v>*</v>
      </c>
      <c r="AG47" s="83" t="str">
        <f>[92]Outubro!$I$36</f>
        <v>*</v>
      </c>
      <c r="AI47" t="s">
        <v>35</v>
      </c>
      <c r="AK47" t="s">
        <v>35</v>
      </c>
      <c r="AL47" t="s">
        <v>35</v>
      </c>
    </row>
    <row r="48" spans="1:39" x14ac:dyDescent="0.2">
      <c r="A48" s="74" t="s">
        <v>34</v>
      </c>
      <c r="B48" s="89" t="str">
        <f>[93]Outubro!$I$5</f>
        <v>*</v>
      </c>
      <c r="C48" s="89" t="str">
        <f>[93]Outubro!$I$6</f>
        <v>*</v>
      </c>
      <c r="D48" s="89" t="str">
        <f>[93]Outubro!$I$7</f>
        <v>*</v>
      </c>
      <c r="E48" s="89" t="str">
        <f>[93]Outubro!$I$8</f>
        <v>*</v>
      </c>
      <c r="F48" s="89" t="str">
        <f>[93]Outubro!$I$9</f>
        <v>*</v>
      </c>
      <c r="G48" s="89" t="str">
        <f>[93]Outubro!$I$10</f>
        <v>*</v>
      </c>
      <c r="H48" s="89" t="str">
        <f>[93]Outubro!$I$11</f>
        <v>*</v>
      </c>
      <c r="I48" s="89" t="str">
        <f>[93]Outubro!$I$12</f>
        <v>*</v>
      </c>
      <c r="J48" s="89" t="str">
        <f>[93]Outubro!$I$13</f>
        <v>*</v>
      </c>
      <c r="K48" s="89" t="str">
        <f>[93]Outubro!$I$14</f>
        <v>*</v>
      </c>
      <c r="L48" s="89" t="str">
        <f>[93]Outubro!$I$15</f>
        <v>*</v>
      </c>
      <c r="M48" s="89" t="str">
        <f>[93]Outubro!$I$16</f>
        <v>*</v>
      </c>
      <c r="N48" s="89" t="str">
        <f>[93]Outubro!$I$17</f>
        <v>*</v>
      </c>
      <c r="O48" s="89" t="str">
        <f>[93]Outubro!$I$18</f>
        <v>*</v>
      </c>
      <c r="P48" s="89" t="str">
        <f>[93]Outubro!$I$19</f>
        <v>*</v>
      </c>
      <c r="Q48" s="89" t="str">
        <f>[93]Outubro!$I$20</f>
        <v>*</v>
      </c>
      <c r="R48" s="89" t="str">
        <f>[93]Outubro!$I$21</f>
        <v>*</v>
      </c>
      <c r="S48" s="89" t="str">
        <f>[93]Outubro!$I$22</f>
        <v>*</v>
      </c>
      <c r="T48" s="89" t="str">
        <f>[93]Outubro!$I$23</f>
        <v>*</v>
      </c>
      <c r="U48" s="89" t="str">
        <f>[93]Outubro!$I$24</f>
        <v>*</v>
      </c>
      <c r="V48" s="89" t="str">
        <f>[93]Outubro!$I$25</f>
        <v>*</v>
      </c>
      <c r="W48" s="89" t="str">
        <f>[93]Outubro!$I$26</f>
        <v>*</v>
      </c>
      <c r="X48" s="89" t="str">
        <f>[93]Outubro!$I$27</f>
        <v>*</v>
      </c>
      <c r="Y48" s="89" t="str">
        <f>[93]Outubro!$I$28</f>
        <v>*</v>
      </c>
      <c r="Z48" s="89" t="str">
        <f>[93]Outubro!$I$29</f>
        <v>*</v>
      </c>
      <c r="AA48" s="89" t="str">
        <f>[93]Outubro!$I$30</f>
        <v>*</v>
      </c>
      <c r="AB48" s="89" t="str">
        <f>[93]Outubro!$I$31</f>
        <v>*</v>
      </c>
      <c r="AC48" s="89" t="str">
        <f>[93]Outubro!$I$32</f>
        <v>*</v>
      </c>
      <c r="AD48" s="89" t="str">
        <f>[93]Outubro!$I$33</f>
        <v>*</v>
      </c>
      <c r="AE48" s="89" t="str">
        <f>[93]Outubro!$I$34</f>
        <v>*</v>
      </c>
      <c r="AF48" s="89" t="str">
        <f>[93]Outubro!$I$35</f>
        <v>*</v>
      </c>
      <c r="AG48" s="83" t="str">
        <f>[93]Outubro!$I$36</f>
        <v>*</v>
      </c>
      <c r="AH48" s="12" t="s">
        <v>35</v>
      </c>
      <c r="AJ48" t="s">
        <v>35</v>
      </c>
      <c r="AK48" t="s">
        <v>35</v>
      </c>
      <c r="AM48" t="s">
        <v>35</v>
      </c>
    </row>
    <row r="49" spans="1:38" ht="13.5" thickBot="1" x14ac:dyDescent="0.25">
      <c r="A49" s="75" t="s">
        <v>20</v>
      </c>
      <c r="B49" s="86" t="str">
        <f>[94]Outubro!$I$5</f>
        <v>*</v>
      </c>
      <c r="C49" s="86" t="str">
        <f>[94]Outubro!$I$6</f>
        <v>*</v>
      </c>
      <c r="D49" s="86" t="str">
        <f>[94]Outubro!$I$7</f>
        <v>*</v>
      </c>
      <c r="E49" s="86" t="str">
        <f>[94]Outubro!$I$8</f>
        <v>*</v>
      </c>
      <c r="F49" s="86" t="str">
        <f>[94]Outubro!$I$9</f>
        <v>*</v>
      </c>
      <c r="G49" s="86" t="str">
        <f>[94]Outubro!$I$10</f>
        <v>*</v>
      </c>
      <c r="H49" s="86" t="str">
        <f>[94]Outubro!$I$11</f>
        <v>*</v>
      </c>
      <c r="I49" s="86" t="str">
        <f>[94]Outubro!$I$12</f>
        <v>*</v>
      </c>
      <c r="J49" s="86" t="str">
        <f>[94]Outubro!$I$13</f>
        <v>*</v>
      </c>
      <c r="K49" s="86" t="str">
        <f>[94]Outubro!$I$14</f>
        <v>*</v>
      </c>
      <c r="L49" s="86" t="str">
        <f>[94]Outubro!$I$15</f>
        <v>*</v>
      </c>
      <c r="M49" s="86" t="str">
        <f>[94]Outubro!$I$16</f>
        <v>*</v>
      </c>
      <c r="N49" s="86" t="str">
        <f>[94]Outubro!$I$17</f>
        <v>*</v>
      </c>
      <c r="O49" s="86" t="str">
        <f>[94]Outubro!$I$18</f>
        <v>*</v>
      </c>
      <c r="P49" s="86" t="str">
        <f>[94]Outubro!$I$19</f>
        <v>*</v>
      </c>
      <c r="Q49" s="86" t="str">
        <f>[94]Outubro!$I$20</f>
        <v>*</v>
      </c>
      <c r="R49" s="86" t="str">
        <f>[94]Outubro!$I$21</f>
        <v>*</v>
      </c>
      <c r="S49" s="86" t="str">
        <f>[94]Outubro!$I$22</f>
        <v>*</v>
      </c>
      <c r="T49" s="86" t="str">
        <f>[94]Outubro!$I$23</f>
        <v>*</v>
      </c>
      <c r="U49" s="86" t="str">
        <f>[94]Outubro!$I$24</f>
        <v>*</v>
      </c>
      <c r="V49" s="86" t="str">
        <f>[94]Outubro!$I$25</f>
        <v>*</v>
      </c>
      <c r="W49" s="86" t="str">
        <f>[94]Outubro!$I$26</f>
        <v>*</v>
      </c>
      <c r="X49" s="86" t="str">
        <f>[94]Outubro!$I$27</f>
        <v>*</v>
      </c>
      <c r="Y49" s="86" t="str">
        <f>[94]Outubro!$I$28</f>
        <v>*</v>
      </c>
      <c r="Z49" s="86" t="str">
        <f>[94]Outubro!$I$29</f>
        <v>*</v>
      </c>
      <c r="AA49" s="86" t="str">
        <f>[94]Outubro!$I$30</f>
        <v>*</v>
      </c>
      <c r="AB49" s="86" t="str">
        <f>[94]Outubro!$I$31</f>
        <v>*</v>
      </c>
      <c r="AC49" s="86" t="str">
        <f>[94]Outubro!$I$32</f>
        <v>*</v>
      </c>
      <c r="AD49" s="86" t="str">
        <f>[94]Outubro!$I$33</f>
        <v>*</v>
      </c>
      <c r="AE49" s="86" t="str">
        <f>[94]Outubro!$I$34</f>
        <v>*</v>
      </c>
      <c r="AF49" s="86" t="str">
        <f>[94]Outubro!$I$35</f>
        <v>*</v>
      </c>
      <c r="AG49" s="83" t="str">
        <f>[94]Outubro!$I$36</f>
        <v>*</v>
      </c>
    </row>
    <row r="50" spans="1:38" s="5" customFormat="1" ht="17.100000000000001" customHeight="1" thickBot="1" x14ac:dyDescent="0.25">
      <c r="A50" s="76" t="s">
        <v>152</v>
      </c>
      <c r="B50" s="77" t="s">
        <v>154</v>
      </c>
      <c r="C50" s="77" t="s">
        <v>154</v>
      </c>
      <c r="D50" s="77" t="s">
        <v>154</v>
      </c>
      <c r="E50" s="77" t="s">
        <v>154</v>
      </c>
      <c r="F50" s="77" t="s">
        <v>154</v>
      </c>
      <c r="G50" s="77" t="s">
        <v>154</v>
      </c>
      <c r="H50" s="77" t="s">
        <v>154</v>
      </c>
      <c r="I50" s="77" t="s">
        <v>154</v>
      </c>
      <c r="J50" s="77" t="s">
        <v>154</v>
      </c>
      <c r="K50" s="77" t="s">
        <v>154</v>
      </c>
      <c r="L50" s="77" t="s">
        <v>154</v>
      </c>
      <c r="M50" s="77" t="s">
        <v>154</v>
      </c>
      <c r="N50" s="77" t="s">
        <v>154</v>
      </c>
      <c r="O50" s="77" t="s">
        <v>154</v>
      </c>
      <c r="P50" s="77" t="s">
        <v>154</v>
      </c>
      <c r="Q50" s="77" t="s">
        <v>154</v>
      </c>
      <c r="R50" s="77" t="s">
        <v>154</v>
      </c>
      <c r="S50" s="77" t="s">
        <v>154</v>
      </c>
      <c r="T50" s="77" t="s">
        <v>154</v>
      </c>
      <c r="U50" s="77" t="s">
        <v>154</v>
      </c>
      <c r="V50" s="77" t="s">
        <v>154</v>
      </c>
      <c r="W50" s="77" t="s">
        <v>154</v>
      </c>
      <c r="X50" s="77" t="s">
        <v>154</v>
      </c>
      <c r="Y50" s="77" t="s">
        <v>154</v>
      </c>
      <c r="Z50" s="77" t="s">
        <v>154</v>
      </c>
      <c r="AA50" s="77" t="s">
        <v>154</v>
      </c>
      <c r="AB50" s="77" t="s">
        <v>154</v>
      </c>
      <c r="AC50" s="77" t="s">
        <v>154</v>
      </c>
      <c r="AD50" s="77" t="s">
        <v>154</v>
      </c>
      <c r="AE50" s="77" t="s">
        <v>154</v>
      </c>
      <c r="AF50" s="77" t="s">
        <v>154</v>
      </c>
      <c r="AG50" s="82"/>
      <c r="AL50" s="5" t="s">
        <v>35</v>
      </c>
    </row>
    <row r="51" spans="1:38" s="8" customFormat="1" ht="13.5" thickBot="1" x14ac:dyDescent="0.25">
      <c r="A51" s="138" t="s">
        <v>151</v>
      </c>
      <c r="B51" s="139"/>
      <c r="C51" s="139"/>
      <c r="D51" s="139"/>
      <c r="E51" s="139"/>
      <c r="F51" s="139"/>
      <c r="G51" s="139"/>
      <c r="H51" s="139"/>
      <c r="I51" s="139"/>
      <c r="J51" s="139"/>
      <c r="K51" s="139"/>
      <c r="L51" s="139"/>
      <c r="M51" s="139"/>
      <c r="N51" s="139"/>
      <c r="O51" s="139"/>
      <c r="P51" s="139"/>
      <c r="Q51" s="139"/>
      <c r="R51" s="139"/>
      <c r="S51" s="139"/>
      <c r="T51" s="139"/>
      <c r="U51" s="139"/>
      <c r="V51" s="139"/>
      <c r="W51" s="139"/>
      <c r="X51" s="139"/>
      <c r="Y51" s="139"/>
      <c r="Z51" s="139"/>
      <c r="AA51" s="139"/>
      <c r="AB51" s="139"/>
      <c r="AC51" s="139"/>
      <c r="AD51" s="139"/>
      <c r="AE51" s="140"/>
      <c r="AF51" s="79"/>
      <c r="AG51" s="84" t="s">
        <v>154</v>
      </c>
      <c r="AL51" s="8" t="s">
        <v>35</v>
      </c>
    </row>
    <row r="52" spans="1:38" x14ac:dyDescent="0.2">
      <c r="A52" s="101" t="s">
        <v>179</v>
      </c>
      <c r="B52" s="38"/>
      <c r="C52" s="38"/>
      <c r="D52" s="38"/>
      <c r="E52" s="38"/>
      <c r="F52" s="38"/>
      <c r="G52" s="38"/>
      <c r="H52" s="68"/>
      <c r="I52" s="68"/>
      <c r="J52" s="68"/>
      <c r="K52" s="68"/>
      <c r="L52" s="68"/>
      <c r="M52" s="68"/>
      <c r="N52" s="68"/>
      <c r="O52" s="68"/>
      <c r="P52" s="68"/>
      <c r="Q52" s="68"/>
      <c r="R52" s="68"/>
      <c r="S52" s="68"/>
      <c r="T52" s="68"/>
      <c r="U52" s="68"/>
      <c r="V52" s="68"/>
      <c r="W52" s="68"/>
      <c r="X52" s="68"/>
      <c r="Y52" s="68"/>
      <c r="Z52" s="68"/>
      <c r="AA52" s="68"/>
      <c r="AB52" s="68"/>
      <c r="AC52" s="68"/>
      <c r="AD52" s="44"/>
      <c r="AE52" s="49"/>
      <c r="AF52" s="49"/>
      <c r="AG52" s="69"/>
    </row>
    <row r="53" spans="1:38" x14ac:dyDescent="0.2">
      <c r="A53" s="101" t="s">
        <v>180</v>
      </c>
      <c r="B53" s="39"/>
      <c r="C53" s="39"/>
      <c r="D53" s="39"/>
      <c r="E53" s="39"/>
      <c r="F53" s="39"/>
      <c r="G53" s="39"/>
      <c r="H53" s="39"/>
      <c r="I53" s="39"/>
      <c r="J53" s="93"/>
      <c r="K53" s="93"/>
      <c r="L53" s="93"/>
      <c r="M53" s="93"/>
      <c r="N53" s="93"/>
      <c r="O53" s="93"/>
      <c r="P53" s="93"/>
      <c r="Q53" s="93"/>
      <c r="R53" s="93"/>
      <c r="S53" s="93"/>
      <c r="T53" s="95"/>
      <c r="U53" s="95"/>
      <c r="V53" s="95"/>
      <c r="W53" s="95"/>
      <c r="X53" s="95"/>
      <c r="Y53" s="93"/>
      <c r="Z53" s="93"/>
      <c r="AA53" s="93"/>
      <c r="AB53" s="93"/>
      <c r="AC53" s="93"/>
      <c r="AD53" s="93"/>
      <c r="AE53" s="93"/>
      <c r="AF53" s="93"/>
      <c r="AG53" s="69"/>
      <c r="AL53" t="s">
        <v>35</v>
      </c>
    </row>
    <row r="54" spans="1:38" x14ac:dyDescent="0.2">
      <c r="A54" s="40"/>
      <c r="B54" s="93"/>
      <c r="C54" s="93"/>
      <c r="D54" s="93"/>
      <c r="E54" s="93"/>
      <c r="F54" s="93"/>
      <c r="G54" s="93"/>
      <c r="H54" s="93"/>
      <c r="I54" s="93"/>
      <c r="J54" s="94"/>
      <c r="K54" s="94"/>
      <c r="L54" s="94"/>
      <c r="M54" s="94"/>
      <c r="N54" s="94"/>
      <c r="O54" s="94"/>
      <c r="P54" s="94"/>
      <c r="Q54" s="93"/>
      <c r="R54" s="93"/>
      <c r="S54" s="93"/>
      <c r="T54" s="96"/>
      <c r="U54" s="96"/>
      <c r="V54" s="96"/>
      <c r="W54" s="96"/>
      <c r="X54" s="96"/>
      <c r="Y54" s="93"/>
      <c r="Z54" s="93"/>
      <c r="AA54" s="93"/>
      <c r="AB54" s="93"/>
      <c r="AC54" s="93"/>
      <c r="AD54" s="44"/>
      <c r="AE54" s="44"/>
      <c r="AF54" s="44"/>
      <c r="AG54" s="69"/>
    </row>
    <row r="55" spans="1:38" x14ac:dyDescent="0.2">
      <c r="A55" s="37"/>
      <c r="B55" s="38"/>
      <c r="C55" s="38"/>
      <c r="D55" s="38"/>
      <c r="E55" s="38"/>
      <c r="F55" s="38"/>
      <c r="G55" s="38"/>
      <c r="H55" s="38"/>
      <c r="I55" s="38"/>
      <c r="J55" s="38"/>
      <c r="K55" s="93"/>
      <c r="L55" s="93"/>
      <c r="M55" s="93"/>
      <c r="N55" s="93"/>
      <c r="O55" s="93"/>
      <c r="P55" s="93"/>
      <c r="Q55" s="93"/>
      <c r="R55" s="93"/>
      <c r="S55" s="93"/>
      <c r="T55" s="93"/>
      <c r="U55" s="93"/>
      <c r="V55" s="93"/>
      <c r="W55" s="93"/>
      <c r="X55" s="93"/>
      <c r="Y55" s="93"/>
      <c r="Z55" s="93"/>
      <c r="AA55" s="93"/>
      <c r="AB55" s="93"/>
      <c r="AC55" s="93"/>
      <c r="AD55" s="44"/>
      <c r="AE55" s="44"/>
      <c r="AF55" s="44"/>
      <c r="AG55" s="69"/>
    </row>
    <row r="56" spans="1:38" x14ac:dyDescent="0.2">
      <c r="A56" s="40"/>
      <c r="B56" s="93"/>
      <c r="C56" s="93"/>
      <c r="D56" s="93"/>
      <c r="E56" s="93"/>
      <c r="F56" s="93"/>
      <c r="G56" s="93"/>
      <c r="H56" s="93"/>
      <c r="I56" s="93"/>
      <c r="J56" s="93"/>
      <c r="K56" s="93"/>
      <c r="L56" s="93"/>
      <c r="M56" s="93"/>
      <c r="N56" s="93"/>
      <c r="O56" s="93"/>
      <c r="P56" s="93"/>
      <c r="Q56" s="93"/>
      <c r="R56" s="93"/>
      <c r="S56" s="93"/>
      <c r="T56" s="93"/>
      <c r="U56" s="93"/>
      <c r="V56" s="93"/>
      <c r="W56" s="93"/>
      <c r="X56" s="93"/>
      <c r="Y56" s="93"/>
      <c r="Z56" s="93"/>
      <c r="AA56" s="93"/>
      <c r="AB56" s="93"/>
      <c r="AC56" s="93"/>
      <c r="AD56" s="93"/>
      <c r="AE56" s="44"/>
      <c r="AF56" s="44"/>
      <c r="AG56" s="69"/>
    </row>
    <row r="57" spans="1:38" x14ac:dyDescent="0.2">
      <c r="A57" s="40"/>
      <c r="B57" s="93"/>
      <c r="C57" s="93"/>
      <c r="D57" s="93"/>
      <c r="E57" s="93"/>
      <c r="F57" s="93"/>
      <c r="G57" s="93"/>
      <c r="H57" s="93"/>
      <c r="I57" s="93"/>
      <c r="J57" s="93"/>
      <c r="K57" s="93"/>
      <c r="L57" s="93"/>
      <c r="M57" s="93"/>
      <c r="N57" s="93"/>
      <c r="O57" s="93"/>
      <c r="P57" s="93"/>
      <c r="Q57" s="93"/>
      <c r="R57" s="93"/>
      <c r="S57" s="93"/>
      <c r="T57" s="93"/>
      <c r="U57" s="93"/>
      <c r="V57" s="93"/>
      <c r="W57" s="93"/>
      <c r="X57" s="93"/>
      <c r="Y57" s="93"/>
      <c r="Z57" s="93"/>
      <c r="AA57" s="93"/>
      <c r="AB57" s="93"/>
      <c r="AC57" s="93"/>
      <c r="AD57" s="93"/>
      <c r="AE57" s="45"/>
      <c r="AF57" s="45"/>
      <c r="AG57" s="69"/>
    </row>
    <row r="58" spans="1:38" ht="13.5" thickBot="1" x14ac:dyDescent="0.25">
      <c r="A58" s="50"/>
      <c r="B58" s="51"/>
      <c r="C58" s="51"/>
      <c r="D58" s="51"/>
      <c r="E58" s="51"/>
      <c r="F58" s="51"/>
      <c r="G58" s="51"/>
      <c r="H58" s="51"/>
      <c r="I58" s="51"/>
      <c r="J58" s="51"/>
      <c r="K58" s="51"/>
      <c r="L58" s="51"/>
      <c r="M58" s="51"/>
      <c r="N58" s="51"/>
      <c r="O58" s="51"/>
      <c r="P58" s="51"/>
      <c r="Q58" s="51"/>
      <c r="R58" s="51"/>
      <c r="S58" s="51"/>
      <c r="T58" s="51"/>
      <c r="U58" s="51"/>
      <c r="V58" s="51"/>
      <c r="W58" s="51"/>
      <c r="X58" s="51"/>
      <c r="Y58" s="51"/>
      <c r="Z58" s="51"/>
      <c r="AA58" s="51"/>
      <c r="AB58" s="51"/>
      <c r="AC58" s="51"/>
      <c r="AD58" s="51"/>
      <c r="AE58" s="51"/>
      <c r="AF58" s="51"/>
      <c r="AG58" s="70"/>
    </row>
    <row r="59" spans="1:38" x14ac:dyDescent="0.2">
      <c r="AG59" s="7"/>
    </row>
    <row r="62" spans="1:38" x14ac:dyDescent="0.2">
      <c r="V62" s="2" t="s">
        <v>35</v>
      </c>
    </row>
    <row r="66" spans="10:34" x14ac:dyDescent="0.2">
      <c r="Q66" s="2" t="s">
        <v>35</v>
      </c>
    </row>
    <row r="67" spans="10:34" x14ac:dyDescent="0.2">
      <c r="J67" s="2" t="s">
        <v>35</v>
      </c>
      <c r="AH67" t="s">
        <v>35</v>
      </c>
    </row>
    <row r="69" spans="10:34" x14ac:dyDescent="0.2">
      <c r="O69" s="2" t="s">
        <v>35</v>
      </c>
    </row>
    <row r="70" spans="10:34" x14ac:dyDescent="0.2">
      <c r="P70" s="2" t="s">
        <v>35</v>
      </c>
      <c r="AB70" s="2" t="s">
        <v>35</v>
      </c>
    </row>
    <row r="74" spans="10:34" x14ac:dyDescent="0.2">
      <c r="Z74" s="2" t="s">
        <v>35</v>
      </c>
    </row>
    <row r="82" spans="22:22" x14ac:dyDescent="0.2">
      <c r="V82" s="2" t="s">
        <v>35</v>
      </c>
    </row>
  </sheetData>
  <mergeCells count="35">
    <mergeCell ref="AF3:AF4"/>
    <mergeCell ref="P3:P4"/>
    <mergeCell ref="Q3:Q4"/>
    <mergeCell ref="M3:M4"/>
    <mergeCell ref="N3:N4"/>
    <mergeCell ref="O3:O4"/>
    <mergeCell ref="S3:S4"/>
    <mergeCell ref="T3:T4"/>
    <mergeCell ref="AE3:AE4"/>
    <mergeCell ref="AA3:AA4"/>
    <mergeCell ref="AB3:AB4"/>
    <mergeCell ref="AC3:AC4"/>
    <mergeCell ref="AD3:AD4"/>
    <mergeCell ref="W3:W4"/>
    <mergeCell ref="L3:L4"/>
    <mergeCell ref="V3:V4"/>
    <mergeCell ref="Y3:Y4"/>
    <mergeCell ref="Z3:Z4"/>
    <mergeCell ref="X3:X4"/>
    <mergeCell ref="A51:AE51"/>
    <mergeCell ref="A1:AG1"/>
    <mergeCell ref="A2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R3:R4"/>
    <mergeCell ref="U3:U4"/>
    <mergeCell ref="B2:AG2"/>
  </mergeCells>
  <phoneticPr fontId="1" type="noConversion"/>
  <printOptions horizontalCentered="1"/>
  <pageMargins left="0.39370078740157483" right="0.39370078740157483" top="1.1811023622047245" bottom="0.98425196850393704" header="0.51181102362204722" footer="0.51181102362204722"/>
  <pageSetup paperSize="9" scale="90" orientation="landscape" horizontalDpi="300" verticalDpi="300" r:id="rId1"/>
  <headerFooter alignWithMargins="0">
    <oddHeader>&amp;L&amp;"Arial Narrow,Normal"&amp;12Centro de Monitoramento de Tempo, do Clima e dos Recursos Hídricos de Mato Grosso do Sul (Cemtec-MS)
Agência de Desenvolvimento Agrário e Extensão Rural (Agraer)</oddHead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76"/>
  <sheetViews>
    <sheetView topLeftCell="A7" zoomScale="90" zoomScaleNormal="90" workbookViewId="0">
      <selection activeCell="A20" sqref="A20"/>
    </sheetView>
  </sheetViews>
  <sheetFormatPr defaultRowHeight="12.75" x14ac:dyDescent="0.2"/>
  <cols>
    <col min="1" max="1" width="43" style="2" bestFit="1" customWidth="1"/>
    <col min="2" max="2" width="6.140625" style="2" bestFit="1" customWidth="1"/>
    <col min="3" max="3" width="5.42578125" style="2" bestFit="1" customWidth="1"/>
    <col min="4" max="4" width="6.140625" style="2" bestFit="1" customWidth="1"/>
    <col min="5" max="5" width="6" style="2" customWidth="1"/>
    <col min="6" max="12" width="5.42578125" style="2" bestFit="1" customWidth="1"/>
    <col min="13" max="13" width="5.85546875" style="2" customWidth="1"/>
    <col min="14" max="14" width="7.42578125" style="2" customWidth="1"/>
    <col min="15" max="15" width="6.5703125" style="2" customWidth="1"/>
    <col min="16" max="17" width="5.42578125" style="2" bestFit="1" customWidth="1"/>
    <col min="18" max="18" width="6.42578125" style="2" bestFit="1" customWidth="1"/>
    <col min="19" max="24" width="5.42578125" style="2" bestFit="1" customWidth="1"/>
    <col min="25" max="25" width="5.85546875" style="2" bestFit="1" customWidth="1"/>
    <col min="26" max="27" width="5.42578125" style="2" bestFit="1" customWidth="1"/>
    <col min="28" max="28" width="5.85546875" style="2" customWidth="1"/>
    <col min="29" max="29" width="6.140625" style="2" bestFit="1" customWidth="1"/>
    <col min="30" max="31" width="5.42578125" style="2" bestFit="1" customWidth="1"/>
    <col min="32" max="32" width="7.42578125" style="6" bestFit="1" customWidth="1"/>
    <col min="33" max="33" width="9.140625" style="1"/>
  </cols>
  <sheetData>
    <row r="1" spans="1:36" ht="20.100000000000001" customHeight="1" x14ac:dyDescent="0.2">
      <c r="A1" s="128" t="s">
        <v>160</v>
      </c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29"/>
      <c r="M1" s="129"/>
      <c r="N1" s="129"/>
      <c r="O1" s="129"/>
      <c r="P1" s="129"/>
      <c r="Q1" s="129"/>
      <c r="R1" s="129"/>
      <c r="S1" s="129"/>
      <c r="T1" s="129"/>
      <c r="U1" s="129"/>
      <c r="V1" s="129"/>
      <c r="W1" s="129"/>
      <c r="X1" s="129"/>
      <c r="Y1" s="129"/>
      <c r="Z1" s="129"/>
      <c r="AA1" s="129"/>
      <c r="AB1" s="129"/>
      <c r="AC1" s="129"/>
      <c r="AD1" s="129"/>
      <c r="AE1" s="129"/>
      <c r="AF1" s="129"/>
      <c r="AG1" s="130"/>
    </row>
    <row r="2" spans="1:36" s="4" customFormat="1" ht="20.100000000000001" customHeight="1" x14ac:dyDescent="0.2">
      <c r="A2" s="131" t="s">
        <v>21</v>
      </c>
      <c r="B2" s="126" t="s">
        <v>208</v>
      </c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26"/>
      <c r="O2" s="126"/>
      <c r="P2" s="126"/>
      <c r="Q2" s="126"/>
      <c r="R2" s="126"/>
      <c r="S2" s="126"/>
      <c r="T2" s="126"/>
      <c r="U2" s="126"/>
      <c r="V2" s="126"/>
      <c r="W2" s="126"/>
      <c r="X2" s="126"/>
      <c r="Y2" s="126"/>
      <c r="Z2" s="126"/>
      <c r="AA2" s="126"/>
      <c r="AB2" s="126"/>
      <c r="AC2" s="126"/>
      <c r="AD2" s="126"/>
      <c r="AE2" s="126"/>
      <c r="AF2" s="126"/>
      <c r="AG2" s="127"/>
    </row>
    <row r="3" spans="1:36" s="5" customFormat="1" ht="20.100000000000001" customHeight="1" x14ac:dyDescent="0.2">
      <c r="A3" s="131"/>
      <c r="B3" s="125">
        <v>1</v>
      </c>
      <c r="C3" s="125">
        <f>SUM(B3+1)</f>
        <v>2</v>
      </c>
      <c r="D3" s="125">
        <f t="shared" ref="D3:AD3" si="0">SUM(C3+1)</f>
        <v>3</v>
      </c>
      <c r="E3" s="125">
        <f t="shared" si="0"/>
        <v>4</v>
      </c>
      <c r="F3" s="125">
        <f t="shared" si="0"/>
        <v>5</v>
      </c>
      <c r="G3" s="125">
        <f t="shared" si="0"/>
        <v>6</v>
      </c>
      <c r="H3" s="125">
        <f t="shared" si="0"/>
        <v>7</v>
      </c>
      <c r="I3" s="125">
        <f t="shared" si="0"/>
        <v>8</v>
      </c>
      <c r="J3" s="125">
        <f t="shared" si="0"/>
        <v>9</v>
      </c>
      <c r="K3" s="125">
        <f t="shared" si="0"/>
        <v>10</v>
      </c>
      <c r="L3" s="125">
        <f t="shared" si="0"/>
        <v>11</v>
      </c>
      <c r="M3" s="125">
        <f t="shared" si="0"/>
        <v>12</v>
      </c>
      <c r="N3" s="125">
        <f t="shared" si="0"/>
        <v>13</v>
      </c>
      <c r="O3" s="125">
        <f t="shared" si="0"/>
        <v>14</v>
      </c>
      <c r="P3" s="125">
        <f t="shared" si="0"/>
        <v>15</v>
      </c>
      <c r="Q3" s="125">
        <f t="shared" si="0"/>
        <v>16</v>
      </c>
      <c r="R3" s="125">
        <f t="shared" si="0"/>
        <v>17</v>
      </c>
      <c r="S3" s="125">
        <f t="shared" si="0"/>
        <v>18</v>
      </c>
      <c r="T3" s="125">
        <f t="shared" si="0"/>
        <v>19</v>
      </c>
      <c r="U3" s="125">
        <f t="shared" si="0"/>
        <v>20</v>
      </c>
      <c r="V3" s="125">
        <f t="shared" si="0"/>
        <v>21</v>
      </c>
      <c r="W3" s="125">
        <f t="shared" si="0"/>
        <v>22</v>
      </c>
      <c r="X3" s="125">
        <f t="shared" si="0"/>
        <v>23</v>
      </c>
      <c r="Y3" s="125">
        <f t="shared" si="0"/>
        <v>24</v>
      </c>
      <c r="Z3" s="125">
        <f t="shared" si="0"/>
        <v>25</v>
      </c>
      <c r="AA3" s="125">
        <f t="shared" si="0"/>
        <v>26</v>
      </c>
      <c r="AB3" s="125">
        <f t="shared" si="0"/>
        <v>27</v>
      </c>
      <c r="AC3" s="125">
        <f t="shared" si="0"/>
        <v>28</v>
      </c>
      <c r="AD3" s="125">
        <f t="shared" si="0"/>
        <v>29</v>
      </c>
      <c r="AE3" s="125">
        <v>30</v>
      </c>
      <c r="AF3" s="97" t="s">
        <v>27</v>
      </c>
      <c r="AG3" s="98" t="s">
        <v>26</v>
      </c>
    </row>
    <row r="4" spans="1:36" s="5" customFormat="1" ht="20.100000000000001" customHeight="1" x14ac:dyDescent="0.2">
      <c r="A4" s="131"/>
      <c r="B4" s="125"/>
      <c r="C4" s="125"/>
      <c r="D4" s="125"/>
      <c r="E4" s="125"/>
      <c r="F4" s="125"/>
      <c r="G4" s="125"/>
      <c r="H4" s="125"/>
      <c r="I4" s="125"/>
      <c r="J4" s="125"/>
      <c r="K4" s="125"/>
      <c r="L4" s="125"/>
      <c r="M4" s="125"/>
      <c r="N4" s="125"/>
      <c r="O4" s="125"/>
      <c r="P4" s="125"/>
      <c r="Q4" s="125"/>
      <c r="R4" s="125"/>
      <c r="S4" s="125"/>
      <c r="T4" s="125"/>
      <c r="U4" s="125"/>
      <c r="V4" s="125"/>
      <c r="W4" s="125"/>
      <c r="X4" s="125"/>
      <c r="Y4" s="125"/>
      <c r="Z4" s="125"/>
      <c r="AA4" s="125"/>
      <c r="AB4" s="125"/>
      <c r="AC4" s="125"/>
      <c r="AD4" s="125"/>
      <c r="AE4" s="125"/>
      <c r="AF4" s="97" t="s">
        <v>25</v>
      </c>
      <c r="AG4" s="98" t="s">
        <v>25</v>
      </c>
    </row>
    <row r="5" spans="1:36" s="5" customFormat="1" hidden="1" x14ac:dyDescent="0.2">
      <c r="A5" s="47" t="s">
        <v>30</v>
      </c>
      <c r="B5" s="104" t="str">
        <f>[1]Junho!$J$5</f>
        <v>*</v>
      </c>
      <c r="C5" s="104" t="str">
        <f>[1]Junho!$J$6</f>
        <v>*</v>
      </c>
      <c r="D5" s="104" t="str">
        <f>[1]Junho!$J$7</f>
        <v>*</v>
      </c>
      <c r="E5" s="104" t="str">
        <f>[1]Junho!$J$8</f>
        <v>*</v>
      </c>
      <c r="F5" s="104" t="str">
        <f>[1]Junho!$J$9</f>
        <v>*</v>
      </c>
      <c r="G5" s="104" t="str">
        <f>[1]Junho!$J$10</f>
        <v>*</v>
      </c>
      <c r="H5" s="104" t="str">
        <f>[1]Junho!$J$11</f>
        <v>*</v>
      </c>
      <c r="I5" s="104" t="str">
        <f>[1]Junho!$J$12</f>
        <v>*</v>
      </c>
      <c r="J5" s="104" t="str">
        <f>[1]Junho!$J$13</f>
        <v>*</v>
      </c>
      <c r="K5" s="104" t="str">
        <f>[1]Junho!$J$14</f>
        <v>*</v>
      </c>
      <c r="L5" s="104" t="str">
        <f>[1]Junho!$J$15</f>
        <v>*</v>
      </c>
      <c r="M5" s="104" t="str">
        <f>[1]Junho!$J$16</f>
        <v>*</v>
      </c>
      <c r="N5" s="104" t="str">
        <f>[1]Junho!$J$17</f>
        <v>*</v>
      </c>
      <c r="O5" s="104" t="str">
        <f>[1]Junho!$J$18</f>
        <v>*</v>
      </c>
      <c r="P5" s="104" t="str">
        <f>[1]Junho!$J$19</f>
        <v>*</v>
      </c>
      <c r="Q5" s="104" t="str">
        <f>[1]Junho!$J$20</f>
        <v>*</v>
      </c>
      <c r="R5" s="104" t="str">
        <f>[1]Junho!$J$21</f>
        <v>*</v>
      </c>
      <c r="S5" s="104" t="str">
        <f>[1]Junho!$J$22</f>
        <v>*</v>
      </c>
      <c r="T5" s="104" t="str">
        <f>[1]Junho!$J$23</f>
        <v>*</v>
      </c>
      <c r="U5" s="104" t="str">
        <f>[1]Junho!$J$24</f>
        <v>*</v>
      </c>
      <c r="V5" s="104" t="str">
        <f>[1]Junho!$J$25</f>
        <v>*</v>
      </c>
      <c r="W5" s="104" t="str">
        <f>[1]Junho!$J$26</f>
        <v>*</v>
      </c>
      <c r="X5" s="104" t="str">
        <f>[1]Junho!$J$27</f>
        <v>*</v>
      </c>
      <c r="Y5" s="104" t="str">
        <f>[1]Junho!$J$28</f>
        <v>*</v>
      </c>
      <c r="Z5" s="104" t="str">
        <f>[1]Junho!$J$29</f>
        <v>*</v>
      </c>
      <c r="AA5" s="104" t="str">
        <f>[1]Junho!$J$30</f>
        <v>*</v>
      </c>
      <c r="AB5" s="104" t="str">
        <f>[1]Junho!$J$31</f>
        <v>*</v>
      </c>
      <c r="AC5" s="104" t="str">
        <f>[1]Junho!$J$32</f>
        <v>*</v>
      </c>
      <c r="AD5" s="104" t="str">
        <f>[1]Junho!$J$33</f>
        <v>*</v>
      </c>
      <c r="AE5" s="104" t="str">
        <f>[1]Junho!$J$34</f>
        <v>*</v>
      </c>
      <c r="AF5" s="111" t="s">
        <v>154</v>
      </c>
      <c r="AG5" s="110" t="s">
        <v>154</v>
      </c>
    </row>
    <row r="6" spans="1:36" x14ac:dyDescent="0.2">
      <c r="A6" s="47" t="s">
        <v>0</v>
      </c>
      <c r="B6" s="106">
        <f>[2]Junho!$J$5</f>
        <v>15.120000000000001</v>
      </c>
      <c r="C6" s="106">
        <f>[2]Junho!$J$6</f>
        <v>17.28</v>
      </c>
      <c r="D6" s="106">
        <f>[2]Junho!$J$7</f>
        <v>21.6</v>
      </c>
      <c r="E6" s="106">
        <f>[2]Junho!$J$8</f>
        <v>23.759999999999998</v>
      </c>
      <c r="F6" s="106">
        <f>[2]Junho!$J$9</f>
        <v>47.88</v>
      </c>
      <c r="G6" s="106">
        <f>[2]Junho!$J$10</f>
        <v>19.8</v>
      </c>
      <c r="H6" s="106">
        <f>[2]Junho!$J$11</f>
        <v>23.040000000000003</v>
      </c>
      <c r="I6" s="106">
        <f>[2]Junho!$J$12</f>
        <v>20.52</v>
      </c>
      <c r="J6" s="106">
        <f>[2]Junho!$J$13</f>
        <v>20.16</v>
      </c>
      <c r="K6" s="106">
        <f>[2]Junho!$J$14</f>
        <v>13.68</v>
      </c>
      <c r="L6" s="106">
        <f>[2]Junho!$J$15</f>
        <v>25.56</v>
      </c>
      <c r="M6" s="106">
        <f>[2]Junho!$J$16</f>
        <v>47.16</v>
      </c>
      <c r="N6" s="106">
        <f>[2]Junho!$J$17</f>
        <v>34.92</v>
      </c>
      <c r="O6" s="106">
        <f>[2]Junho!$J$18</f>
        <v>30.96</v>
      </c>
      <c r="P6" s="106">
        <f>[2]Junho!$J$19</f>
        <v>44.28</v>
      </c>
      <c r="Q6" s="106">
        <f>[2]Junho!$J$20</f>
        <v>38.159999999999997</v>
      </c>
      <c r="R6" s="106">
        <f>[2]Junho!$J$21</f>
        <v>36.72</v>
      </c>
      <c r="S6" s="106">
        <f>[2]Junho!$J$22</f>
        <v>29.880000000000003</v>
      </c>
      <c r="T6" s="106">
        <f>[2]Junho!$J$23</f>
        <v>29.16</v>
      </c>
      <c r="U6" s="106">
        <f>[2]Junho!$J$24</f>
        <v>23.759999999999998</v>
      </c>
      <c r="V6" s="106">
        <f>[2]Junho!$J$25</f>
        <v>13.32</v>
      </c>
      <c r="W6" s="106">
        <f>[2]Junho!$J$26</f>
        <v>42.84</v>
      </c>
      <c r="X6" s="106">
        <f>[2]Junho!$J$27</f>
        <v>39.24</v>
      </c>
      <c r="Y6" s="106">
        <f>[2]Junho!$J$28</f>
        <v>20.88</v>
      </c>
      <c r="Z6" s="106">
        <f>[2]Junho!$J$29</f>
        <v>47.519999999999996</v>
      </c>
      <c r="AA6" s="106">
        <f>[2]Junho!$J$30</f>
        <v>50.76</v>
      </c>
      <c r="AB6" s="106">
        <f>[2]Junho!$J$31</f>
        <v>17.64</v>
      </c>
      <c r="AC6" s="106">
        <f>[2]Junho!$J$32</f>
        <v>39.96</v>
      </c>
      <c r="AD6" s="106">
        <f>[2]Junho!$J$33</f>
        <v>25.56</v>
      </c>
      <c r="AE6" s="106">
        <f>[2]Junho!$J$34</f>
        <v>28.44</v>
      </c>
      <c r="AF6" s="111">
        <f t="shared" ref="AF6:AF31" si="1">MAX(B6:AE6)</f>
        <v>50.76</v>
      </c>
      <c r="AG6" s="110">
        <f t="shared" ref="AG6:AG31" si="2">AVERAGE(B6:AE6)</f>
        <v>29.652000000000001</v>
      </c>
    </row>
    <row r="7" spans="1:36" x14ac:dyDescent="0.2">
      <c r="A7" s="47" t="s">
        <v>81</v>
      </c>
      <c r="B7" s="106">
        <f>[3]Junho!$J$5</f>
        <v>18.720000000000002</v>
      </c>
      <c r="C7" s="106">
        <f>[3]Junho!$J$6</f>
        <v>27</v>
      </c>
      <c r="D7" s="106">
        <f>[3]Junho!$J$7</f>
        <v>27.36</v>
      </c>
      <c r="E7" s="106">
        <f>[3]Junho!$J$8</f>
        <v>34.200000000000003</v>
      </c>
      <c r="F7" s="106">
        <f>[3]Junho!$J$9</f>
        <v>33.480000000000004</v>
      </c>
      <c r="G7" s="106">
        <f>[3]Junho!$J$10</f>
        <v>30.6</v>
      </c>
      <c r="H7" s="106">
        <f>[3]Junho!$J$11</f>
        <v>27</v>
      </c>
      <c r="I7" s="106">
        <f>[3]Junho!$J$12</f>
        <v>23.759999999999998</v>
      </c>
      <c r="J7" s="106">
        <f>[3]Junho!$J$13</f>
        <v>30.240000000000002</v>
      </c>
      <c r="K7" s="106">
        <f>[3]Junho!$J$14</f>
        <v>19.8</v>
      </c>
      <c r="L7" s="106">
        <f>[3]Junho!$J$15</f>
        <v>30.96</v>
      </c>
      <c r="M7" s="106">
        <f>[3]Junho!$J$16</f>
        <v>40.32</v>
      </c>
      <c r="N7" s="106">
        <f>[3]Junho!$J$17</f>
        <v>33.840000000000003</v>
      </c>
      <c r="O7" s="106">
        <f>[3]Junho!$J$18</f>
        <v>37.800000000000004</v>
      </c>
      <c r="P7" s="106">
        <f>[3]Junho!$J$19</f>
        <v>43.56</v>
      </c>
      <c r="Q7" s="106">
        <f>[3]Junho!$J$20</f>
        <v>31.319999999999997</v>
      </c>
      <c r="R7" s="106">
        <f>[3]Junho!$J$21</f>
        <v>37.440000000000005</v>
      </c>
      <c r="S7" s="106">
        <f>[3]Junho!$J$22</f>
        <v>31.319999999999997</v>
      </c>
      <c r="T7" s="106">
        <f>[3]Junho!$J$23</f>
        <v>26.28</v>
      </c>
      <c r="U7" s="106">
        <f>[3]Junho!$J$24</f>
        <v>36.72</v>
      </c>
      <c r="V7" s="106">
        <f>[3]Junho!$J$25</f>
        <v>34.200000000000003</v>
      </c>
      <c r="W7" s="106">
        <f>[3]Junho!$J$26</f>
        <v>30.6</v>
      </c>
      <c r="X7" s="106">
        <f>[3]Junho!$J$27</f>
        <v>53.64</v>
      </c>
      <c r="Y7" s="106">
        <f>[3]Junho!$J$28</f>
        <v>31.319999999999997</v>
      </c>
      <c r="Z7" s="106">
        <f>[3]Junho!$J$29</f>
        <v>37.800000000000004</v>
      </c>
      <c r="AA7" s="106">
        <f>[3]Junho!$J$30</f>
        <v>39.24</v>
      </c>
      <c r="AB7" s="106">
        <f>[3]Junho!$J$31</f>
        <v>19.8</v>
      </c>
      <c r="AC7" s="106">
        <f>[3]Junho!$J$32</f>
        <v>39.96</v>
      </c>
      <c r="AD7" s="106">
        <f>[3]Junho!$J$33</f>
        <v>43.2</v>
      </c>
      <c r="AE7" s="106">
        <f>[3]Junho!$J$34</f>
        <v>36.72</v>
      </c>
      <c r="AF7" s="111">
        <f t="shared" si="1"/>
        <v>53.64</v>
      </c>
      <c r="AG7" s="110">
        <f t="shared" si="2"/>
        <v>32.940000000000005</v>
      </c>
    </row>
    <row r="8" spans="1:36" x14ac:dyDescent="0.2">
      <c r="A8" s="47" t="s">
        <v>1</v>
      </c>
      <c r="B8" s="106">
        <f>[4]Junho!$J$5</f>
        <v>16.2</v>
      </c>
      <c r="C8" s="106">
        <f>[4]Junho!$J$6</f>
        <v>28.08</v>
      </c>
      <c r="D8" s="106">
        <f>[4]Junho!$J$7</f>
        <v>16.920000000000002</v>
      </c>
      <c r="E8" s="106">
        <f>[4]Junho!$J$8</f>
        <v>30.96</v>
      </c>
      <c r="F8" s="106">
        <f>[4]Junho!$J$9</f>
        <v>28.44</v>
      </c>
      <c r="G8" s="106">
        <f>[4]Junho!$J$10</f>
        <v>20.16</v>
      </c>
      <c r="H8" s="106">
        <f>[4]Junho!$J$11</f>
        <v>24.48</v>
      </c>
      <c r="I8" s="106">
        <f>[4]Junho!$J$12</f>
        <v>18</v>
      </c>
      <c r="J8" s="106">
        <f>[4]Junho!$J$13</f>
        <v>19.8</v>
      </c>
      <c r="K8" s="106">
        <f>[4]Junho!$J$14</f>
        <v>17.64</v>
      </c>
      <c r="L8" s="106">
        <f>[4]Junho!$J$15</f>
        <v>24.840000000000003</v>
      </c>
      <c r="M8" s="106">
        <f>[4]Junho!$J$16</f>
        <v>27</v>
      </c>
      <c r="N8" s="106">
        <f>[4]Junho!$J$17</f>
        <v>29.16</v>
      </c>
      <c r="O8" s="106">
        <f>[4]Junho!$J$18</f>
        <v>33.119999999999997</v>
      </c>
      <c r="P8" s="106">
        <f>[4]Junho!$J$19</f>
        <v>24.48</v>
      </c>
      <c r="Q8" s="106">
        <f>[4]Junho!$J$20</f>
        <v>42.12</v>
      </c>
      <c r="R8" s="106">
        <f>[4]Junho!$J$21</f>
        <v>38.159999999999997</v>
      </c>
      <c r="S8" s="106">
        <f>[4]Junho!$J$22</f>
        <v>27</v>
      </c>
      <c r="T8" s="106">
        <f>[4]Junho!$J$23</f>
        <v>17.64</v>
      </c>
      <c r="U8" s="106">
        <f>[4]Junho!$J$24</f>
        <v>15.840000000000002</v>
      </c>
      <c r="V8" s="106">
        <f>[4]Junho!$J$25</f>
        <v>13.68</v>
      </c>
      <c r="W8" s="106">
        <f>[4]Junho!$J$26</f>
        <v>39.96</v>
      </c>
      <c r="X8" s="106">
        <f>[4]Junho!$J$27</f>
        <v>38.519999999999996</v>
      </c>
      <c r="Y8" s="106">
        <f>[4]Junho!$J$28</f>
        <v>31.319999999999997</v>
      </c>
      <c r="Z8" s="106">
        <f>[4]Junho!$J$29</f>
        <v>29.52</v>
      </c>
      <c r="AA8" s="106">
        <f>[4]Junho!$J$30</f>
        <v>24.48</v>
      </c>
      <c r="AB8" s="106">
        <f>[4]Junho!$J$31</f>
        <v>16.559999999999999</v>
      </c>
      <c r="AC8" s="106">
        <f>[4]Junho!$J$32</f>
        <v>39.96</v>
      </c>
      <c r="AD8" s="106">
        <f>[4]Junho!$J$33</f>
        <v>30.240000000000002</v>
      </c>
      <c r="AE8" s="106">
        <f>[4]Junho!$J$34</f>
        <v>32.76</v>
      </c>
      <c r="AF8" s="111">
        <f t="shared" si="1"/>
        <v>42.12</v>
      </c>
      <c r="AG8" s="110">
        <f t="shared" si="2"/>
        <v>26.568000000000001</v>
      </c>
    </row>
    <row r="9" spans="1:36" x14ac:dyDescent="0.2">
      <c r="A9" s="47" t="s">
        <v>138</v>
      </c>
      <c r="B9" s="106">
        <f>[5]Junho!$J$5</f>
        <v>21.6</v>
      </c>
      <c r="C9" s="106">
        <f>[5]Junho!$J$6</f>
        <v>22.68</v>
      </c>
      <c r="D9" s="106">
        <f>[5]Junho!$J$7</f>
        <v>30.240000000000002</v>
      </c>
      <c r="E9" s="106">
        <f>[5]Junho!$J$8</f>
        <v>38.159999999999997</v>
      </c>
      <c r="F9" s="106">
        <f>[5]Junho!$J$9</f>
        <v>52.2</v>
      </c>
      <c r="G9" s="106">
        <f>[5]Junho!$J$10</f>
        <v>26.28</v>
      </c>
      <c r="H9" s="106">
        <f>[5]Junho!$J$11</f>
        <v>40.32</v>
      </c>
      <c r="I9" s="106">
        <f>[5]Junho!$J$12</f>
        <v>29.52</v>
      </c>
      <c r="J9" s="106">
        <f>[5]Junho!$J$13</f>
        <v>30.96</v>
      </c>
      <c r="K9" s="106">
        <f>[5]Junho!$J$14</f>
        <v>23.400000000000002</v>
      </c>
      <c r="L9" s="106">
        <f>[5]Junho!$J$15</f>
        <v>29.880000000000003</v>
      </c>
      <c r="M9" s="106">
        <f>[5]Junho!$J$16</f>
        <v>54.72</v>
      </c>
      <c r="N9" s="106">
        <f>[5]Junho!$J$17</f>
        <v>42.480000000000004</v>
      </c>
      <c r="O9" s="106">
        <f>[5]Junho!$J$18</f>
        <v>45.72</v>
      </c>
      <c r="P9" s="106">
        <f>[5]Junho!$J$19</f>
        <v>52.92</v>
      </c>
      <c r="Q9" s="106">
        <f>[5]Junho!$J$20</f>
        <v>41.76</v>
      </c>
      <c r="R9" s="106">
        <f>[5]Junho!$J$21</f>
        <v>43.56</v>
      </c>
      <c r="S9" s="106">
        <f>[5]Junho!$J$22</f>
        <v>35.64</v>
      </c>
      <c r="T9" s="106">
        <f>[5]Junho!$J$23</f>
        <v>25.2</v>
      </c>
      <c r="U9" s="106">
        <f>[5]Junho!$J$24</f>
        <v>24.840000000000003</v>
      </c>
      <c r="V9" s="106">
        <f>[5]Junho!$J$25</f>
        <v>21.6</v>
      </c>
      <c r="W9" s="106">
        <f>[5]Junho!$J$26</f>
        <v>60.839999999999996</v>
      </c>
      <c r="X9" s="106">
        <f>[5]Junho!$J$27</f>
        <v>65.160000000000011</v>
      </c>
      <c r="Y9" s="106">
        <f>[5]Junho!$J$28</f>
        <v>27.720000000000002</v>
      </c>
      <c r="Z9" s="106">
        <f>[5]Junho!$J$29</f>
        <v>50.4</v>
      </c>
      <c r="AA9" s="106">
        <f>[5]Junho!$J$30</f>
        <v>56.16</v>
      </c>
      <c r="AB9" s="106">
        <f>[5]Junho!$J$31</f>
        <v>27</v>
      </c>
      <c r="AC9" s="106">
        <f>[5]Junho!$J$32</f>
        <v>44.28</v>
      </c>
      <c r="AD9" s="106">
        <f>[5]Junho!$J$33</f>
        <v>45.36</v>
      </c>
      <c r="AE9" s="106">
        <f>[5]Junho!$J$34</f>
        <v>37.080000000000005</v>
      </c>
      <c r="AF9" s="111">
        <f t="shared" si="1"/>
        <v>65.160000000000011</v>
      </c>
      <c r="AG9" s="110">
        <f t="shared" si="2"/>
        <v>38.255999999999993</v>
      </c>
    </row>
    <row r="10" spans="1:36" x14ac:dyDescent="0.2">
      <c r="A10" s="47" t="s">
        <v>87</v>
      </c>
      <c r="B10" s="106">
        <f>[6]Junho!$J$5</f>
        <v>25.2</v>
      </c>
      <c r="C10" s="106">
        <f>[6]Junho!$J$6</f>
        <v>28.8</v>
      </c>
      <c r="D10" s="106">
        <f>[6]Junho!$J$7</f>
        <v>25.56</v>
      </c>
      <c r="E10" s="106">
        <f>[6]Junho!$J$8</f>
        <v>35.28</v>
      </c>
      <c r="F10" s="106">
        <f>[6]Junho!$J$9</f>
        <v>38.519999999999996</v>
      </c>
      <c r="G10" s="106">
        <f>[6]Junho!$J$10</f>
        <v>25.56</v>
      </c>
      <c r="H10" s="106">
        <f>[6]Junho!$J$11</f>
        <v>21.96</v>
      </c>
      <c r="I10" s="106">
        <f>[6]Junho!$J$12</f>
        <v>23.040000000000003</v>
      </c>
      <c r="J10" s="106">
        <f>[6]Junho!$J$13</f>
        <v>22.32</v>
      </c>
      <c r="K10" s="106">
        <f>[6]Junho!$J$14</f>
        <v>29.880000000000003</v>
      </c>
      <c r="L10" s="106">
        <f>[6]Junho!$J$15</f>
        <v>33.480000000000004</v>
      </c>
      <c r="M10" s="106">
        <f>[6]Junho!$J$16</f>
        <v>49.32</v>
      </c>
      <c r="N10" s="106">
        <f>[6]Junho!$J$17</f>
        <v>34.56</v>
      </c>
      <c r="O10" s="106">
        <f>[6]Junho!$J$18</f>
        <v>39.24</v>
      </c>
      <c r="P10" s="106">
        <f>[6]Junho!$J$19</f>
        <v>29.16</v>
      </c>
      <c r="Q10" s="106">
        <f>[6]Junho!$J$20</f>
        <v>30.96</v>
      </c>
      <c r="R10" s="106">
        <f>[6]Junho!$J$21</f>
        <v>32.4</v>
      </c>
      <c r="S10" s="106">
        <f>[6]Junho!$J$22</f>
        <v>25.92</v>
      </c>
      <c r="T10" s="106">
        <f>[6]Junho!$J$23</f>
        <v>26.28</v>
      </c>
      <c r="U10" s="106">
        <f>[6]Junho!$J$24</f>
        <v>20.52</v>
      </c>
      <c r="V10" s="106">
        <f>[6]Junho!$J$25</f>
        <v>23.040000000000003</v>
      </c>
      <c r="W10" s="106">
        <f>[6]Junho!$J$26</f>
        <v>46.800000000000004</v>
      </c>
      <c r="X10" s="106">
        <f>[6]Junho!$J$27</f>
        <v>47.88</v>
      </c>
      <c r="Y10" s="106">
        <f>[6]Junho!$J$28</f>
        <v>46.080000000000005</v>
      </c>
      <c r="Z10" s="106">
        <f>[6]Junho!$J$29</f>
        <v>36.36</v>
      </c>
      <c r="AA10" s="106">
        <f>[6]Junho!$J$30</f>
        <v>42.12</v>
      </c>
      <c r="AB10" s="106">
        <f>[6]Junho!$J$31</f>
        <v>23.040000000000003</v>
      </c>
      <c r="AC10" s="106">
        <f>[6]Junho!$J$32</f>
        <v>36.72</v>
      </c>
      <c r="AD10" s="106">
        <f>[6]Junho!$J$33</f>
        <v>31.319999999999997</v>
      </c>
      <c r="AE10" s="106">
        <f>[6]Junho!$J$34</f>
        <v>27.36</v>
      </c>
      <c r="AF10" s="111">
        <f t="shared" si="1"/>
        <v>49.32</v>
      </c>
      <c r="AG10" s="110">
        <f t="shared" si="2"/>
        <v>31.956</v>
      </c>
    </row>
    <row r="11" spans="1:36" x14ac:dyDescent="0.2">
      <c r="A11" s="47" t="s">
        <v>47</v>
      </c>
      <c r="B11" s="106">
        <f>[7]Junho!$J$5</f>
        <v>18</v>
      </c>
      <c r="C11" s="106">
        <f>[7]Junho!$J$6</f>
        <v>39.6</v>
      </c>
      <c r="D11" s="106">
        <f>[7]Junho!$J$7</f>
        <v>30.96</v>
      </c>
      <c r="E11" s="106">
        <f>[7]Junho!$J$8</f>
        <v>32.04</v>
      </c>
      <c r="F11" s="106">
        <f>[7]Junho!$J$9</f>
        <v>45</v>
      </c>
      <c r="G11" s="106">
        <f>[7]Junho!$J$10</f>
        <v>36.72</v>
      </c>
      <c r="H11" s="106">
        <f>[7]Junho!$J$11</f>
        <v>31.319999999999997</v>
      </c>
      <c r="I11" s="106">
        <f>[7]Junho!$J$12</f>
        <v>38.159999999999997</v>
      </c>
      <c r="J11" s="106">
        <f>[7]Junho!$J$13</f>
        <v>26.64</v>
      </c>
      <c r="K11" s="106">
        <f>[7]Junho!$J$14</f>
        <v>25.56</v>
      </c>
      <c r="L11" s="106">
        <f>[7]Junho!$J$15</f>
        <v>28.8</v>
      </c>
      <c r="M11" s="106">
        <f>[7]Junho!$J$16</f>
        <v>45.72</v>
      </c>
      <c r="N11" s="106">
        <f>[7]Junho!$J$17</f>
        <v>36.36</v>
      </c>
      <c r="O11" s="106">
        <f>[7]Junho!$J$18</f>
        <v>40.32</v>
      </c>
      <c r="P11" s="106">
        <f>[7]Junho!$J$19</f>
        <v>43.2</v>
      </c>
      <c r="Q11" s="106">
        <f>[7]Junho!$J$20</f>
        <v>32.04</v>
      </c>
      <c r="R11" s="106">
        <f>[7]Junho!$J$21</f>
        <v>32.76</v>
      </c>
      <c r="S11" s="106">
        <f>[7]Junho!$J$22</f>
        <v>25.56</v>
      </c>
      <c r="T11" s="106">
        <f>[7]Junho!$J$23</f>
        <v>21.6</v>
      </c>
      <c r="U11" s="106">
        <f>[7]Junho!$J$24</f>
        <v>25.56</v>
      </c>
      <c r="V11" s="106">
        <f>[7]Junho!$J$25</f>
        <v>17.28</v>
      </c>
      <c r="W11" s="106">
        <f>[7]Junho!$J$26</f>
        <v>30.96</v>
      </c>
      <c r="X11" s="106">
        <f>[7]Junho!$J$27</f>
        <v>45.72</v>
      </c>
      <c r="Y11" s="106">
        <f>[7]Junho!$J$28</f>
        <v>38.880000000000003</v>
      </c>
      <c r="Z11" s="106">
        <f>[7]Junho!$J$29</f>
        <v>33.119999999999997</v>
      </c>
      <c r="AA11" s="106">
        <f>[7]Junho!$J$30</f>
        <v>43.92</v>
      </c>
      <c r="AB11" s="106">
        <f>[7]Junho!$J$31</f>
        <v>20.16</v>
      </c>
      <c r="AC11" s="106">
        <f>[7]Junho!$J$32</f>
        <v>33.840000000000003</v>
      </c>
      <c r="AD11" s="106">
        <f>[7]Junho!$J$33</f>
        <v>39.6</v>
      </c>
      <c r="AE11" s="106">
        <f>[7]Junho!$J$34</f>
        <v>32.4</v>
      </c>
      <c r="AF11" s="111">
        <f t="shared" si="1"/>
        <v>45.72</v>
      </c>
      <c r="AG11" s="110">
        <f t="shared" si="2"/>
        <v>33.059999999999995</v>
      </c>
    </row>
    <row r="12" spans="1:36" x14ac:dyDescent="0.2">
      <c r="A12" s="47" t="s">
        <v>90</v>
      </c>
      <c r="B12" s="106">
        <f>[8]Junho!$J$5</f>
        <v>20.16</v>
      </c>
      <c r="C12" s="106">
        <f>[8]Junho!$J$6</f>
        <v>20.88</v>
      </c>
      <c r="D12" s="106">
        <f>[8]Junho!$J$7</f>
        <v>23.759999999999998</v>
      </c>
      <c r="E12" s="106">
        <f>[8]Junho!$J$8</f>
        <v>41.76</v>
      </c>
      <c r="F12" s="106">
        <f>[8]Junho!$J$9</f>
        <v>52.56</v>
      </c>
      <c r="G12" s="106">
        <f>[8]Junho!$J$10</f>
        <v>24.12</v>
      </c>
      <c r="H12" s="106">
        <f>[8]Junho!$J$11</f>
        <v>33.119999999999997</v>
      </c>
      <c r="I12" s="106">
        <f>[8]Junho!$J$12</f>
        <v>30.240000000000002</v>
      </c>
      <c r="J12" s="106">
        <f>[8]Junho!$J$13</f>
        <v>38.519999999999996</v>
      </c>
      <c r="K12" s="106">
        <f>[8]Junho!$J$14</f>
        <v>24.48</v>
      </c>
      <c r="L12" s="106">
        <f>[8]Junho!$J$15</f>
        <v>26.28</v>
      </c>
      <c r="M12" s="106">
        <f>[8]Junho!$J$16</f>
        <v>33.840000000000003</v>
      </c>
      <c r="N12" s="106">
        <f>[8]Junho!$J$17</f>
        <v>30.6</v>
      </c>
      <c r="O12" s="106">
        <f>[8]Junho!$J$18</f>
        <v>43.2</v>
      </c>
      <c r="P12" s="106">
        <f>[8]Junho!$J$19</f>
        <v>43.56</v>
      </c>
      <c r="Q12" s="106">
        <f>[8]Junho!$J$20</f>
        <v>44.28</v>
      </c>
      <c r="R12" s="106">
        <f>[8]Junho!$J$21</f>
        <v>47.519999999999996</v>
      </c>
      <c r="S12" s="106">
        <f>[8]Junho!$J$22</f>
        <v>35.64</v>
      </c>
      <c r="T12" s="106">
        <f>[8]Junho!$J$23</f>
        <v>25.2</v>
      </c>
      <c r="U12" s="106">
        <f>[8]Junho!$J$24</f>
        <v>27.36</v>
      </c>
      <c r="V12" s="106">
        <f>[8]Junho!$J$25</f>
        <v>23.400000000000002</v>
      </c>
      <c r="W12" s="106">
        <f>[8]Junho!$J$26</f>
        <v>50.04</v>
      </c>
      <c r="X12" s="106">
        <f>[8]Junho!$J$27</f>
        <v>57.6</v>
      </c>
      <c r="Y12" s="106">
        <f>[8]Junho!$J$28</f>
        <v>29.52</v>
      </c>
      <c r="Z12" s="106">
        <f>[8]Junho!$J$29</f>
        <v>39.96</v>
      </c>
      <c r="AA12" s="106">
        <f>[8]Junho!$J$30</f>
        <v>41.76</v>
      </c>
      <c r="AB12" s="106">
        <f>[8]Junho!$J$31</f>
        <v>24.48</v>
      </c>
      <c r="AC12" s="106">
        <f>[8]Junho!$J$32</f>
        <v>41.76</v>
      </c>
      <c r="AD12" s="106">
        <f>[8]Junho!$J$33</f>
        <v>40.32</v>
      </c>
      <c r="AE12" s="106">
        <f>[8]Junho!$J$34</f>
        <v>49.680000000000007</v>
      </c>
      <c r="AF12" s="111">
        <f t="shared" si="1"/>
        <v>57.6</v>
      </c>
      <c r="AG12" s="110">
        <f t="shared" si="2"/>
        <v>35.520000000000003</v>
      </c>
    </row>
    <row r="13" spans="1:36" x14ac:dyDescent="0.2">
      <c r="A13" s="47" t="s">
        <v>95</v>
      </c>
      <c r="B13" s="106">
        <f>[9]Junho!$J$5</f>
        <v>16.559999999999999</v>
      </c>
      <c r="C13" s="106">
        <f>[9]Junho!$J$6</f>
        <v>26.64</v>
      </c>
      <c r="D13" s="106">
        <f>[9]Junho!$J$7</f>
        <v>31.680000000000003</v>
      </c>
      <c r="E13" s="106">
        <f>[9]Junho!$J$8</f>
        <v>36</v>
      </c>
      <c r="F13" s="106">
        <f>[9]Junho!$J$9</f>
        <v>41.76</v>
      </c>
      <c r="G13" s="106">
        <f>[9]Junho!$J$10</f>
        <v>20.88</v>
      </c>
      <c r="H13" s="106">
        <f>[9]Junho!$J$11</f>
        <v>34.200000000000003</v>
      </c>
      <c r="I13" s="106">
        <f>[9]Junho!$J$12</f>
        <v>43.2</v>
      </c>
      <c r="J13" s="106">
        <f>[9]Junho!$J$13</f>
        <v>30.96</v>
      </c>
      <c r="K13" s="106">
        <f>[9]Junho!$J$14</f>
        <v>21.6</v>
      </c>
      <c r="L13" s="106">
        <f>[9]Junho!$J$15</f>
        <v>22.68</v>
      </c>
      <c r="M13" s="106">
        <f>[9]Junho!$J$16</f>
        <v>45.72</v>
      </c>
      <c r="N13" s="106">
        <f>[9]Junho!$J$17</f>
        <v>37.440000000000005</v>
      </c>
      <c r="O13" s="106">
        <f>[9]Junho!$J$18</f>
        <v>47.519999999999996</v>
      </c>
      <c r="P13" s="106">
        <f>[9]Junho!$J$19</f>
        <v>91.8</v>
      </c>
      <c r="Q13" s="106">
        <f>[9]Junho!$J$20</f>
        <v>38.519999999999996</v>
      </c>
      <c r="R13" s="106">
        <f>[9]Junho!$J$21</f>
        <v>44.28</v>
      </c>
      <c r="S13" s="106">
        <f>[9]Junho!$J$22</f>
        <v>35.64</v>
      </c>
      <c r="T13" s="106">
        <f>[9]Junho!$J$23</f>
        <v>27.36</v>
      </c>
      <c r="U13" s="106">
        <f>[9]Junho!$J$24</f>
        <v>22.68</v>
      </c>
      <c r="V13" s="106">
        <f>[9]Junho!$J$25</f>
        <v>16.559999999999999</v>
      </c>
      <c r="W13" s="106">
        <f>[9]Junho!$J$26</f>
        <v>45.36</v>
      </c>
      <c r="X13" s="106">
        <f>[9]Junho!$J$27</f>
        <v>48.6</v>
      </c>
      <c r="Y13" s="106">
        <f>[9]Junho!$J$28</f>
        <v>28.44</v>
      </c>
      <c r="Z13" s="106">
        <f>[9]Junho!$J$29</f>
        <v>43.56</v>
      </c>
      <c r="AA13" s="106">
        <f>[9]Junho!$J$30</f>
        <v>52.2</v>
      </c>
      <c r="AB13" s="106">
        <f>[9]Junho!$J$31</f>
        <v>23.040000000000003</v>
      </c>
      <c r="AC13" s="106">
        <f>[9]Junho!$J$32</f>
        <v>43.92</v>
      </c>
      <c r="AD13" s="106">
        <f>[9]Junho!$J$33</f>
        <v>31.319999999999997</v>
      </c>
      <c r="AE13" s="106">
        <f>[9]Junho!$J$34</f>
        <v>39.96</v>
      </c>
      <c r="AF13" s="111">
        <f t="shared" si="1"/>
        <v>91.8</v>
      </c>
      <c r="AG13" s="110">
        <f t="shared" si="2"/>
        <v>36.335999999999999</v>
      </c>
    </row>
    <row r="14" spans="1:36" x14ac:dyDescent="0.2">
      <c r="A14" s="47" t="s">
        <v>139</v>
      </c>
      <c r="B14" s="106">
        <f>[10]Junho!$J$5</f>
        <v>22.68</v>
      </c>
      <c r="C14" s="106">
        <f>[10]Junho!$J$6</f>
        <v>44.64</v>
      </c>
      <c r="D14" s="106">
        <f>[10]Junho!$J$7</f>
        <v>32.4</v>
      </c>
      <c r="E14" s="106">
        <f>[10]Junho!$J$8</f>
        <v>30.240000000000002</v>
      </c>
      <c r="F14" s="106">
        <f>[10]Junho!$J$9</f>
        <v>29.16</v>
      </c>
      <c r="G14" s="106">
        <f>[10]Junho!$J$10</f>
        <v>20.52</v>
      </c>
      <c r="H14" s="106">
        <f>[10]Junho!$J$11</f>
        <v>25.2</v>
      </c>
      <c r="I14" s="106">
        <f>[10]Junho!$J$12</f>
        <v>27</v>
      </c>
      <c r="J14" s="106">
        <f>[10]Junho!$J$13</f>
        <v>34.56</v>
      </c>
      <c r="K14" s="106">
        <f>[10]Junho!$J$14</f>
        <v>33.119999999999997</v>
      </c>
      <c r="L14" s="106">
        <f>[10]Junho!$J$15</f>
        <v>29.52</v>
      </c>
      <c r="M14" s="106">
        <f>[10]Junho!$J$16</f>
        <v>44.28</v>
      </c>
      <c r="N14" s="106">
        <f>[10]Junho!$J$17</f>
        <v>29.880000000000003</v>
      </c>
      <c r="O14" s="106">
        <f>[10]Junho!$J$18</f>
        <v>32.04</v>
      </c>
      <c r="P14" s="106">
        <f>[10]Junho!$J$19</f>
        <v>40.32</v>
      </c>
      <c r="Q14" s="106">
        <f>[10]Junho!$J$20</f>
        <v>28.08</v>
      </c>
      <c r="R14" s="106">
        <f>[10]Junho!$J$21</f>
        <v>28.8</v>
      </c>
      <c r="S14" s="106">
        <f>[10]Junho!$J$22</f>
        <v>22.68</v>
      </c>
      <c r="T14" s="106">
        <f>[10]Junho!$J$23</f>
        <v>19.079999999999998</v>
      </c>
      <c r="U14" s="106">
        <f>[10]Junho!$J$24</f>
        <v>28.8</v>
      </c>
      <c r="V14" s="106">
        <f>[10]Junho!$J$25</f>
        <v>22.68</v>
      </c>
      <c r="W14" s="106">
        <f>[10]Junho!$J$26</f>
        <v>28.44</v>
      </c>
      <c r="X14" s="106">
        <f>[10]Junho!$J$27</f>
        <v>64.08</v>
      </c>
      <c r="Y14" s="106">
        <f>[10]Junho!$J$28</f>
        <v>46.080000000000005</v>
      </c>
      <c r="Z14" s="106">
        <f>[10]Junho!$J$29</f>
        <v>32.04</v>
      </c>
      <c r="AA14" s="106">
        <f>[10]Junho!$J$30</f>
        <v>30.96</v>
      </c>
      <c r="AB14" s="106">
        <f>[10]Junho!$J$31</f>
        <v>21.240000000000002</v>
      </c>
      <c r="AC14" s="106">
        <f>[10]Junho!$J$32</f>
        <v>30.96</v>
      </c>
      <c r="AD14" s="106">
        <f>[10]Junho!$J$33</f>
        <v>22.68</v>
      </c>
      <c r="AE14" s="106">
        <f>[10]Junho!$J$34</f>
        <v>38.519999999999996</v>
      </c>
      <c r="AF14" s="111">
        <f t="shared" si="1"/>
        <v>64.08</v>
      </c>
      <c r="AG14" s="110">
        <f t="shared" si="2"/>
        <v>31.355999999999998</v>
      </c>
    </row>
    <row r="15" spans="1:36" x14ac:dyDescent="0.2">
      <c r="A15" s="47" t="s">
        <v>2</v>
      </c>
      <c r="B15" s="106">
        <f>[11]Junho!$J$5</f>
        <v>25.92</v>
      </c>
      <c r="C15" s="106">
        <f>[11]Junho!$J$6</f>
        <v>34.92</v>
      </c>
      <c r="D15" s="106">
        <f>[11]Junho!$J$7</f>
        <v>27.36</v>
      </c>
      <c r="E15" s="106">
        <f>[11]Junho!$J$8</f>
        <v>32.76</v>
      </c>
      <c r="F15" s="106">
        <f>[11]Junho!$J$9</f>
        <v>37.440000000000005</v>
      </c>
      <c r="G15" s="106">
        <f>[11]Junho!$J$10</f>
        <v>25.2</v>
      </c>
      <c r="H15" s="106">
        <f>[11]Junho!$J$11</f>
        <v>24.48</v>
      </c>
      <c r="I15" s="106">
        <f>[11]Junho!$J$12</f>
        <v>18</v>
      </c>
      <c r="J15" s="106">
        <f>[11]Junho!$J$13</f>
        <v>28.44</v>
      </c>
      <c r="K15" s="106">
        <f>[11]Junho!$J$14</f>
        <v>32.76</v>
      </c>
      <c r="L15" s="106">
        <f>[11]Junho!$J$15</f>
        <v>31.680000000000003</v>
      </c>
      <c r="M15" s="106">
        <f>[11]Junho!$J$16</f>
        <v>50.04</v>
      </c>
      <c r="N15" s="106">
        <f>[11]Junho!$J$17</f>
        <v>47.519999999999996</v>
      </c>
      <c r="O15" s="106">
        <f>[11]Junho!$J$18</f>
        <v>44.28</v>
      </c>
      <c r="P15" s="106">
        <f>[11]Junho!$J$19</f>
        <v>39.24</v>
      </c>
      <c r="Q15" s="106">
        <f>[11]Junho!$J$20</f>
        <v>36.72</v>
      </c>
      <c r="R15" s="106">
        <f>[11]Junho!$J$21</f>
        <v>32.76</v>
      </c>
      <c r="S15" s="106">
        <f>[11]Junho!$J$22</f>
        <v>25.92</v>
      </c>
      <c r="T15" s="106">
        <f>[11]Junho!$J$23</f>
        <v>26.64</v>
      </c>
      <c r="U15" s="106">
        <f>[11]Junho!$J$24</f>
        <v>17.64</v>
      </c>
      <c r="V15" s="106">
        <f>[11]Junho!$J$25</f>
        <v>23.040000000000003</v>
      </c>
      <c r="W15" s="106">
        <f>[11]Junho!$J$26</f>
        <v>51.12</v>
      </c>
      <c r="X15" s="106">
        <f>[11]Junho!$J$27</f>
        <v>48.6</v>
      </c>
      <c r="Y15" s="106">
        <f>[11]Junho!$J$28</f>
        <v>39.24</v>
      </c>
      <c r="Z15" s="106">
        <f>[11]Junho!$J$29</f>
        <v>38.159999999999997</v>
      </c>
      <c r="AA15" s="106">
        <f>[11]Junho!$J$30</f>
        <v>41.04</v>
      </c>
      <c r="AB15" s="106">
        <f>[11]Junho!$J$31</f>
        <v>20.16</v>
      </c>
      <c r="AC15" s="106">
        <f>[11]Junho!$J$32</f>
        <v>39.24</v>
      </c>
      <c r="AD15" s="106">
        <f>[11]Junho!$J$33</f>
        <v>43.92</v>
      </c>
      <c r="AE15" s="106">
        <f>[11]Junho!$J$34</f>
        <v>37.800000000000004</v>
      </c>
      <c r="AF15" s="111">
        <f t="shared" si="1"/>
        <v>51.12</v>
      </c>
      <c r="AG15" s="110">
        <f t="shared" si="2"/>
        <v>34.067999999999991</v>
      </c>
      <c r="AI15" s="12" t="s">
        <v>35</v>
      </c>
      <c r="AJ15" t="s">
        <v>35</v>
      </c>
    </row>
    <row r="16" spans="1:36" x14ac:dyDescent="0.2">
      <c r="A16" s="47" t="s">
        <v>3</v>
      </c>
      <c r="B16" s="106">
        <f>[12]Junho!$J$5</f>
        <v>18</v>
      </c>
      <c r="C16" s="106">
        <f>[12]Junho!$J$6</f>
        <v>25.92</v>
      </c>
      <c r="D16" s="106">
        <f>[12]Junho!$J$7</f>
        <v>34.200000000000003</v>
      </c>
      <c r="E16" s="106">
        <f>[12]Junho!$J$8</f>
        <v>31.319999999999997</v>
      </c>
      <c r="F16" s="106">
        <f>[12]Junho!$J$9</f>
        <v>24.840000000000003</v>
      </c>
      <c r="G16" s="106">
        <f>[12]Junho!$J$10</f>
        <v>15.48</v>
      </c>
      <c r="H16" s="106">
        <f>[12]Junho!$J$11</f>
        <v>24.840000000000003</v>
      </c>
      <c r="I16" s="106">
        <f>[12]Junho!$J$12</f>
        <v>50.04</v>
      </c>
      <c r="J16" s="106">
        <f>[12]Junho!$J$13</f>
        <v>25.2</v>
      </c>
      <c r="K16" s="106">
        <f>[12]Junho!$J$14</f>
        <v>24.840000000000003</v>
      </c>
      <c r="L16" s="106">
        <f>[12]Junho!$J$15</f>
        <v>21.240000000000002</v>
      </c>
      <c r="M16" s="106">
        <f>[12]Junho!$J$16</f>
        <v>26.28</v>
      </c>
      <c r="N16" s="106">
        <f>[12]Junho!$J$17</f>
        <v>20.52</v>
      </c>
      <c r="O16" s="106">
        <f>[12]Junho!$J$18</f>
        <v>32.4</v>
      </c>
      <c r="P16" s="106">
        <f>[12]Junho!$J$19</f>
        <v>26.28</v>
      </c>
      <c r="Q16" s="106">
        <f>[12]Junho!$J$20</f>
        <v>27</v>
      </c>
      <c r="R16" s="106">
        <f>[12]Junho!$J$21</f>
        <v>29.16</v>
      </c>
      <c r="S16" s="106">
        <f>[12]Junho!$J$22</f>
        <v>18</v>
      </c>
      <c r="T16" s="106">
        <f>[12]Junho!$J$23</f>
        <v>21.240000000000002</v>
      </c>
      <c r="U16" s="106">
        <f>[12]Junho!$J$24</f>
        <v>22.68</v>
      </c>
      <c r="V16" s="106">
        <f>[12]Junho!$J$25</f>
        <v>17.64</v>
      </c>
      <c r="W16" s="106">
        <f>[12]Junho!$J$26</f>
        <v>34.56</v>
      </c>
      <c r="X16" s="106">
        <f>[12]Junho!$J$27</f>
        <v>59.760000000000005</v>
      </c>
      <c r="Y16" s="106">
        <f>[12]Junho!$J$28</f>
        <v>32.4</v>
      </c>
      <c r="Z16" s="106">
        <f>[12]Junho!$J$29</f>
        <v>20.16</v>
      </c>
      <c r="AA16" s="106">
        <f>[12]Junho!$J$30</f>
        <v>26.28</v>
      </c>
      <c r="AB16" s="106">
        <f>[12]Junho!$J$31</f>
        <v>23.400000000000002</v>
      </c>
      <c r="AC16" s="106">
        <f>[12]Junho!$J$32</f>
        <v>31.680000000000003</v>
      </c>
      <c r="AD16" s="106">
        <f>[12]Junho!$J$33</f>
        <v>29.52</v>
      </c>
      <c r="AE16" s="106">
        <f>[12]Junho!$J$34</f>
        <v>27.36</v>
      </c>
      <c r="AF16" s="111">
        <f t="shared" si="1"/>
        <v>59.760000000000005</v>
      </c>
      <c r="AG16" s="110">
        <f t="shared" si="2"/>
        <v>27.407999999999991</v>
      </c>
      <c r="AI16" s="12"/>
    </row>
    <row r="17" spans="1:37" x14ac:dyDescent="0.2">
      <c r="A17" s="47" t="s">
        <v>4</v>
      </c>
      <c r="B17" s="106">
        <f>[13]Junho!$J$5</f>
        <v>21.240000000000002</v>
      </c>
      <c r="C17" s="106">
        <f>[13]Junho!$J$6</f>
        <v>30.96</v>
      </c>
      <c r="D17" s="106">
        <f>[13]Junho!$J$7</f>
        <v>48.96</v>
      </c>
      <c r="E17" s="106">
        <f>[13]Junho!$J$8</f>
        <v>53.64</v>
      </c>
      <c r="F17" s="106">
        <f>[13]Junho!$J$9</f>
        <v>27.720000000000002</v>
      </c>
      <c r="G17" s="106">
        <f>[13]Junho!$J$10</f>
        <v>19.079999999999998</v>
      </c>
      <c r="H17" s="106">
        <f>[13]Junho!$J$11</f>
        <v>23.759999999999998</v>
      </c>
      <c r="I17" s="106">
        <f>[13]Junho!$J$12</f>
        <v>30.240000000000002</v>
      </c>
      <c r="J17" s="106">
        <f>[13]Junho!$J$13</f>
        <v>22.32</v>
      </c>
      <c r="K17" s="106">
        <f>[13]Junho!$J$14</f>
        <v>20.52</v>
      </c>
      <c r="L17" s="106">
        <f>[13]Junho!$J$15</f>
        <v>24.48</v>
      </c>
      <c r="M17" s="106">
        <f>[13]Junho!$J$16</f>
        <v>36</v>
      </c>
      <c r="N17" s="106">
        <f>[13]Junho!$J$17</f>
        <v>33.119999999999997</v>
      </c>
      <c r="O17" s="106">
        <f>[13]Junho!$J$18</f>
        <v>39.6</v>
      </c>
      <c r="P17" s="106">
        <f>[13]Junho!$J$19</f>
        <v>27</v>
      </c>
      <c r="Q17" s="106">
        <f>[13]Junho!$J$20</f>
        <v>29.52</v>
      </c>
      <c r="R17" s="106">
        <f>[13]Junho!$J$21</f>
        <v>38.880000000000003</v>
      </c>
      <c r="S17" s="106">
        <f>[13]Junho!$J$22</f>
        <v>24.48</v>
      </c>
      <c r="T17" s="106">
        <f>[13]Junho!$J$23</f>
        <v>24.48</v>
      </c>
      <c r="U17" s="106">
        <f>[13]Junho!$J$24</f>
        <v>26.28</v>
      </c>
      <c r="V17" s="106">
        <f>[13]Junho!$J$25</f>
        <v>34.200000000000003</v>
      </c>
      <c r="W17" s="106">
        <f>[13]Junho!$J$26</f>
        <v>47.519999999999996</v>
      </c>
      <c r="X17" s="106">
        <f>[13]Junho!$J$27</f>
        <v>37.440000000000005</v>
      </c>
      <c r="Y17" s="106">
        <f>[13]Junho!$J$28</f>
        <v>37.440000000000005</v>
      </c>
      <c r="Z17" s="106">
        <f>[13]Junho!$J$29</f>
        <v>32.04</v>
      </c>
      <c r="AA17" s="106">
        <f>[13]Junho!$J$30</f>
        <v>32.76</v>
      </c>
      <c r="AB17" s="106">
        <f>[13]Junho!$J$31</f>
        <v>21.96</v>
      </c>
      <c r="AC17" s="106">
        <f>[13]Junho!$J$32</f>
        <v>32.04</v>
      </c>
      <c r="AD17" s="106">
        <f>[13]Junho!$J$33</f>
        <v>34.56</v>
      </c>
      <c r="AE17" s="106">
        <f>[13]Junho!$J$34</f>
        <v>30.6</v>
      </c>
      <c r="AF17" s="111">
        <f t="shared" si="1"/>
        <v>53.64</v>
      </c>
      <c r="AG17" s="110">
        <f t="shared" si="2"/>
        <v>31.428000000000008</v>
      </c>
    </row>
    <row r="18" spans="1:37" x14ac:dyDescent="0.2">
      <c r="A18" s="47" t="s">
        <v>210</v>
      </c>
      <c r="B18" s="106" t="str">
        <f>[14]Junho!$J$5</f>
        <v>*</v>
      </c>
      <c r="C18" s="106" t="str">
        <f>[14]Junho!$J$6</f>
        <v>*</v>
      </c>
      <c r="D18" s="106" t="str">
        <f>[14]Junho!$J$7</f>
        <v>*</v>
      </c>
      <c r="E18" s="106" t="str">
        <f>[14]Junho!$J$8</f>
        <v>*</v>
      </c>
      <c r="F18" s="106" t="str">
        <f>[14]Junho!$J$9</f>
        <v>*</v>
      </c>
      <c r="G18" s="106" t="str">
        <f>[14]Junho!$J$10</f>
        <v>*</v>
      </c>
      <c r="H18" s="106" t="str">
        <f>[14]Junho!$J$11</f>
        <v>*</v>
      </c>
      <c r="I18" s="106" t="str">
        <f>[14]Junho!$J$12</f>
        <v>*</v>
      </c>
      <c r="J18" s="106" t="str">
        <f>[14]Junho!$J$13</f>
        <v>*</v>
      </c>
      <c r="K18" s="106" t="str">
        <f>[14]Junho!$J$14</f>
        <v>*</v>
      </c>
      <c r="L18" s="106" t="str">
        <f>[14]Junho!$J$15</f>
        <v>*</v>
      </c>
      <c r="M18" s="106">
        <f>[14]Junho!$J$16</f>
        <v>24.12</v>
      </c>
      <c r="N18" s="106">
        <f>[14]Junho!$J$17</f>
        <v>24.12</v>
      </c>
      <c r="O18" s="106">
        <f>[14]Junho!$J$18</f>
        <v>42.84</v>
      </c>
      <c r="P18" s="106">
        <f>[14]Junho!$J$19</f>
        <v>37.440000000000005</v>
      </c>
      <c r="Q18" s="106">
        <f>[14]Junho!$J$20</f>
        <v>42.84</v>
      </c>
      <c r="R18" s="106">
        <f>[14]Junho!$J$21</f>
        <v>37.800000000000004</v>
      </c>
      <c r="S18" s="106">
        <f>[14]Junho!$J$22</f>
        <v>29.52</v>
      </c>
      <c r="T18" s="106">
        <f>[14]Junho!$J$23</f>
        <v>25.92</v>
      </c>
      <c r="U18" s="106">
        <f>[14]Junho!$J$24</f>
        <v>16.2</v>
      </c>
      <c r="V18" s="106">
        <f>[14]Junho!$J$25</f>
        <v>18.36</v>
      </c>
      <c r="W18" s="106">
        <f>[14]Junho!$J$26</f>
        <v>50.76</v>
      </c>
      <c r="X18" s="106">
        <f>[14]Junho!$J$27</f>
        <v>55.440000000000005</v>
      </c>
      <c r="Y18" s="106">
        <f>[14]Junho!$J$28</f>
        <v>34.56</v>
      </c>
      <c r="Z18" s="106">
        <f>[14]Junho!$J$29</f>
        <v>30.96</v>
      </c>
      <c r="AA18" s="106">
        <f>[14]Junho!$J$30</f>
        <v>45.72</v>
      </c>
      <c r="AB18" s="106">
        <f>[14]Junho!$J$31</f>
        <v>21.240000000000002</v>
      </c>
      <c r="AC18" s="106">
        <f>[14]Junho!$J$32</f>
        <v>44.64</v>
      </c>
      <c r="AD18" s="106">
        <f>[14]Junho!$J$33</f>
        <v>35.64</v>
      </c>
      <c r="AE18" s="106">
        <f>[14]Junho!$J$34</f>
        <v>35.28</v>
      </c>
      <c r="AF18" s="111">
        <f t="shared" si="1"/>
        <v>55.440000000000005</v>
      </c>
      <c r="AG18" s="110">
        <f t="shared" si="2"/>
        <v>34.389473684210522</v>
      </c>
    </row>
    <row r="19" spans="1:37" hidden="1" x14ac:dyDescent="0.2">
      <c r="A19" s="47" t="s">
        <v>5</v>
      </c>
      <c r="B19" s="106" t="str">
        <f>[15]Junho!$J$5</f>
        <v>*</v>
      </c>
      <c r="C19" s="106" t="str">
        <f>[15]Junho!$J$6</f>
        <v>*</v>
      </c>
      <c r="D19" s="106" t="str">
        <f>[15]Junho!$J$7</f>
        <v>*</v>
      </c>
      <c r="E19" s="106" t="str">
        <f>[15]Junho!$J$8</f>
        <v>*</v>
      </c>
      <c r="F19" s="106" t="str">
        <f>[15]Junho!$J$9</f>
        <v>*</v>
      </c>
      <c r="G19" s="106" t="str">
        <f>[15]Junho!$J$10</f>
        <v>*</v>
      </c>
      <c r="H19" s="106" t="str">
        <f>[15]Junho!$J$11</f>
        <v>*</v>
      </c>
      <c r="I19" s="106" t="str">
        <f>[15]Junho!$J$12</f>
        <v>*</v>
      </c>
      <c r="J19" s="106" t="str">
        <f>[15]Junho!$J$13</f>
        <v>*</v>
      </c>
      <c r="K19" s="106" t="str">
        <f>[15]Junho!$J$14</f>
        <v>*</v>
      </c>
      <c r="L19" s="106" t="str">
        <f>[15]Junho!$J$15</f>
        <v>*</v>
      </c>
      <c r="M19" s="106" t="str">
        <f>[15]Junho!$J$16</f>
        <v>*</v>
      </c>
      <c r="N19" s="106" t="str">
        <f>[15]Junho!$J$17</f>
        <v>*</v>
      </c>
      <c r="O19" s="106" t="str">
        <f>[15]Junho!$J$18</f>
        <v>*</v>
      </c>
      <c r="P19" s="106" t="str">
        <f>[15]Junho!$J$19</f>
        <v>*</v>
      </c>
      <c r="Q19" s="106" t="str">
        <f>[15]Junho!$J$20</f>
        <v>*</v>
      </c>
      <c r="R19" s="106" t="str">
        <f>[15]Junho!$J$21</f>
        <v>*</v>
      </c>
      <c r="S19" s="106" t="str">
        <f>[15]Junho!$J$22</f>
        <v>*</v>
      </c>
      <c r="T19" s="106" t="str">
        <f>[15]Junho!$J$23</f>
        <v>*</v>
      </c>
      <c r="U19" s="106" t="str">
        <f>[15]Junho!$J$24</f>
        <v>*</v>
      </c>
      <c r="V19" s="106" t="str">
        <f>[15]Junho!$J$25</f>
        <v>*</v>
      </c>
      <c r="W19" s="106" t="str">
        <f>[15]Junho!$J$26</f>
        <v>*</v>
      </c>
      <c r="X19" s="106" t="str">
        <f>[15]Junho!$J$27</f>
        <v>*</v>
      </c>
      <c r="Y19" s="106" t="str">
        <f>[15]Junho!$J$28</f>
        <v>*</v>
      </c>
      <c r="Z19" s="106" t="str">
        <f>[15]Junho!$J$29</f>
        <v>*</v>
      </c>
      <c r="AA19" s="106" t="str">
        <f>[15]Junho!$J$30</f>
        <v>*</v>
      </c>
      <c r="AB19" s="106" t="str">
        <f>[15]Junho!$J$31</f>
        <v>*</v>
      </c>
      <c r="AC19" s="106" t="str">
        <f>[15]Junho!$J$32</f>
        <v>*</v>
      </c>
      <c r="AD19" s="106" t="str">
        <f>[15]Junho!$J$33</f>
        <v>*</v>
      </c>
      <c r="AE19" s="106" t="str">
        <f>[15]Junho!$J$34</f>
        <v>*</v>
      </c>
      <c r="AF19" s="111" t="s">
        <v>154</v>
      </c>
      <c r="AG19" s="110" t="s">
        <v>154</v>
      </c>
      <c r="AH19" s="12" t="s">
        <v>35</v>
      </c>
    </row>
    <row r="20" spans="1:37" x14ac:dyDescent="0.2">
      <c r="A20" s="47" t="s">
        <v>225</v>
      </c>
      <c r="B20" s="106" t="str">
        <f>[16]Junho!$J$5</f>
        <v>*</v>
      </c>
      <c r="C20" s="106" t="str">
        <f>[16]Junho!$J$6</f>
        <v>*</v>
      </c>
      <c r="D20" s="106" t="str">
        <f>[16]Junho!$J$7</f>
        <v>*</v>
      </c>
      <c r="E20" s="106" t="str">
        <f>[16]Junho!$J$8</f>
        <v>*</v>
      </c>
      <c r="F20" s="106" t="str">
        <f>[16]Junho!$J$9</f>
        <v>*</v>
      </c>
      <c r="G20" s="106" t="str">
        <f>[16]Junho!$J$10</f>
        <v>*</v>
      </c>
      <c r="H20" s="106" t="str">
        <f>[16]Junho!$J$11</f>
        <v>*</v>
      </c>
      <c r="I20" s="106" t="str">
        <f>[16]Junho!$J$12</f>
        <v>*</v>
      </c>
      <c r="J20" s="106" t="str">
        <f>[16]Junho!$J$13</f>
        <v>*</v>
      </c>
      <c r="K20" s="106">
        <f>[16]Junho!$J$14</f>
        <v>16.2</v>
      </c>
      <c r="L20" s="106">
        <f>[16]Junho!$J$15</f>
        <v>25.92</v>
      </c>
      <c r="M20" s="106">
        <f>[16]Junho!$J$16</f>
        <v>33.119999999999997</v>
      </c>
      <c r="N20" s="106">
        <f>[16]Junho!$J$17</f>
        <v>40.32</v>
      </c>
      <c r="O20" s="106">
        <f>[16]Junho!$J$18</f>
        <v>44.28</v>
      </c>
      <c r="P20" s="106">
        <f>[16]Junho!$J$19</f>
        <v>64.08</v>
      </c>
      <c r="Q20" s="106">
        <f>[16]Junho!$J$20</f>
        <v>51.480000000000004</v>
      </c>
      <c r="R20" s="106">
        <f>[16]Junho!$J$21</f>
        <v>47.519999999999996</v>
      </c>
      <c r="S20" s="106">
        <f>[16]Junho!$J$22</f>
        <v>40.680000000000007</v>
      </c>
      <c r="T20" s="106">
        <f>[16]Junho!$J$23</f>
        <v>30.96</v>
      </c>
      <c r="U20" s="106">
        <f>[16]Junho!$J$24</f>
        <v>25.56</v>
      </c>
      <c r="V20" s="106">
        <f>[16]Junho!$J$25</f>
        <v>24.48</v>
      </c>
      <c r="W20" s="106">
        <f>[16]Junho!$J$26</f>
        <v>43.2</v>
      </c>
      <c r="X20" s="106">
        <f>[16]Junho!$J$27</f>
        <v>49.680000000000007</v>
      </c>
      <c r="Y20" s="106">
        <f>[16]Junho!$J$28</f>
        <v>29.16</v>
      </c>
      <c r="Z20" s="106">
        <f>[16]Junho!$J$29</f>
        <v>52.92</v>
      </c>
      <c r="AA20" s="106">
        <f>[16]Junho!$J$30</f>
        <v>36.36</v>
      </c>
      <c r="AB20" s="106">
        <f>[16]Junho!$J$31</f>
        <v>23.759999999999998</v>
      </c>
      <c r="AC20" s="106">
        <f>[16]Junho!$J$32</f>
        <v>42.12</v>
      </c>
      <c r="AD20" s="106">
        <f>[16]Junho!$J$33</f>
        <v>40.680000000000007</v>
      </c>
      <c r="AE20" s="106">
        <f>[16]Junho!$J$34</f>
        <v>38.519999999999996</v>
      </c>
      <c r="AF20" s="111">
        <f t="shared" si="1"/>
        <v>64.08</v>
      </c>
      <c r="AG20" s="110">
        <f t="shared" si="2"/>
        <v>38.142857142857146</v>
      </c>
      <c r="AH20" s="12"/>
    </row>
    <row r="21" spans="1:37" x14ac:dyDescent="0.2">
      <c r="A21" s="47" t="s">
        <v>206</v>
      </c>
      <c r="B21" s="106">
        <f>[17]Junho!$J$5</f>
        <v>20.16</v>
      </c>
      <c r="C21" s="106">
        <f>[17]Junho!$J$6</f>
        <v>24.12</v>
      </c>
      <c r="D21" s="106">
        <f>[17]Junho!$J$7</f>
        <v>22.32</v>
      </c>
      <c r="E21" s="106">
        <f>[17]Junho!$J$8</f>
        <v>38.159999999999997</v>
      </c>
      <c r="F21" s="106">
        <f>[17]Junho!$J$9</f>
        <v>30.240000000000002</v>
      </c>
      <c r="G21" s="106">
        <f>[17]Junho!$J$10</f>
        <v>20.16</v>
      </c>
      <c r="H21" s="106">
        <f>[17]Junho!$J$11</f>
        <v>23.759999999999998</v>
      </c>
      <c r="I21" s="106">
        <f>[17]Junho!$J$12</f>
        <v>33.480000000000004</v>
      </c>
      <c r="J21" s="106">
        <f>[17]Junho!$J$13</f>
        <v>28.08</v>
      </c>
      <c r="K21" s="106">
        <f>[17]Junho!$J$14</f>
        <v>23.040000000000003</v>
      </c>
      <c r="L21" s="106">
        <f>[17]Junho!$J$15</f>
        <v>24.12</v>
      </c>
      <c r="M21" s="106">
        <f>[17]Junho!$J$16</f>
        <v>37.080000000000005</v>
      </c>
      <c r="N21" s="106">
        <f>[17]Junho!$J$17</f>
        <v>29.880000000000003</v>
      </c>
      <c r="O21" s="106">
        <f>[17]Junho!$J$18</f>
        <v>34.56</v>
      </c>
      <c r="P21" s="106">
        <f>[17]Junho!$J$19</f>
        <v>25.2</v>
      </c>
      <c r="Q21" s="106">
        <f>[17]Junho!$J$20</f>
        <v>39.96</v>
      </c>
      <c r="R21" s="106">
        <f>[17]Junho!$J$21</f>
        <v>28.44</v>
      </c>
      <c r="S21" s="106">
        <f>[17]Junho!$J$22</f>
        <v>30.96</v>
      </c>
      <c r="T21" s="106">
        <f>[17]Junho!$J$23</f>
        <v>26.64</v>
      </c>
      <c r="U21" s="106">
        <f>[17]Junho!$J$24</f>
        <v>23.759999999999998</v>
      </c>
      <c r="V21" s="106">
        <f>[17]Junho!$J$25</f>
        <v>14.4</v>
      </c>
      <c r="W21" s="106">
        <f>[17]Junho!$J$26</f>
        <v>45</v>
      </c>
      <c r="X21" s="106">
        <f>[17]Junho!$J$27</f>
        <v>51.12</v>
      </c>
      <c r="Y21" s="106">
        <f>[17]Junho!$J$28</f>
        <v>47.16</v>
      </c>
      <c r="Z21" s="106">
        <f>[17]Junho!$J$29</f>
        <v>30.6</v>
      </c>
      <c r="AA21" s="106">
        <f>[17]Junho!$J$30</f>
        <v>29.16</v>
      </c>
      <c r="AB21" s="106">
        <f>[17]Junho!$J$31</f>
        <v>18</v>
      </c>
      <c r="AC21" s="106">
        <f>[17]Junho!$J$32</f>
        <v>32.04</v>
      </c>
      <c r="AD21" s="106">
        <f>[17]Junho!$J$33</f>
        <v>42.480000000000004</v>
      </c>
      <c r="AE21" s="106">
        <f>[17]Junho!$J$34</f>
        <v>43.56</v>
      </c>
      <c r="AF21" s="111">
        <f t="shared" si="1"/>
        <v>51.12</v>
      </c>
      <c r="AG21" s="110">
        <f t="shared" si="2"/>
        <v>30.587999999999997</v>
      </c>
      <c r="AH21" s="12"/>
    </row>
    <row r="22" spans="1:37" x14ac:dyDescent="0.2">
      <c r="A22" s="47" t="s">
        <v>207</v>
      </c>
      <c r="B22" s="106" t="str">
        <f>[18]Junho!$J$5</f>
        <v>*</v>
      </c>
      <c r="C22" s="106" t="str">
        <f>[18]Junho!$J$6</f>
        <v>*</v>
      </c>
      <c r="D22" s="106" t="str">
        <f>[18]Junho!$J$7</f>
        <v>*</v>
      </c>
      <c r="E22" s="106" t="str">
        <f>[18]Junho!$J$8</f>
        <v>*</v>
      </c>
      <c r="F22" s="106" t="str">
        <f>[18]Junho!$J$9</f>
        <v>*</v>
      </c>
      <c r="G22" s="106" t="str">
        <f>[18]Junho!$J$10</f>
        <v>*</v>
      </c>
      <c r="H22" s="106" t="str">
        <f>[18]Junho!$J$11</f>
        <v>*</v>
      </c>
      <c r="I22" s="106" t="str">
        <f>[18]Junho!$J$12</f>
        <v>*</v>
      </c>
      <c r="J22" s="106" t="str">
        <f>[18]Junho!$J$13</f>
        <v>*</v>
      </c>
      <c r="K22" s="106">
        <f>[18]Junho!$J$14</f>
        <v>18.720000000000002</v>
      </c>
      <c r="L22" s="106">
        <f>[18]Junho!$J$15</f>
        <v>22.32</v>
      </c>
      <c r="M22" s="106">
        <f>[18]Junho!$J$16</f>
        <v>23.400000000000002</v>
      </c>
      <c r="N22" s="106">
        <f>[18]Junho!$J$17</f>
        <v>20.88</v>
      </c>
      <c r="O22" s="106">
        <f>[18]Junho!$J$18</f>
        <v>25.92</v>
      </c>
      <c r="P22" s="106">
        <f>[18]Junho!$J$19</f>
        <v>30.6</v>
      </c>
      <c r="Q22" s="106">
        <f>[18]Junho!$J$20</f>
        <v>36.36</v>
      </c>
      <c r="R22" s="106">
        <f>[18]Junho!$J$21</f>
        <v>28.8</v>
      </c>
      <c r="S22" s="106">
        <f>[18]Junho!$J$22</f>
        <v>22.68</v>
      </c>
      <c r="T22" s="106">
        <f>[18]Junho!$J$23</f>
        <v>34.200000000000003</v>
      </c>
      <c r="U22" s="106">
        <f>[18]Junho!$J$24</f>
        <v>31.319999999999997</v>
      </c>
      <c r="V22" s="106">
        <f>[18]Junho!$J$25</f>
        <v>17.28</v>
      </c>
      <c r="W22" s="106">
        <f>[18]Junho!$J$26</f>
        <v>34.200000000000003</v>
      </c>
      <c r="X22" s="106">
        <f>[18]Junho!$J$27</f>
        <v>42.480000000000004</v>
      </c>
      <c r="Y22" s="106">
        <f>[18]Junho!$J$28</f>
        <v>29.880000000000003</v>
      </c>
      <c r="Z22" s="106">
        <f>[18]Junho!$J$29</f>
        <v>29.52</v>
      </c>
      <c r="AA22" s="106">
        <f>[18]Junho!$J$30</f>
        <v>19.8</v>
      </c>
      <c r="AB22" s="106">
        <f>[18]Junho!$J$31</f>
        <v>16.920000000000002</v>
      </c>
      <c r="AC22" s="106">
        <f>[18]Junho!$J$32</f>
        <v>28.08</v>
      </c>
      <c r="AD22" s="106">
        <f>[18]Junho!$J$33</f>
        <v>34.56</v>
      </c>
      <c r="AE22" s="106">
        <f>[18]Junho!$J$34</f>
        <v>37.800000000000004</v>
      </c>
      <c r="AF22" s="111">
        <f t="shared" si="1"/>
        <v>42.480000000000004</v>
      </c>
      <c r="AG22" s="110">
        <f t="shared" si="2"/>
        <v>27.891428571428573</v>
      </c>
      <c r="AH22" s="12"/>
    </row>
    <row r="23" spans="1:37" x14ac:dyDescent="0.2">
      <c r="A23" s="47" t="s">
        <v>33</v>
      </c>
      <c r="B23" s="106">
        <f>[19]Junho!$J$5</f>
        <v>22.68</v>
      </c>
      <c r="C23" s="106">
        <f>[19]Junho!$J$6</f>
        <v>33.119999999999997</v>
      </c>
      <c r="D23" s="106">
        <f>[19]Junho!$J$7</f>
        <v>25.92</v>
      </c>
      <c r="E23" s="106">
        <f>[19]Junho!$J$8</f>
        <v>32.4</v>
      </c>
      <c r="F23" s="106">
        <f>[19]Junho!$J$9</f>
        <v>31.319999999999997</v>
      </c>
      <c r="G23" s="106">
        <f>[19]Junho!$J$10</f>
        <v>18.36</v>
      </c>
      <c r="H23" s="106">
        <f>[19]Junho!$J$11</f>
        <v>25.92</v>
      </c>
      <c r="I23" s="106">
        <f>[19]Junho!$J$12</f>
        <v>54.36</v>
      </c>
      <c r="J23" s="106">
        <f>[19]Junho!$J$13</f>
        <v>21.240000000000002</v>
      </c>
      <c r="K23" s="106">
        <f>[19]Junho!$J$14</f>
        <v>22.32</v>
      </c>
      <c r="L23" s="106">
        <f>[19]Junho!$J$15</f>
        <v>23.759999999999998</v>
      </c>
      <c r="M23" s="106">
        <f>[19]Junho!$J$16</f>
        <v>36</v>
      </c>
      <c r="N23" s="106">
        <f>[19]Junho!$J$17</f>
        <v>38.159999999999997</v>
      </c>
      <c r="O23" s="106">
        <f>[19]Junho!$J$18</f>
        <v>35.64</v>
      </c>
      <c r="P23" s="106">
        <f>[19]Junho!$J$19</f>
        <v>33.480000000000004</v>
      </c>
      <c r="Q23" s="106">
        <f>[19]Junho!$J$20</f>
        <v>35.28</v>
      </c>
      <c r="R23" s="106">
        <f>[19]Junho!$J$21</f>
        <v>42.12</v>
      </c>
      <c r="S23" s="106">
        <f>[19]Junho!$J$22</f>
        <v>27.36</v>
      </c>
      <c r="T23" s="106">
        <f>[19]Junho!$J$23</f>
        <v>21.6</v>
      </c>
      <c r="U23" s="106">
        <f>[19]Junho!$J$24</f>
        <v>27</v>
      </c>
      <c r="V23" s="106">
        <f>[19]Junho!$J$25</f>
        <v>29.880000000000003</v>
      </c>
      <c r="W23" s="106">
        <f>[19]Junho!$J$26</f>
        <v>44.28</v>
      </c>
      <c r="X23" s="106">
        <f>[19]Junho!$J$27</f>
        <v>47.519999999999996</v>
      </c>
      <c r="Y23" s="106">
        <f>[19]Junho!$J$28</f>
        <v>33.480000000000004</v>
      </c>
      <c r="Z23" s="106">
        <f>[19]Junho!$J$29</f>
        <v>47.519999999999996</v>
      </c>
      <c r="AA23" s="106">
        <f>[19]Junho!$J$30</f>
        <v>34.56</v>
      </c>
      <c r="AB23" s="106">
        <f>[19]Junho!$J$31</f>
        <v>21.96</v>
      </c>
      <c r="AC23" s="106">
        <f>[19]Junho!$J$32</f>
        <v>32.4</v>
      </c>
      <c r="AD23" s="106">
        <f>[19]Junho!$J$33</f>
        <v>37.080000000000005</v>
      </c>
      <c r="AE23" s="106">
        <f>[19]Junho!$J$34</f>
        <v>27</v>
      </c>
      <c r="AF23" s="111">
        <f t="shared" si="1"/>
        <v>54.36</v>
      </c>
      <c r="AG23" s="110">
        <f t="shared" si="2"/>
        <v>32.124000000000002</v>
      </c>
    </row>
    <row r="24" spans="1:37" x14ac:dyDescent="0.2">
      <c r="A24" s="47" t="s">
        <v>6</v>
      </c>
      <c r="B24" s="106">
        <f>[20]Junho!$J$5</f>
        <v>14.4</v>
      </c>
      <c r="C24" s="106">
        <f>[20]Junho!$J$6</f>
        <v>16.920000000000002</v>
      </c>
      <c r="D24" s="106">
        <f>[20]Junho!$J$7</f>
        <v>12.6</v>
      </c>
      <c r="E24" s="106">
        <f>[20]Junho!$J$8</f>
        <v>26.64</v>
      </c>
      <c r="F24" s="106">
        <f>[20]Junho!$J$9</f>
        <v>25.92</v>
      </c>
      <c r="G24" s="106">
        <f>[20]Junho!$J$10</f>
        <v>18</v>
      </c>
      <c r="H24" s="106">
        <f>[20]Junho!$J$11</f>
        <v>19.8</v>
      </c>
      <c r="I24" s="106">
        <f>[20]Junho!$J$12</f>
        <v>40.680000000000007</v>
      </c>
      <c r="J24" s="106">
        <f>[20]Junho!$J$13</f>
        <v>19.8</v>
      </c>
      <c r="K24" s="106">
        <f>[20]Junho!$J$14</f>
        <v>23.040000000000003</v>
      </c>
      <c r="L24" s="106">
        <f>[20]Junho!$J$15</f>
        <v>19.440000000000001</v>
      </c>
      <c r="M24" s="106">
        <f>[20]Junho!$J$16</f>
        <v>27.720000000000002</v>
      </c>
      <c r="N24" s="106">
        <f>[20]Junho!$J$17</f>
        <v>18</v>
      </c>
      <c r="O24" s="106">
        <f>[20]Junho!$J$18</f>
        <v>20.16</v>
      </c>
      <c r="P24" s="106">
        <f>[20]Junho!$J$19</f>
        <v>15.120000000000001</v>
      </c>
      <c r="Q24" s="106">
        <f>[20]Junho!$J$20</f>
        <v>27.36</v>
      </c>
      <c r="R24" s="106">
        <f>[20]Junho!$J$21</f>
        <v>20.16</v>
      </c>
      <c r="S24" s="106">
        <f>[20]Junho!$J$22</f>
        <v>15.120000000000001</v>
      </c>
      <c r="T24" s="106">
        <f>[20]Junho!$J$23</f>
        <v>23.759999999999998</v>
      </c>
      <c r="U24" s="106">
        <f>[20]Junho!$J$24</f>
        <v>24.840000000000003</v>
      </c>
      <c r="V24" s="106">
        <f>[20]Junho!$J$25</f>
        <v>13.68</v>
      </c>
      <c r="W24" s="106">
        <f>[20]Junho!$J$26</f>
        <v>30.96</v>
      </c>
      <c r="X24" s="106">
        <f>[20]Junho!$J$27</f>
        <v>38.159999999999997</v>
      </c>
      <c r="Y24" s="106">
        <f>[20]Junho!$J$28</f>
        <v>36</v>
      </c>
      <c r="Z24" s="106">
        <f>[20]Junho!$J$29</f>
        <v>20.16</v>
      </c>
      <c r="AA24" s="106">
        <f>[20]Junho!$J$30</f>
        <v>26.64</v>
      </c>
      <c r="AB24" s="106">
        <f>[20]Junho!$J$31</f>
        <v>20.16</v>
      </c>
      <c r="AC24" s="106">
        <f>[20]Junho!$J$32</f>
        <v>20.88</v>
      </c>
      <c r="AD24" s="106">
        <f>[20]Junho!$J$33</f>
        <v>29.16</v>
      </c>
      <c r="AE24" s="106">
        <f>[20]Junho!$J$34</f>
        <v>30.96</v>
      </c>
      <c r="AF24" s="111">
        <f t="shared" si="1"/>
        <v>40.680000000000007</v>
      </c>
      <c r="AG24" s="110">
        <f t="shared" si="2"/>
        <v>23.208000000000002</v>
      </c>
    </row>
    <row r="25" spans="1:37" x14ac:dyDescent="0.2">
      <c r="A25" s="47" t="s">
        <v>7</v>
      </c>
      <c r="B25" s="106">
        <f>[21]Junho!$J$5</f>
        <v>16.559999999999999</v>
      </c>
      <c r="C25" s="106">
        <f>[21]Junho!$J$6</f>
        <v>28.44</v>
      </c>
      <c r="D25" s="106">
        <f>[21]Junho!$J$7</f>
        <v>28.8</v>
      </c>
      <c r="E25" s="106">
        <f>[21]Junho!$J$8</f>
        <v>29.880000000000003</v>
      </c>
      <c r="F25" s="106">
        <f>[21]Junho!$J$9</f>
        <v>82.08</v>
      </c>
      <c r="G25" s="106">
        <f>[21]Junho!$J$10</f>
        <v>22.32</v>
      </c>
      <c r="H25" s="106">
        <f>[21]Junho!$J$11</f>
        <v>33.480000000000004</v>
      </c>
      <c r="I25" s="106">
        <f>[21]Junho!$J$12</f>
        <v>35.28</v>
      </c>
      <c r="J25" s="106">
        <f>[21]Junho!$J$13</f>
        <v>29.16</v>
      </c>
      <c r="K25" s="106">
        <f>[21]Junho!$J$14</f>
        <v>18.36</v>
      </c>
      <c r="L25" s="106">
        <f>[21]Junho!$J$15</f>
        <v>27</v>
      </c>
      <c r="M25" s="106">
        <f>[21]Junho!$J$16</f>
        <v>43.56</v>
      </c>
      <c r="N25" s="106">
        <f>[21]Junho!$J$17</f>
        <v>36.72</v>
      </c>
      <c r="O25" s="106">
        <f>[21]Junho!$J$18</f>
        <v>39.6</v>
      </c>
      <c r="P25" s="106">
        <f>[21]Junho!$J$19</f>
        <v>45.72</v>
      </c>
      <c r="Q25" s="106">
        <f>[21]Junho!$J$20</f>
        <v>36</v>
      </c>
      <c r="R25" s="106">
        <f>[21]Junho!$J$21</f>
        <v>36</v>
      </c>
      <c r="S25" s="106">
        <f>[21]Junho!$J$22</f>
        <v>28.8</v>
      </c>
      <c r="T25" s="106">
        <f>[21]Junho!$J$23</f>
        <v>30.240000000000002</v>
      </c>
      <c r="U25" s="106">
        <f>[21]Junho!$J$24</f>
        <v>21.240000000000002</v>
      </c>
      <c r="V25" s="106">
        <f>[21]Junho!$J$25</f>
        <v>20.16</v>
      </c>
      <c r="W25" s="106">
        <f>[21]Junho!$J$26</f>
        <v>43.92</v>
      </c>
      <c r="X25" s="106">
        <f>[21]Junho!$J$27</f>
        <v>52.2</v>
      </c>
      <c r="Y25" s="106">
        <f>[21]Junho!$J$28</f>
        <v>26.64</v>
      </c>
      <c r="Z25" s="106">
        <f>[21]Junho!$J$29</f>
        <v>40.32</v>
      </c>
      <c r="AA25" s="106">
        <f>[21]Junho!$J$30</f>
        <v>45.72</v>
      </c>
      <c r="AB25" s="106">
        <f>[21]Junho!$J$31</f>
        <v>22.32</v>
      </c>
      <c r="AC25" s="106">
        <f>[21]Junho!$J$32</f>
        <v>41.76</v>
      </c>
      <c r="AD25" s="106">
        <f>[21]Junho!$J$33</f>
        <v>37.800000000000004</v>
      </c>
      <c r="AE25" s="106">
        <f>[21]Junho!$J$34</f>
        <v>37.440000000000005</v>
      </c>
      <c r="AF25" s="111">
        <f t="shared" si="1"/>
        <v>82.08</v>
      </c>
      <c r="AG25" s="110">
        <f t="shared" si="2"/>
        <v>34.58400000000001</v>
      </c>
      <c r="AJ25" t="s">
        <v>35</v>
      </c>
      <c r="AK25" t="s">
        <v>35</v>
      </c>
    </row>
    <row r="26" spans="1:37" x14ac:dyDescent="0.2">
      <c r="A26" s="47" t="s">
        <v>140</v>
      </c>
      <c r="B26" s="106">
        <f>[22]Junho!$J$5</f>
        <v>20.88</v>
      </c>
      <c r="C26" s="106">
        <f>[22]Junho!$J$6</f>
        <v>25.2</v>
      </c>
      <c r="D26" s="106">
        <f>[22]Junho!$J$7</f>
        <v>27.36</v>
      </c>
      <c r="E26" s="106">
        <f>[22]Junho!$J$8</f>
        <v>28.8</v>
      </c>
      <c r="F26" s="106">
        <f>[22]Junho!$J$9</f>
        <v>55.800000000000004</v>
      </c>
      <c r="G26" s="106">
        <f>[22]Junho!$J$10</f>
        <v>14.76</v>
      </c>
      <c r="H26" s="106">
        <f>[22]Junho!$J$11</f>
        <v>28.44</v>
      </c>
      <c r="I26" s="106">
        <f>[22]Junho!$J$12</f>
        <v>25.92</v>
      </c>
      <c r="J26" s="106">
        <f>[22]Junho!$J$13</f>
        <v>27.720000000000002</v>
      </c>
      <c r="K26" s="106">
        <f>[22]Junho!$J$14</f>
        <v>20.88</v>
      </c>
      <c r="L26" s="106">
        <f>[22]Junho!$J$15</f>
        <v>39.24</v>
      </c>
      <c r="M26" s="106">
        <f>[22]Junho!$J$16</f>
        <v>45.72</v>
      </c>
      <c r="N26" s="106">
        <f>[22]Junho!$J$17</f>
        <v>36.36</v>
      </c>
      <c r="O26" s="106">
        <f>[22]Junho!$J$18</f>
        <v>40.680000000000007</v>
      </c>
      <c r="P26" s="106">
        <f>[22]Junho!$J$19</f>
        <v>34.92</v>
      </c>
      <c r="Q26" s="106">
        <f>[22]Junho!$J$20</f>
        <v>32.04</v>
      </c>
      <c r="R26" s="106">
        <f>[22]Junho!$J$21</f>
        <v>38.519999999999996</v>
      </c>
      <c r="S26" s="106">
        <f>[22]Junho!$J$22</f>
        <v>27.720000000000002</v>
      </c>
      <c r="T26" s="106">
        <f>[22]Junho!$J$23</f>
        <v>27</v>
      </c>
      <c r="U26" s="106">
        <f>[22]Junho!$J$24</f>
        <v>19.8</v>
      </c>
      <c r="V26" s="106">
        <f>[22]Junho!$J$25</f>
        <v>19.440000000000001</v>
      </c>
      <c r="W26" s="106">
        <f>[22]Junho!$J$26</f>
        <v>39.24</v>
      </c>
      <c r="X26" s="106">
        <f>[22]Junho!$J$27</f>
        <v>41.76</v>
      </c>
      <c r="Y26" s="106">
        <f>[22]Junho!$J$28</f>
        <v>24.840000000000003</v>
      </c>
      <c r="Z26" s="106">
        <f>[22]Junho!$J$29</f>
        <v>39.6</v>
      </c>
      <c r="AA26" s="106">
        <f>[22]Junho!$J$30</f>
        <v>24.48</v>
      </c>
      <c r="AB26" s="106">
        <f>[22]Junho!$J$31</f>
        <v>20.16</v>
      </c>
      <c r="AC26" s="106">
        <f>[22]Junho!$J$32</f>
        <v>45</v>
      </c>
      <c r="AD26" s="106">
        <f>[22]Junho!$J$33</f>
        <v>33.119999999999997</v>
      </c>
      <c r="AE26" s="106">
        <f>[22]Junho!$J$34</f>
        <v>38.880000000000003</v>
      </c>
      <c r="AF26" s="111">
        <f t="shared" si="1"/>
        <v>55.800000000000004</v>
      </c>
      <c r="AG26" s="110">
        <f t="shared" si="2"/>
        <v>31.476000000000006</v>
      </c>
      <c r="AK26" t="s">
        <v>35</v>
      </c>
    </row>
    <row r="27" spans="1:37" x14ac:dyDescent="0.2">
      <c r="A27" s="47" t="s">
        <v>141</v>
      </c>
      <c r="B27" s="106">
        <f>[23]Junho!$J$5</f>
        <v>16.559999999999999</v>
      </c>
      <c r="C27" s="106">
        <f>[23]Junho!$J$6</f>
        <v>27.36</v>
      </c>
      <c r="D27" s="106">
        <f>[23]Junho!$J$7</f>
        <v>32.04</v>
      </c>
      <c r="E27" s="106">
        <f>[23]Junho!$J$8</f>
        <v>35.28</v>
      </c>
      <c r="F27" s="106">
        <f>[23]Junho!$J$9</f>
        <v>52.2</v>
      </c>
      <c r="G27" s="106">
        <f>[23]Junho!$J$10</f>
        <v>25.2</v>
      </c>
      <c r="H27" s="106">
        <f>[23]Junho!$J$11</f>
        <v>18.720000000000002</v>
      </c>
      <c r="I27" s="106">
        <f>[23]Junho!$J$12</f>
        <v>27</v>
      </c>
      <c r="J27" s="106">
        <f>[23]Junho!$J$13</f>
        <v>28.08</v>
      </c>
      <c r="K27" s="106">
        <f>[23]Junho!$J$14</f>
        <v>19.8</v>
      </c>
      <c r="L27" s="106">
        <f>[23]Junho!$J$15</f>
        <v>20.88</v>
      </c>
      <c r="M27" s="106">
        <f>[23]Junho!$J$16</f>
        <v>56.16</v>
      </c>
      <c r="N27" s="106">
        <f>[23]Junho!$J$17</f>
        <v>47.519999999999996</v>
      </c>
      <c r="O27" s="106">
        <f>[23]Junho!$J$18</f>
        <v>55.080000000000005</v>
      </c>
      <c r="P27" s="106">
        <f>[23]Junho!$J$19</f>
        <v>38.159999999999997</v>
      </c>
      <c r="Q27" s="106">
        <f>[23]Junho!$J$20</f>
        <v>35.64</v>
      </c>
      <c r="R27" s="106">
        <f>[23]Junho!$J$21</f>
        <v>43.2</v>
      </c>
      <c r="S27" s="106">
        <f>[23]Junho!$J$22</f>
        <v>45</v>
      </c>
      <c r="T27" s="106">
        <f>[23]Junho!$J$23</f>
        <v>28.44</v>
      </c>
      <c r="U27" s="106">
        <f>[23]Junho!$J$24</f>
        <v>27.36</v>
      </c>
      <c r="V27" s="106">
        <f>[23]Junho!$J$25</f>
        <v>16.2</v>
      </c>
      <c r="W27" s="106">
        <f>[23]Junho!$J$26</f>
        <v>37.440000000000005</v>
      </c>
      <c r="X27" s="106">
        <f>[23]Junho!$J$27</f>
        <v>50.04</v>
      </c>
      <c r="Y27" s="106">
        <f>[23]Junho!$J$28</f>
        <v>28.08</v>
      </c>
      <c r="Z27" s="106">
        <f>[23]Junho!$J$29</f>
        <v>46.080000000000005</v>
      </c>
      <c r="AA27" s="106">
        <f>[23]Junho!$J$30</f>
        <v>56.88</v>
      </c>
      <c r="AB27" s="106">
        <f>[23]Junho!$J$31</f>
        <v>23.040000000000003</v>
      </c>
      <c r="AC27" s="106">
        <f>[23]Junho!$J$32</f>
        <v>44.28</v>
      </c>
      <c r="AD27" s="106">
        <f>[23]Junho!$J$33</f>
        <v>33.480000000000004</v>
      </c>
      <c r="AE27" s="106">
        <f>[23]Junho!$J$34</f>
        <v>40.680000000000007</v>
      </c>
      <c r="AF27" s="111">
        <f t="shared" si="1"/>
        <v>56.88</v>
      </c>
      <c r="AG27" s="110">
        <f t="shared" si="2"/>
        <v>35.196000000000005</v>
      </c>
      <c r="AH27" s="12" t="s">
        <v>35</v>
      </c>
      <c r="AJ27" t="s">
        <v>154</v>
      </c>
    </row>
    <row r="28" spans="1:37" x14ac:dyDescent="0.2">
      <c r="A28" s="47" t="s">
        <v>142</v>
      </c>
      <c r="B28" s="106">
        <f>[24]Junho!$J$5</f>
        <v>20.16</v>
      </c>
      <c r="C28" s="106">
        <f>[24]Junho!$J$6</f>
        <v>21.6</v>
      </c>
      <c r="D28" s="106">
        <f>[24]Junho!$J$7</f>
        <v>24.12</v>
      </c>
      <c r="E28" s="106">
        <f>[24]Junho!$J$8</f>
        <v>24.840000000000003</v>
      </c>
      <c r="F28" s="106">
        <f>[24]Junho!$J$9</f>
        <v>61.560000000000009</v>
      </c>
      <c r="G28" s="106">
        <f>[24]Junho!$J$10</f>
        <v>19.440000000000001</v>
      </c>
      <c r="H28" s="106">
        <f>[24]Junho!$J$11</f>
        <v>32.76</v>
      </c>
      <c r="I28" s="106">
        <f>[24]Junho!$J$12</f>
        <v>29.52</v>
      </c>
      <c r="J28" s="106">
        <f>[24]Junho!$J$13</f>
        <v>27.720000000000002</v>
      </c>
      <c r="K28" s="106">
        <f>[24]Junho!$J$14</f>
        <v>25.92</v>
      </c>
      <c r="L28" s="106">
        <f>[24]Junho!$J$15</f>
        <v>25.56</v>
      </c>
      <c r="M28" s="106">
        <f>[24]Junho!$J$16</f>
        <v>39.96</v>
      </c>
      <c r="N28" s="106">
        <f>[24]Junho!$J$17</f>
        <v>34.200000000000003</v>
      </c>
      <c r="O28" s="106">
        <f>[24]Junho!$J$18</f>
        <v>32.4</v>
      </c>
      <c r="P28" s="106">
        <f>[24]Junho!$J$19</f>
        <v>46.800000000000004</v>
      </c>
      <c r="Q28" s="106">
        <f>[24]Junho!$J$20</f>
        <v>26.28</v>
      </c>
      <c r="R28" s="106">
        <f>[24]Junho!$J$21</f>
        <v>38.159999999999997</v>
      </c>
      <c r="S28" s="106">
        <f>[24]Junho!$J$22</f>
        <v>24.12</v>
      </c>
      <c r="T28" s="106">
        <f>[24]Junho!$J$23</f>
        <v>27.36</v>
      </c>
      <c r="U28" s="106">
        <f>[24]Junho!$J$24</f>
        <v>20.52</v>
      </c>
      <c r="V28" s="106">
        <f>[24]Junho!$J$25</f>
        <v>22.32</v>
      </c>
      <c r="W28" s="106">
        <f>[24]Junho!$J$26</f>
        <v>42.480000000000004</v>
      </c>
      <c r="X28" s="106">
        <f>[24]Junho!$J$27</f>
        <v>42.480000000000004</v>
      </c>
      <c r="Y28" s="106">
        <f>[24]Junho!$J$28</f>
        <v>23.759999999999998</v>
      </c>
      <c r="Z28" s="106">
        <f>[24]Junho!$J$29</f>
        <v>34.200000000000003</v>
      </c>
      <c r="AA28" s="106">
        <f>[24]Junho!$J$30</f>
        <v>45</v>
      </c>
      <c r="AB28" s="106">
        <f>[24]Junho!$J$31</f>
        <v>20.16</v>
      </c>
      <c r="AC28" s="106">
        <f>[24]Junho!$J$32</f>
        <v>40.32</v>
      </c>
      <c r="AD28" s="106">
        <f>[24]Junho!$J$33</f>
        <v>33.480000000000004</v>
      </c>
      <c r="AE28" s="106">
        <f>[24]Junho!$J$34</f>
        <v>33.480000000000004</v>
      </c>
      <c r="AF28" s="111">
        <f t="shared" si="1"/>
        <v>61.560000000000009</v>
      </c>
      <c r="AG28" s="110">
        <f t="shared" si="2"/>
        <v>31.356000000000005</v>
      </c>
      <c r="AJ28" t="s">
        <v>35</v>
      </c>
    </row>
    <row r="29" spans="1:37" x14ac:dyDescent="0.2">
      <c r="A29" s="47" t="s">
        <v>8</v>
      </c>
      <c r="B29" s="106">
        <f>[25]Junho!$J$5</f>
        <v>11.16</v>
      </c>
      <c r="C29" s="106">
        <f>[25]Junho!$J$6</f>
        <v>21.6</v>
      </c>
      <c r="D29" s="106">
        <f>[25]Junho!$J$7</f>
        <v>21.96</v>
      </c>
      <c r="E29" s="106">
        <f>[25]Junho!$J$8</f>
        <v>23.040000000000003</v>
      </c>
      <c r="F29" s="106">
        <f>[25]Junho!$J$9</f>
        <v>28.08</v>
      </c>
      <c r="G29" s="106">
        <f>[25]Junho!$J$10</f>
        <v>5.4</v>
      </c>
      <c r="H29" s="106">
        <f>[25]Junho!$J$11</f>
        <v>20.52</v>
      </c>
      <c r="I29" s="106">
        <f>[25]Junho!$J$12</f>
        <v>17.64</v>
      </c>
      <c r="J29" s="106" t="str">
        <f>[25]Junho!$J$13</f>
        <v>*</v>
      </c>
      <c r="K29" s="106" t="str">
        <f>[25]Junho!$J$14</f>
        <v>*</v>
      </c>
      <c r="L29" s="106" t="str">
        <f>[25]Junho!$J$15</f>
        <v>*</v>
      </c>
      <c r="M29" s="106" t="str">
        <f>[25]Junho!$J$16</f>
        <v>*</v>
      </c>
      <c r="N29" s="106" t="str">
        <f>[25]Junho!$J$17</f>
        <v>*</v>
      </c>
      <c r="O29" s="106" t="str">
        <f>[25]Junho!$J$18</f>
        <v>*</v>
      </c>
      <c r="P29" s="106" t="str">
        <f>[25]Junho!$J$19</f>
        <v>*</v>
      </c>
      <c r="Q29" s="106" t="str">
        <f>[25]Junho!$J$20</f>
        <v>*</v>
      </c>
      <c r="R29" s="106" t="str">
        <f>[25]Junho!$J$21</f>
        <v>*</v>
      </c>
      <c r="S29" s="106" t="str">
        <f>[25]Junho!$J$22</f>
        <v>*</v>
      </c>
      <c r="T29" s="106">
        <f>[25]Junho!$J$23</f>
        <v>30.6</v>
      </c>
      <c r="U29" s="106">
        <f>[25]Junho!$J$24</f>
        <v>29.52</v>
      </c>
      <c r="V29" s="106">
        <f>[25]Junho!$J$25</f>
        <v>5.04</v>
      </c>
      <c r="W29" s="106">
        <f>[25]Junho!$J$26</f>
        <v>33.119999999999997</v>
      </c>
      <c r="X29" s="106">
        <f>[25]Junho!$J$27</f>
        <v>47.519999999999996</v>
      </c>
      <c r="Y29" s="106">
        <f>[25]Junho!$J$28</f>
        <v>29.16</v>
      </c>
      <c r="Z29" s="106">
        <f>[25]Junho!$J$29</f>
        <v>37.800000000000004</v>
      </c>
      <c r="AA29" s="106">
        <f>[25]Junho!$J$30</f>
        <v>32.76</v>
      </c>
      <c r="AB29" s="106">
        <f>[25]Junho!$J$31</f>
        <v>22.32</v>
      </c>
      <c r="AC29" s="106">
        <f>[25]Junho!$J$32</f>
        <v>38.880000000000003</v>
      </c>
      <c r="AD29" s="106">
        <f>[25]Junho!$J$33</f>
        <v>29.16</v>
      </c>
      <c r="AE29" s="106">
        <f>[25]Junho!$J$34</f>
        <v>31.680000000000003</v>
      </c>
      <c r="AF29" s="111">
        <f t="shared" si="1"/>
        <v>47.519999999999996</v>
      </c>
      <c r="AG29" s="110">
        <f t="shared" si="2"/>
        <v>25.848000000000003</v>
      </c>
      <c r="AJ29" t="s">
        <v>35</v>
      </c>
    </row>
    <row r="30" spans="1:37" x14ac:dyDescent="0.2">
      <c r="A30" s="47" t="s">
        <v>9</v>
      </c>
      <c r="B30" s="106">
        <f>[26]Junho!$J$5</f>
        <v>23.759999999999998</v>
      </c>
      <c r="C30" s="106">
        <f>[26]Junho!$J$6</f>
        <v>26.28</v>
      </c>
      <c r="D30" s="106">
        <f>[26]Junho!$J$7</f>
        <v>23.400000000000002</v>
      </c>
      <c r="E30" s="106">
        <f>[26]Junho!$J$8</f>
        <v>66.960000000000008</v>
      </c>
      <c r="F30" s="106">
        <f>[26]Junho!$J$9</f>
        <v>35.28</v>
      </c>
      <c r="G30" s="106">
        <f>[26]Junho!$J$10</f>
        <v>22.32</v>
      </c>
      <c r="H30" s="106">
        <f>[26]Junho!$J$11</f>
        <v>31.680000000000003</v>
      </c>
      <c r="I30" s="106">
        <f>[26]Junho!$J$12</f>
        <v>26.64</v>
      </c>
      <c r="J30" s="106">
        <f>[26]Junho!$J$13</f>
        <v>37.440000000000005</v>
      </c>
      <c r="K30" s="106">
        <f>[26]Junho!$J$14</f>
        <v>30.240000000000002</v>
      </c>
      <c r="L30" s="106">
        <f>[26]Junho!$J$15</f>
        <v>28.8</v>
      </c>
      <c r="M30" s="106">
        <f>[26]Junho!$J$16</f>
        <v>39.6</v>
      </c>
      <c r="N30" s="106">
        <f>[26]Junho!$J$17</f>
        <v>33.840000000000003</v>
      </c>
      <c r="O30" s="106">
        <f>[26]Junho!$J$18</f>
        <v>34.200000000000003</v>
      </c>
      <c r="P30" s="106">
        <f>[26]Junho!$J$19</f>
        <v>43.56</v>
      </c>
      <c r="Q30" s="106">
        <f>[26]Junho!$J$20</f>
        <v>27.720000000000002</v>
      </c>
      <c r="R30" s="106">
        <f>[26]Junho!$J$21</f>
        <v>36</v>
      </c>
      <c r="S30" s="106">
        <f>[26]Junho!$J$22</f>
        <v>28.44</v>
      </c>
      <c r="T30" s="106">
        <f>[26]Junho!$J$23</f>
        <v>29.16</v>
      </c>
      <c r="U30" s="106">
        <f>[26]Junho!$J$24</f>
        <v>29.880000000000003</v>
      </c>
      <c r="V30" s="106">
        <f>[26]Junho!$J$25</f>
        <v>24.48</v>
      </c>
      <c r="W30" s="106">
        <f>[26]Junho!$J$26</f>
        <v>35.64</v>
      </c>
      <c r="X30" s="106">
        <f>[26]Junho!$J$27</f>
        <v>51.84</v>
      </c>
      <c r="Y30" s="106">
        <f>[26]Junho!$J$28</f>
        <v>39.96</v>
      </c>
      <c r="Z30" s="106">
        <f>[26]Junho!$J$29</f>
        <v>36.72</v>
      </c>
      <c r="AA30" s="106">
        <f>[26]Junho!$J$30</f>
        <v>37.440000000000005</v>
      </c>
      <c r="AB30" s="106">
        <f>[26]Junho!$J$31</f>
        <v>23.040000000000003</v>
      </c>
      <c r="AC30" s="106">
        <f>[26]Junho!$J$32</f>
        <v>38.519999999999996</v>
      </c>
      <c r="AD30" s="106">
        <f>[26]Junho!$J$33</f>
        <v>40.680000000000007</v>
      </c>
      <c r="AE30" s="106">
        <f>[26]Junho!$J$34</f>
        <v>46.800000000000004</v>
      </c>
      <c r="AF30" s="111">
        <f t="shared" si="1"/>
        <v>66.960000000000008</v>
      </c>
      <c r="AG30" s="110">
        <f t="shared" si="2"/>
        <v>34.344000000000008</v>
      </c>
      <c r="AJ30" t="s">
        <v>35</v>
      </c>
    </row>
    <row r="31" spans="1:37" x14ac:dyDescent="0.2">
      <c r="A31" s="47" t="s">
        <v>32</v>
      </c>
      <c r="B31" s="106">
        <f>[27]Junho!$J$5</f>
        <v>14.76</v>
      </c>
      <c r="C31" s="106">
        <f>[27]Junho!$J$6</f>
        <v>14.76</v>
      </c>
      <c r="D31" s="106">
        <f>[27]Junho!$J$7</f>
        <v>19.8</v>
      </c>
      <c r="E31" s="106">
        <f>[27]Junho!$J$8</f>
        <v>28.8</v>
      </c>
      <c r="F31" s="106">
        <f>[27]Junho!$J$9</f>
        <v>59.4</v>
      </c>
      <c r="G31" s="106">
        <f>[27]Junho!$J$10</f>
        <v>17.28</v>
      </c>
      <c r="H31" s="106">
        <f>[27]Junho!$J$11</f>
        <v>27.720000000000002</v>
      </c>
      <c r="I31" s="106">
        <f>[27]Junho!$J$12</f>
        <v>29.52</v>
      </c>
      <c r="J31" s="106">
        <f>[27]Junho!$J$13</f>
        <v>24.12</v>
      </c>
      <c r="K31" s="106">
        <f>[27]Junho!$J$14</f>
        <v>15.120000000000001</v>
      </c>
      <c r="L31" s="106">
        <f>[27]Junho!$J$15</f>
        <v>16.559999999999999</v>
      </c>
      <c r="M31" s="106">
        <f>[27]Junho!$J$16</f>
        <v>34.200000000000003</v>
      </c>
      <c r="N31" s="106">
        <f>[27]Junho!$J$17</f>
        <v>25.92</v>
      </c>
      <c r="O31" s="106">
        <f>[27]Junho!$J$18</f>
        <v>25.92</v>
      </c>
      <c r="P31" s="106">
        <f>[27]Junho!$J$19</f>
        <v>52.2</v>
      </c>
      <c r="Q31" s="106">
        <f>[27]Junho!$J$20</f>
        <v>39.6</v>
      </c>
      <c r="R31" s="106">
        <f>[27]Junho!$J$21</f>
        <v>41.04</v>
      </c>
      <c r="S31" s="106">
        <f>[27]Junho!$J$22</f>
        <v>28.08</v>
      </c>
      <c r="T31" s="106">
        <f>[27]Junho!$J$23</f>
        <v>21.6</v>
      </c>
      <c r="U31" s="106">
        <f>[27]Junho!$J$24</f>
        <v>21.6</v>
      </c>
      <c r="V31" s="106">
        <f>[27]Junho!$J$25</f>
        <v>12.6</v>
      </c>
      <c r="W31" s="106">
        <f>[27]Junho!$J$26</f>
        <v>40.680000000000007</v>
      </c>
      <c r="X31" s="106">
        <f>[27]Junho!$J$27</f>
        <v>39.6</v>
      </c>
      <c r="Y31" s="106">
        <f>[27]Junho!$J$28</f>
        <v>18</v>
      </c>
      <c r="Z31" s="106">
        <f>[27]Junho!$J$29</f>
        <v>35.28</v>
      </c>
      <c r="AA31" s="106">
        <f>[27]Junho!$J$30</f>
        <v>22.68</v>
      </c>
      <c r="AB31" s="106">
        <f>[27]Junho!$J$31</f>
        <v>19.440000000000001</v>
      </c>
      <c r="AC31" s="106">
        <f>[27]Junho!$J$32</f>
        <v>29.52</v>
      </c>
      <c r="AD31" s="106">
        <f>[27]Junho!$J$33</f>
        <v>33.840000000000003</v>
      </c>
      <c r="AE31" s="106">
        <f>[27]Junho!$J$34</f>
        <v>31.319999999999997</v>
      </c>
      <c r="AF31" s="111">
        <f t="shared" si="1"/>
        <v>59.4</v>
      </c>
      <c r="AG31" s="110">
        <f t="shared" si="2"/>
        <v>28.032000000000007</v>
      </c>
      <c r="AJ31" t="s">
        <v>35</v>
      </c>
    </row>
    <row r="32" spans="1:37" hidden="1" x14ac:dyDescent="0.2">
      <c r="A32" s="47" t="s">
        <v>10</v>
      </c>
      <c r="B32" s="106" t="str">
        <f>[28]Junho!$J$5</f>
        <v>*</v>
      </c>
      <c r="C32" s="106" t="str">
        <f>[28]Junho!$J$6</f>
        <v>*</v>
      </c>
      <c r="D32" s="106" t="str">
        <f>[28]Junho!$J$7</f>
        <v>*</v>
      </c>
      <c r="E32" s="106" t="str">
        <f>[28]Junho!$J$8</f>
        <v>*</v>
      </c>
      <c r="F32" s="106" t="str">
        <f>[28]Junho!$J$9</f>
        <v>*</v>
      </c>
      <c r="G32" s="106" t="str">
        <f>[28]Junho!$J$10</f>
        <v>*</v>
      </c>
      <c r="H32" s="106" t="str">
        <f>[28]Junho!$J$11</f>
        <v>*</v>
      </c>
      <c r="I32" s="106" t="str">
        <f>[28]Junho!$J$12</f>
        <v>*</v>
      </c>
      <c r="J32" s="106" t="str">
        <f>[28]Junho!$J$13</f>
        <v>*</v>
      </c>
      <c r="K32" s="106" t="str">
        <f>[28]Junho!$J$14</f>
        <v>*</v>
      </c>
      <c r="L32" s="106" t="str">
        <f>[28]Junho!$J$15</f>
        <v>*</v>
      </c>
      <c r="M32" s="106" t="str">
        <f>[28]Junho!$J$16</f>
        <v>*</v>
      </c>
      <c r="N32" s="106" t="str">
        <f>[28]Junho!$J$17</f>
        <v>*</v>
      </c>
      <c r="O32" s="106" t="str">
        <f>[28]Junho!$J$18</f>
        <v>*</v>
      </c>
      <c r="P32" s="106" t="str">
        <f>[28]Junho!$J$19</f>
        <v>*</v>
      </c>
      <c r="Q32" s="106" t="str">
        <f>[28]Junho!$J$20</f>
        <v>*</v>
      </c>
      <c r="R32" s="106" t="str">
        <f>[28]Junho!$J$21</f>
        <v>*</v>
      </c>
      <c r="S32" s="106" t="str">
        <f>[28]Junho!$J$22</f>
        <v>*</v>
      </c>
      <c r="T32" s="106" t="str">
        <f>[28]Junho!$J$23</f>
        <v>*</v>
      </c>
      <c r="U32" s="106" t="str">
        <f>[28]Junho!$J$24</f>
        <v>*</v>
      </c>
      <c r="V32" s="106" t="str">
        <f>[28]Junho!$J$25</f>
        <v>*</v>
      </c>
      <c r="W32" s="106" t="str">
        <f>[28]Junho!$J$26</f>
        <v>*</v>
      </c>
      <c r="X32" s="106" t="str">
        <f>[28]Junho!$J$27</f>
        <v>*</v>
      </c>
      <c r="Y32" s="106" t="str">
        <f>[28]Junho!$J$28</f>
        <v>*</v>
      </c>
      <c r="Z32" s="106" t="str">
        <f>[28]Junho!$J$29</f>
        <v>*</v>
      </c>
      <c r="AA32" s="106" t="str">
        <f>[28]Junho!$J$30</f>
        <v>*</v>
      </c>
      <c r="AB32" s="106" t="str">
        <f>[28]Junho!$J$31</f>
        <v>*</v>
      </c>
      <c r="AC32" s="106" t="str">
        <f>[28]Junho!$J$32</f>
        <v>*</v>
      </c>
      <c r="AD32" s="106" t="str">
        <f>[28]Junho!$J$33</f>
        <v>*</v>
      </c>
      <c r="AE32" s="106" t="str">
        <f>[28]Junho!$J$34</f>
        <v>*</v>
      </c>
      <c r="AF32" s="111" t="s">
        <v>154</v>
      </c>
      <c r="AG32" s="110" t="s">
        <v>154</v>
      </c>
      <c r="AJ32" t="s">
        <v>35</v>
      </c>
    </row>
    <row r="33" spans="1:37" x14ac:dyDescent="0.2">
      <c r="A33" s="47" t="s">
        <v>143</v>
      </c>
      <c r="B33" s="106">
        <f>[29]Junho!$J$5</f>
        <v>15.840000000000002</v>
      </c>
      <c r="C33" s="106">
        <f>[29]Junho!$J$6</f>
        <v>25.92</v>
      </c>
      <c r="D33" s="106">
        <f>[29]Junho!$J$7</f>
        <v>28.44</v>
      </c>
      <c r="E33" s="106">
        <f>[29]Junho!$J$8</f>
        <v>31.680000000000003</v>
      </c>
      <c r="F33" s="106">
        <f>[29]Junho!$J$9</f>
        <v>56.519999999999996</v>
      </c>
      <c r="G33" s="106">
        <f>[29]Junho!$J$10</f>
        <v>24.12</v>
      </c>
      <c r="H33" s="106">
        <f>[29]Junho!$J$11</f>
        <v>34.200000000000003</v>
      </c>
      <c r="I33" s="106">
        <f>[29]Junho!$J$12</f>
        <v>38.159999999999997</v>
      </c>
      <c r="J33" s="106">
        <f>[29]Junho!$J$13</f>
        <v>27.720000000000002</v>
      </c>
      <c r="K33" s="106">
        <f>[29]Junho!$J$14</f>
        <v>22.68</v>
      </c>
      <c r="L33" s="106">
        <f>[29]Junho!$J$15</f>
        <v>26.64</v>
      </c>
      <c r="M33" s="106">
        <f>[29]Junho!$J$16</f>
        <v>47.16</v>
      </c>
      <c r="N33" s="106">
        <f>[29]Junho!$J$17</f>
        <v>37.440000000000005</v>
      </c>
      <c r="O33" s="106">
        <f>[29]Junho!$J$18</f>
        <v>42.480000000000004</v>
      </c>
      <c r="P33" s="106">
        <f>[29]Junho!$J$19</f>
        <v>47.519999999999996</v>
      </c>
      <c r="Q33" s="106">
        <f>[29]Junho!$J$20</f>
        <v>41.04</v>
      </c>
      <c r="R33" s="106">
        <f>[29]Junho!$J$21</f>
        <v>48.6</v>
      </c>
      <c r="S33" s="106">
        <f>[29]Junho!$J$22</f>
        <v>33.119999999999997</v>
      </c>
      <c r="T33" s="106">
        <f>[29]Junho!$J$23</f>
        <v>39.24</v>
      </c>
      <c r="U33" s="106">
        <f>[29]Junho!$J$24</f>
        <v>26.28</v>
      </c>
      <c r="V33" s="106">
        <f>[29]Junho!$J$25</f>
        <v>22.32</v>
      </c>
      <c r="W33" s="106">
        <f>[29]Junho!$J$26</f>
        <v>59.4</v>
      </c>
      <c r="X33" s="106">
        <f>[29]Junho!$J$27</f>
        <v>48.6</v>
      </c>
      <c r="Y33" s="106">
        <f>[29]Junho!$J$28</f>
        <v>33.480000000000004</v>
      </c>
      <c r="Z33" s="106">
        <f>[29]Junho!$J$29</f>
        <v>45</v>
      </c>
      <c r="AA33" s="106">
        <f>[29]Junho!$J$30</f>
        <v>59.4</v>
      </c>
      <c r="AB33" s="106">
        <f>[29]Junho!$J$31</f>
        <v>21.96</v>
      </c>
      <c r="AC33" s="106">
        <f>[29]Junho!$J$32</f>
        <v>46.800000000000004</v>
      </c>
      <c r="AD33" s="106">
        <f>[29]Junho!$J$33</f>
        <v>34.92</v>
      </c>
      <c r="AE33" s="106">
        <f>[29]Junho!$J$34</f>
        <v>40.32</v>
      </c>
      <c r="AF33" s="111">
        <f>MAX(B33:AE33)</f>
        <v>59.4</v>
      </c>
      <c r="AG33" s="110">
        <f>AVERAGE(B33:AE33)</f>
        <v>36.900000000000006</v>
      </c>
      <c r="AH33" s="12" t="s">
        <v>35</v>
      </c>
      <c r="AJ33" t="s">
        <v>35</v>
      </c>
    </row>
    <row r="34" spans="1:37" hidden="1" x14ac:dyDescent="0.2">
      <c r="A34" s="47" t="s">
        <v>11</v>
      </c>
      <c r="B34" s="106" t="str">
        <f>[30]Junho!$J$5</f>
        <v>*</v>
      </c>
      <c r="C34" s="106" t="str">
        <f>[30]Junho!$J$6</f>
        <v>*</v>
      </c>
      <c r="D34" s="106" t="str">
        <f>[30]Junho!$J$7</f>
        <v>*</v>
      </c>
      <c r="E34" s="106" t="str">
        <f>[30]Junho!$J$8</f>
        <v>*</v>
      </c>
      <c r="F34" s="106" t="str">
        <f>[30]Junho!$J$9</f>
        <v>*</v>
      </c>
      <c r="G34" s="106" t="str">
        <f>[30]Junho!$J$10</f>
        <v>*</v>
      </c>
      <c r="H34" s="106" t="str">
        <f>[30]Junho!$J$11</f>
        <v>*</v>
      </c>
      <c r="I34" s="106" t="str">
        <f>[30]Junho!$J$12</f>
        <v>*</v>
      </c>
      <c r="J34" s="106" t="str">
        <f>[30]Junho!$J$13</f>
        <v>*</v>
      </c>
      <c r="K34" s="106" t="str">
        <f>[30]Junho!$J$14</f>
        <v>*</v>
      </c>
      <c r="L34" s="106" t="str">
        <f>[30]Junho!$J$15</f>
        <v>*</v>
      </c>
      <c r="M34" s="106" t="str">
        <f>[30]Junho!$J$16</f>
        <v>*</v>
      </c>
      <c r="N34" s="106" t="str">
        <f>[30]Junho!$J$17</f>
        <v>*</v>
      </c>
      <c r="O34" s="106" t="str">
        <f>[30]Junho!$J$18</f>
        <v>*</v>
      </c>
      <c r="P34" s="106" t="str">
        <f>[30]Junho!$J$19</f>
        <v>*</v>
      </c>
      <c r="Q34" s="106" t="str">
        <f>[30]Junho!$J$20</f>
        <v>*</v>
      </c>
      <c r="R34" s="106" t="str">
        <f>[30]Junho!$J$21</f>
        <v>*</v>
      </c>
      <c r="S34" s="106" t="str">
        <f>[30]Junho!$J$22</f>
        <v>*</v>
      </c>
      <c r="T34" s="106" t="str">
        <f>[30]Junho!$J$23</f>
        <v>*</v>
      </c>
      <c r="U34" s="106" t="str">
        <f>[30]Junho!$J$24</f>
        <v>*</v>
      </c>
      <c r="V34" s="106" t="str">
        <f>[30]Junho!$J$25</f>
        <v>*</v>
      </c>
      <c r="W34" s="106" t="str">
        <f>[30]Junho!$J$26</f>
        <v>*</v>
      </c>
      <c r="X34" s="106" t="str">
        <f>[30]Junho!$J$27</f>
        <v>*</v>
      </c>
      <c r="Y34" s="106" t="str">
        <f>[30]Junho!$J$28</f>
        <v>*</v>
      </c>
      <c r="Z34" s="106" t="str">
        <f>[30]Junho!$J$29</f>
        <v>*</v>
      </c>
      <c r="AA34" s="106" t="str">
        <f>[30]Junho!$J$30</f>
        <v>*</v>
      </c>
      <c r="AB34" s="106" t="str">
        <f>[30]Junho!$J$31</f>
        <v>*</v>
      </c>
      <c r="AC34" s="106" t="str">
        <f>[30]Junho!$J$32</f>
        <v>*</v>
      </c>
      <c r="AD34" s="106" t="str">
        <f>[30]Junho!$J$33</f>
        <v>*</v>
      </c>
      <c r="AE34" s="106" t="str">
        <f>[30]Junho!$J$34</f>
        <v>*</v>
      </c>
      <c r="AF34" s="111" t="s">
        <v>154</v>
      </c>
      <c r="AG34" s="110" t="s">
        <v>154</v>
      </c>
      <c r="AJ34" t="s">
        <v>35</v>
      </c>
    </row>
    <row r="35" spans="1:37" s="5" customFormat="1" x14ac:dyDescent="0.2">
      <c r="A35" s="47" t="s">
        <v>12</v>
      </c>
      <c r="B35" s="106">
        <f>[31]Junho!$J$5</f>
        <v>15.48</v>
      </c>
      <c r="C35" s="106">
        <f>[31]Junho!$J$6</f>
        <v>14.4</v>
      </c>
      <c r="D35" s="106">
        <f>[31]Junho!$J$7</f>
        <v>13.68</v>
      </c>
      <c r="E35" s="106">
        <f>[31]Junho!$J$8</f>
        <v>22.32</v>
      </c>
      <c r="F35" s="106">
        <f>[31]Junho!$J$9</f>
        <v>45.72</v>
      </c>
      <c r="G35" s="106">
        <f>[31]Junho!$J$10</f>
        <v>16.920000000000002</v>
      </c>
      <c r="H35" s="106">
        <f>[31]Junho!$J$11</f>
        <v>15.840000000000002</v>
      </c>
      <c r="I35" s="106">
        <f>[31]Junho!$J$12</f>
        <v>21.96</v>
      </c>
      <c r="J35" s="106">
        <f>[31]Junho!$J$13</f>
        <v>23.400000000000002</v>
      </c>
      <c r="K35" s="106">
        <f>[31]Junho!$J$14</f>
        <v>15.840000000000002</v>
      </c>
      <c r="L35" s="106">
        <f>[31]Junho!$J$15</f>
        <v>20.52</v>
      </c>
      <c r="M35" s="106">
        <f>[31]Junho!$J$16</f>
        <v>18.720000000000002</v>
      </c>
      <c r="N35" s="106">
        <f>[31]Junho!$J$17</f>
        <v>14.04</v>
      </c>
      <c r="O35" s="106">
        <f>[31]Junho!$J$18</f>
        <v>21.96</v>
      </c>
      <c r="P35" s="106">
        <f>[31]Junho!$J$19</f>
        <v>13.32</v>
      </c>
      <c r="Q35" s="106">
        <f>[31]Junho!$J$20</f>
        <v>35.64</v>
      </c>
      <c r="R35" s="106">
        <f>[31]Junho!$J$21</f>
        <v>27.36</v>
      </c>
      <c r="S35" s="106">
        <f>[31]Junho!$J$22</f>
        <v>21.6</v>
      </c>
      <c r="T35" s="106">
        <f>[31]Junho!$J$23</f>
        <v>19.079999999999998</v>
      </c>
      <c r="U35" s="106">
        <f>[31]Junho!$J$24</f>
        <v>14.04</v>
      </c>
      <c r="V35" s="106">
        <f>[31]Junho!$J$25</f>
        <v>15.120000000000001</v>
      </c>
      <c r="W35" s="106">
        <f>[31]Junho!$J$26</f>
        <v>29.880000000000003</v>
      </c>
      <c r="X35" s="106">
        <f>[31]Junho!$J$27</f>
        <v>34.92</v>
      </c>
      <c r="Y35" s="106">
        <f>[31]Junho!$J$28</f>
        <v>26.28</v>
      </c>
      <c r="Z35" s="106">
        <f>[31]Junho!$J$29</f>
        <v>27.720000000000002</v>
      </c>
      <c r="AA35" s="106">
        <f>[31]Junho!$J$30</f>
        <v>14.4</v>
      </c>
      <c r="AB35" s="106">
        <f>[31]Junho!$J$31</f>
        <v>15.840000000000002</v>
      </c>
      <c r="AC35" s="106">
        <f>[31]Junho!$J$32</f>
        <v>29.880000000000003</v>
      </c>
      <c r="AD35" s="106">
        <f>[31]Junho!$J$33</f>
        <v>24.12</v>
      </c>
      <c r="AE35" s="106">
        <f>[31]Junho!$J$34</f>
        <v>27.36</v>
      </c>
      <c r="AF35" s="111">
        <f>MAX(B35:AE35)</f>
        <v>45.72</v>
      </c>
      <c r="AG35" s="110">
        <f t="shared" ref="AG35:AG53" si="3">AVERAGE(B35:AE35)</f>
        <v>21.912000000000003</v>
      </c>
      <c r="AJ35" s="5" t="s">
        <v>35</v>
      </c>
    </row>
    <row r="36" spans="1:37" s="5" customFormat="1" x14ac:dyDescent="0.2">
      <c r="A36" s="47" t="s">
        <v>212</v>
      </c>
      <c r="B36" s="106" t="str">
        <f>[32]Junho!$J$5</f>
        <v>*</v>
      </c>
      <c r="C36" s="106" t="str">
        <f>[32]Junho!$J$6</f>
        <v>*</v>
      </c>
      <c r="D36" s="106" t="str">
        <f>[32]Junho!$J$7</f>
        <v>*</v>
      </c>
      <c r="E36" s="106" t="str">
        <f>[32]Junho!$J$8</f>
        <v>*</v>
      </c>
      <c r="F36" s="106" t="str">
        <f>[32]Junho!$J$9</f>
        <v>*</v>
      </c>
      <c r="G36" s="106" t="str">
        <f>[32]Junho!$J$10</f>
        <v>*</v>
      </c>
      <c r="H36" s="106" t="str">
        <f>[32]Junho!$J$11</f>
        <v>*</v>
      </c>
      <c r="I36" s="106" t="str">
        <f>[32]Junho!$J$12</f>
        <v>*</v>
      </c>
      <c r="J36" s="106" t="str">
        <f>[32]Junho!$J$13</f>
        <v>*</v>
      </c>
      <c r="K36" s="106" t="str">
        <f>[32]Junho!$J$14</f>
        <v>*</v>
      </c>
      <c r="L36" s="106" t="str">
        <f>[32]Junho!$J$15</f>
        <v>*</v>
      </c>
      <c r="M36" s="106" t="str">
        <f>[32]Junho!$J$16</f>
        <v>*</v>
      </c>
      <c r="N36" s="106" t="str">
        <f>[32]Junho!$J$17</f>
        <v>*</v>
      </c>
      <c r="O36" s="106" t="str">
        <f>[32]Junho!$J$18</f>
        <v>*</v>
      </c>
      <c r="P36" s="106" t="str">
        <f>[32]Junho!$J$19</f>
        <v>*</v>
      </c>
      <c r="Q36" s="106" t="str">
        <f>[32]Junho!$J$20</f>
        <v>*</v>
      </c>
      <c r="R36" s="106" t="str">
        <f>[32]Junho!$J$21</f>
        <v>*</v>
      </c>
      <c r="S36" s="106" t="str">
        <f>[32]Junho!$J$22</f>
        <v>*</v>
      </c>
      <c r="T36" s="106" t="str">
        <f>[32]Junho!$J$23</f>
        <v>*</v>
      </c>
      <c r="U36" s="106" t="str">
        <f>[32]Junho!$J$24</f>
        <v>*</v>
      </c>
      <c r="V36" s="106" t="str">
        <f>[32]Junho!$J$25</f>
        <v>*</v>
      </c>
      <c r="W36" s="106" t="str">
        <f>[32]Junho!$J$26</f>
        <v>*</v>
      </c>
      <c r="X36" s="106">
        <f>[32]Junho!$J$27</f>
        <v>38.159999999999997</v>
      </c>
      <c r="Y36" s="106">
        <f>[32]Junho!$J$28</f>
        <v>30.96</v>
      </c>
      <c r="Z36" s="106">
        <f>[32]Junho!$J$29</f>
        <v>32.4</v>
      </c>
      <c r="AA36" s="106">
        <f>[32]Junho!$J$30</f>
        <v>21.6</v>
      </c>
      <c r="AB36" s="106">
        <f>[32]Junho!$J$31</f>
        <v>18.720000000000002</v>
      </c>
      <c r="AC36" s="106">
        <f>[32]Junho!$J$32</f>
        <v>30.96</v>
      </c>
      <c r="AD36" s="106">
        <f>[32]Junho!$J$33</f>
        <v>39.24</v>
      </c>
      <c r="AE36" s="106">
        <f>[32]Junho!$J$34</f>
        <v>38.519999999999996</v>
      </c>
      <c r="AF36" s="111">
        <f>MAX(B36:AE36)</f>
        <v>39.24</v>
      </c>
      <c r="AG36" s="110">
        <f t="shared" si="3"/>
        <v>31.32</v>
      </c>
    </row>
    <row r="37" spans="1:37" x14ac:dyDescent="0.2">
      <c r="A37" s="47" t="s">
        <v>13</v>
      </c>
      <c r="B37" s="106">
        <f>[33]Junho!$J$5</f>
        <v>23.759999999999998</v>
      </c>
      <c r="C37" s="106">
        <f>[33]Junho!$J$6</f>
        <v>30.240000000000002</v>
      </c>
      <c r="D37" s="106">
        <f>[33]Junho!$J$7</f>
        <v>18.36</v>
      </c>
      <c r="E37" s="106">
        <f>[33]Junho!$J$8</f>
        <v>32.76</v>
      </c>
      <c r="F37" s="106">
        <f>[33]Junho!$J$9</f>
        <v>24.48</v>
      </c>
      <c r="G37" s="106">
        <f>[33]Junho!$J$10</f>
        <v>29.16</v>
      </c>
      <c r="H37" s="106">
        <f>[33]Junho!$J$11</f>
        <v>20.16</v>
      </c>
      <c r="I37" s="106">
        <f>[33]Junho!$J$12</f>
        <v>34.92</v>
      </c>
      <c r="J37" s="106">
        <f>[33]Junho!$J$13</f>
        <v>28.8</v>
      </c>
      <c r="K37" s="106">
        <f>[33]Junho!$J$14</f>
        <v>21.96</v>
      </c>
      <c r="L37" s="106">
        <f>[33]Junho!$J$15</f>
        <v>24.840000000000003</v>
      </c>
      <c r="M37" s="106">
        <f>[33]Junho!$J$16</f>
        <v>28.08</v>
      </c>
      <c r="N37" s="106">
        <f>[33]Junho!$J$17</f>
        <v>29.52</v>
      </c>
      <c r="O37" s="106">
        <f>[33]Junho!$J$18</f>
        <v>28.8</v>
      </c>
      <c r="P37" s="106">
        <f>[33]Junho!$J$19</f>
        <v>30.240000000000002</v>
      </c>
      <c r="Q37" s="106">
        <f>[33]Junho!$J$20</f>
        <v>41.76</v>
      </c>
      <c r="R37" s="106">
        <f>[33]Junho!$J$21</f>
        <v>41.04</v>
      </c>
      <c r="S37" s="106">
        <f>[33]Junho!$J$22</f>
        <v>31.680000000000003</v>
      </c>
      <c r="T37" s="106">
        <f>[33]Junho!$J$23</f>
        <v>30.96</v>
      </c>
      <c r="U37" s="106">
        <f>[33]Junho!$J$24</f>
        <v>28.44</v>
      </c>
      <c r="V37" s="106">
        <f>[33]Junho!$J$25</f>
        <v>19.079999999999998</v>
      </c>
      <c r="W37" s="106">
        <f>[33]Junho!$J$26</f>
        <v>43.92</v>
      </c>
      <c r="X37" s="106">
        <f>[33]Junho!$J$27</f>
        <v>41.76</v>
      </c>
      <c r="Y37" s="106">
        <f>[33]Junho!$J$28</f>
        <v>33.119999999999997</v>
      </c>
      <c r="Z37" s="106">
        <f>[33]Junho!$J$29</f>
        <v>35.28</v>
      </c>
      <c r="AA37" s="106">
        <f>[33]Junho!$J$30</f>
        <v>30.240000000000002</v>
      </c>
      <c r="AB37" s="106">
        <f>[33]Junho!$J$31</f>
        <v>19.079999999999998</v>
      </c>
      <c r="AC37" s="106">
        <f>[33]Junho!$J$32</f>
        <v>34.92</v>
      </c>
      <c r="AD37" s="106">
        <f>[33]Junho!$J$33</f>
        <v>39.24</v>
      </c>
      <c r="AE37" s="106">
        <f>[33]Junho!$J$34</f>
        <v>39.6</v>
      </c>
      <c r="AF37" s="111">
        <f>MAX(B37:AE37)</f>
        <v>43.92</v>
      </c>
      <c r="AG37" s="110">
        <f t="shared" si="3"/>
        <v>30.540000000000003</v>
      </c>
      <c r="AJ37" t="s">
        <v>35</v>
      </c>
    </row>
    <row r="38" spans="1:37" x14ac:dyDescent="0.2">
      <c r="A38" s="47" t="s">
        <v>144</v>
      </c>
      <c r="B38" s="106">
        <f>[34]Junho!$J$5</f>
        <v>20.52</v>
      </c>
      <c r="C38" s="106">
        <f>[34]Junho!$J$6</f>
        <v>25.2</v>
      </c>
      <c r="D38" s="106">
        <f>[34]Junho!$J$7</f>
        <v>29.16</v>
      </c>
      <c r="E38" s="106">
        <f>[34]Junho!$J$8</f>
        <v>30.6</v>
      </c>
      <c r="F38" s="106">
        <f>[34]Junho!$J$9</f>
        <v>36.36</v>
      </c>
      <c r="G38" s="106">
        <f>[34]Junho!$J$10</f>
        <v>29.880000000000003</v>
      </c>
      <c r="H38" s="106">
        <f>[34]Junho!$J$11</f>
        <v>27.720000000000002</v>
      </c>
      <c r="I38" s="106">
        <f>[34]Junho!$J$12</f>
        <v>16.2</v>
      </c>
      <c r="J38" s="106">
        <f>[34]Junho!$J$13</f>
        <v>24.840000000000003</v>
      </c>
      <c r="K38" s="106">
        <f>[34]Junho!$J$14</f>
        <v>18.720000000000002</v>
      </c>
      <c r="L38" s="106">
        <f>[34]Junho!$J$15</f>
        <v>24.48</v>
      </c>
      <c r="M38" s="106">
        <f>[34]Junho!$J$16</f>
        <v>46.800000000000004</v>
      </c>
      <c r="N38" s="106">
        <f>[34]Junho!$J$17</f>
        <v>32.4</v>
      </c>
      <c r="O38" s="106">
        <f>[34]Junho!$J$18</f>
        <v>35.28</v>
      </c>
      <c r="P38" s="106">
        <f>[34]Junho!$J$19</f>
        <v>45.36</v>
      </c>
      <c r="Q38" s="106">
        <f>[34]Junho!$J$20</f>
        <v>31.680000000000003</v>
      </c>
      <c r="R38" s="106">
        <f>[34]Junho!$J$21</f>
        <v>33.119999999999997</v>
      </c>
      <c r="S38" s="106">
        <f>[34]Junho!$J$22</f>
        <v>31.680000000000003</v>
      </c>
      <c r="T38" s="106">
        <f>[34]Junho!$J$23</f>
        <v>21.6</v>
      </c>
      <c r="U38" s="106">
        <f>[34]Junho!$J$24</f>
        <v>15.840000000000002</v>
      </c>
      <c r="V38" s="106">
        <f>[34]Junho!$J$25</f>
        <v>16.559999999999999</v>
      </c>
      <c r="W38" s="106">
        <f>[34]Junho!$J$26</f>
        <v>47.16</v>
      </c>
      <c r="X38" s="106">
        <f>[34]Junho!$J$27</f>
        <v>39.96</v>
      </c>
      <c r="Y38" s="106">
        <f>[34]Junho!$J$28</f>
        <v>24.48</v>
      </c>
      <c r="Z38" s="106">
        <f>[34]Junho!$J$29</f>
        <v>43.2</v>
      </c>
      <c r="AA38" s="106">
        <f>[34]Junho!$J$30</f>
        <v>39.96</v>
      </c>
      <c r="AB38" s="106">
        <f>[34]Junho!$J$31</f>
        <v>18.720000000000002</v>
      </c>
      <c r="AC38" s="106">
        <f>[34]Junho!$J$32</f>
        <v>35.64</v>
      </c>
      <c r="AD38" s="106">
        <f>[34]Junho!$J$33</f>
        <v>32.4</v>
      </c>
      <c r="AE38" s="106">
        <f>[34]Junho!$J$34</f>
        <v>33.480000000000004</v>
      </c>
      <c r="AF38" s="111">
        <f>MAX(B38:AE38)</f>
        <v>47.16</v>
      </c>
      <c r="AG38" s="110">
        <f t="shared" si="3"/>
        <v>30.300000000000004</v>
      </c>
    </row>
    <row r="39" spans="1:37" x14ac:dyDescent="0.2">
      <c r="A39" s="47" t="s">
        <v>117</v>
      </c>
      <c r="B39" s="106">
        <f>[35]Junho!$J$5</f>
        <v>31.319999999999997</v>
      </c>
      <c r="C39" s="106">
        <f>[35]Junho!$J$6</f>
        <v>34.92</v>
      </c>
      <c r="D39" s="106">
        <f>[35]Junho!$J$7</f>
        <v>31.680000000000003</v>
      </c>
      <c r="E39" s="106">
        <f>[35]Junho!$J$8</f>
        <v>35.64</v>
      </c>
      <c r="F39" s="106">
        <f>[35]Junho!$J$9</f>
        <v>37.440000000000005</v>
      </c>
      <c r="G39" s="106">
        <f>[35]Junho!$J$10</f>
        <v>39.6</v>
      </c>
      <c r="H39" s="106">
        <f>[35]Junho!$J$11</f>
        <v>30.96</v>
      </c>
      <c r="I39" s="106">
        <f>[35]Junho!$J$12</f>
        <v>33.840000000000003</v>
      </c>
      <c r="J39" s="106">
        <f>[35]Junho!$J$13</f>
        <v>28.08</v>
      </c>
      <c r="K39" s="106">
        <f>[35]Junho!$J$14</f>
        <v>22.68</v>
      </c>
      <c r="L39" s="106">
        <f>[35]Junho!$J$15</f>
        <v>26.64</v>
      </c>
      <c r="M39" s="106">
        <f>[35]Junho!$J$16</f>
        <v>43.92</v>
      </c>
      <c r="N39" s="106">
        <f>[35]Junho!$J$17</f>
        <v>35.28</v>
      </c>
      <c r="O39" s="106">
        <f>[35]Junho!$J$18</f>
        <v>42.12</v>
      </c>
      <c r="P39" s="106">
        <f>[35]Junho!$J$19</f>
        <v>55.440000000000005</v>
      </c>
      <c r="Q39" s="106">
        <f>[35]Junho!$J$20</f>
        <v>36.36</v>
      </c>
      <c r="R39" s="106">
        <f>[35]Junho!$J$21</f>
        <v>37.080000000000005</v>
      </c>
      <c r="S39" s="106">
        <f>[35]Junho!$J$22</f>
        <v>45</v>
      </c>
      <c r="T39" s="106">
        <f>[35]Junho!$J$23</f>
        <v>29.880000000000003</v>
      </c>
      <c r="U39" s="106">
        <f>[35]Junho!$J$24</f>
        <v>22.32</v>
      </c>
      <c r="V39" s="106">
        <f>[35]Junho!$J$25</f>
        <v>21.96</v>
      </c>
      <c r="W39" s="106">
        <f>[35]Junho!$J$26</f>
        <v>36.36</v>
      </c>
      <c r="X39" s="106">
        <f>[35]Junho!$J$27</f>
        <v>44.64</v>
      </c>
      <c r="Y39" s="106">
        <f>[35]Junho!$J$28</f>
        <v>28.8</v>
      </c>
      <c r="Z39" s="106">
        <f>[35]Junho!$J$29</f>
        <v>43.2</v>
      </c>
      <c r="AA39" s="106">
        <f>[35]Junho!$J$30</f>
        <v>36.72</v>
      </c>
      <c r="AB39" s="106">
        <f>[35]Junho!$J$31</f>
        <v>21.96</v>
      </c>
      <c r="AC39" s="106">
        <f>[35]Junho!$J$32</f>
        <v>47.88</v>
      </c>
      <c r="AD39" s="106">
        <f>[35]Junho!$J$33</f>
        <v>36</v>
      </c>
      <c r="AE39" s="106">
        <f>[35]Junho!$J$34</f>
        <v>34.92</v>
      </c>
      <c r="AF39" s="111">
        <f>MAX(B39:AE39)</f>
        <v>55.440000000000005</v>
      </c>
      <c r="AG39" s="110">
        <f t="shared" si="3"/>
        <v>35.088000000000008</v>
      </c>
      <c r="AJ39" t="s">
        <v>35</v>
      </c>
    </row>
    <row r="40" spans="1:37" x14ac:dyDescent="0.2">
      <c r="A40" s="47" t="s">
        <v>211</v>
      </c>
      <c r="B40" s="106" t="str">
        <f>[36]Junho!$J$5</f>
        <v>*</v>
      </c>
      <c r="C40" s="106" t="str">
        <f>[36]Junho!$J$6</f>
        <v>*</v>
      </c>
      <c r="D40" s="106" t="str">
        <f>[36]Junho!$J$7</f>
        <v>*</v>
      </c>
      <c r="E40" s="106" t="str">
        <f>[36]Junho!$J$8</f>
        <v>*</v>
      </c>
      <c r="F40" s="106" t="str">
        <f>[36]Junho!$J$9</f>
        <v>*</v>
      </c>
      <c r="G40" s="106" t="str">
        <f>[36]Junho!$J$10</f>
        <v>*</v>
      </c>
      <c r="H40" s="106" t="str">
        <f>[36]Junho!$J$11</f>
        <v>*</v>
      </c>
      <c r="I40" s="106" t="str">
        <f>[36]Junho!$J$12</f>
        <v>*</v>
      </c>
      <c r="J40" s="106" t="str">
        <f>[36]Junho!$J$13</f>
        <v>*</v>
      </c>
      <c r="K40" s="106" t="str">
        <f>[36]Junho!$J$14</f>
        <v>*</v>
      </c>
      <c r="L40" s="106" t="str">
        <f>[36]Junho!$J$15</f>
        <v>*</v>
      </c>
      <c r="M40" s="106" t="str">
        <f>[36]Junho!$J$16</f>
        <v>*</v>
      </c>
      <c r="N40" s="106" t="str">
        <f>[36]Junho!$J$17</f>
        <v>*</v>
      </c>
      <c r="O40" s="106" t="str">
        <f>[36]Junho!$J$18</f>
        <v>*</v>
      </c>
      <c r="P40" s="106" t="str">
        <f>[36]Junho!$J$19</f>
        <v>*</v>
      </c>
      <c r="Q40" s="106" t="str">
        <f>[36]Junho!$J$20</f>
        <v>*</v>
      </c>
      <c r="R40" s="106" t="str">
        <f>[36]Junho!$J$21</f>
        <v>*</v>
      </c>
      <c r="S40" s="106">
        <f>[36]Junho!$J$22</f>
        <v>29.52</v>
      </c>
      <c r="T40" s="106">
        <f>[36]Junho!$J$23</f>
        <v>25.2</v>
      </c>
      <c r="U40" s="106">
        <f>[36]Junho!$J$24</f>
        <v>28.8</v>
      </c>
      <c r="V40" s="106">
        <f>[36]Junho!$J$25</f>
        <v>21.240000000000002</v>
      </c>
      <c r="W40" s="106">
        <f>[36]Junho!$J$26</f>
        <v>45.36</v>
      </c>
      <c r="X40" s="106">
        <f>[36]Junho!$J$27</f>
        <v>47.88</v>
      </c>
      <c r="Y40" s="106">
        <f>[36]Junho!$J$28</f>
        <v>37.800000000000004</v>
      </c>
      <c r="Z40" s="106">
        <f>[36]Junho!$J$29</f>
        <v>41.04</v>
      </c>
      <c r="AA40" s="106">
        <f>[36]Junho!$J$30</f>
        <v>36.72</v>
      </c>
      <c r="AB40" s="106">
        <f>[36]Junho!$J$31</f>
        <v>23.400000000000002</v>
      </c>
      <c r="AC40" s="106">
        <f>[36]Junho!$J$32</f>
        <v>37.080000000000005</v>
      </c>
      <c r="AD40" s="106">
        <f>[36]Junho!$J$33</f>
        <v>35.28</v>
      </c>
      <c r="AE40" s="106">
        <f>[36]Junho!$J$34</f>
        <v>27.36</v>
      </c>
      <c r="AF40" s="111">
        <f t="shared" ref="AF40:AF41" si="4">MAX(B40:AE40)</f>
        <v>47.88</v>
      </c>
      <c r="AG40" s="110">
        <f t="shared" si="3"/>
        <v>33.590769230769233</v>
      </c>
    </row>
    <row r="41" spans="1:37" x14ac:dyDescent="0.2">
      <c r="A41" s="47" t="s">
        <v>14</v>
      </c>
      <c r="B41" s="106">
        <f>[37]Junho!$J$5</f>
        <v>15.840000000000002</v>
      </c>
      <c r="C41" s="106">
        <f>[37]Junho!$J$6</f>
        <v>18.36</v>
      </c>
      <c r="D41" s="106">
        <f>[37]Junho!$J$7</f>
        <v>48.24</v>
      </c>
      <c r="E41" s="106">
        <f>[37]Junho!$J$8</f>
        <v>26.64</v>
      </c>
      <c r="F41" s="106">
        <f>[37]Junho!$J$9</f>
        <v>31.319999999999997</v>
      </c>
      <c r="G41" s="106">
        <f>[37]Junho!$J$10</f>
        <v>26.28</v>
      </c>
      <c r="H41" s="106">
        <f>[37]Junho!$J$11</f>
        <v>18.36</v>
      </c>
      <c r="I41" s="106">
        <f>[37]Junho!$J$12</f>
        <v>39.96</v>
      </c>
      <c r="J41" s="106">
        <f>[37]Junho!$J$13</f>
        <v>22.32</v>
      </c>
      <c r="K41" s="106">
        <f>[37]Junho!$J$14</f>
        <v>19.440000000000001</v>
      </c>
      <c r="L41" s="106">
        <f>[37]Junho!$J$15</f>
        <v>30.6</v>
      </c>
      <c r="M41" s="106">
        <f>[37]Junho!$J$16</f>
        <v>31.680000000000003</v>
      </c>
      <c r="N41" s="106">
        <f>[37]Junho!$J$17</f>
        <v>24.48</v>
      </c>
      <c r="O41" s="106">
        <f>[37]Junho!$J$18</f>
        <v>36.72</v>
      </c>
      <c r="P41" s="106">
        <f>[37]Junho!$J$19</f>
        <v>41.4</v>
      </c>
      <c r="Q41" s="106">
        <f>[37]Junho!$J$20</f>
        <v>28.44</v>
      </c>
      <c r="R41" s="106">
        <f>[37]Junho!$J$21</f>
        <v>33.480000000000004</v>
      </c>
      <c r="S41" s="106">
        <f>[37]Junho!$J$22</f>
        <v>23.400000000000002</v>
      </c>
      <c r="T41" s="106">
        <f>[37]Junho!$J$23</f>
        <v>25.56</v>
      </c>
      <c r="U41" s="106">
        <f>[37]Junho!$J$24</f>
        <v>25.92</v>
      </c>
      <c r="V41" s="106">
        <f>[37]Junho!$J$25</f>
        <v>20.88</v>
      </c>
      <c r="W41" s="106">
        <f>[37]Junho!$J$26</f>
        <v>30.6</v>
      </c>
      <c r="X41" s="106">
        <f>[37]Junho!$J$27</f>
        <v>53.64</v>
      </c>
      <c r="Y41" s="106">
        <f>[37]Junho!$J$28</f>
        <v>40.32</v>
      </c>
      <c r="Z41" s="106">
        <f>[37]Junho!$J$29</f>
        <v>23.759999999999998</v>
      </c>
      <c r="AA41" s="106">
        <f>[37]Junho!$J$30</f>
        <v>32.76</v>
      </c>
      <c r="AB41" s="106">
        <f>[37]Junho!$J$31</f>
        <v>23.759999999999998</v>
      </c>
      <c r="AC41" s="106">
        <f>[37]Junho!$J$32</f>
        <v>32.04</v>
      </c>
      <c r="AD41" s="106">
        <f>[37]Junho!$J$33</f>
        <v>35.64</v>
      </c>
      <c r="AE41" s="106">
        <f>[37]Junho!$J$34</f>
        <v>30.6</v>
      </c>
      <c r="AF41" s="111">
        <f t="shared" si="4"/>
        <v>53.64</v>
      </c>
      <c r="AG41" s="110">
        <f t="shared" si="3"/>
        <v>29.748000000000001</v>
      </c>
    </row>
    <row r="42" spans="1:37" x14ac:dyDescent="0.2">
      <c r="A42" s="47" t="s">
        <v>145</v>
      </c>
      <c r="B42" s="106">
        <f>[38]Junho!$J$5</f>
        <v>14.76</v>
      </c>
      <c r="C42" s="106">
        <f>[38]Junho!$J$6</f>
        <v>20.88</v>
      </c>
      <c r="D42" s="106">
        <f>[38]Junho!$J$7</f>
        <v>18.36</v>
      </c>
      <c r="E42" s="106">
        <f>[38]Junho!$J$8</f>
        <v>25.2</v>
      </c>
      <c r="F42" s="106">
        <f>[38]Junho!$J$9</f>
        <v>20.16</v>
      </c>
      <c r="G42" s="106">
        <f>[38]Junho!$J$10</f>
        <v>16.559999999999999</v>
      </c>
      <c r="H42" s="106">
        <f>[38]Junho!$J$11</f>
        <v>16.2</v>
      </c>
      <c r="I42" s="106">
        <f>[38]Junho!$J$12</f>
        <v>32.04</v>
      </c>
      <c r="J42" s="106">
        <f>[38]Junho!$J$13</f>
        <v>18.36</v>
      </c>
      <c r="K42" s="106">
        <f>[38]Junho!$J$14</f>
        <v>24.12</v>
      </c>
      <c r="L42" s="106">
        <f>[38]Junho!$J$15</f>
        <v>22.68</v>
      </c>
      <c r="M42" s="106">
        <f>[38]Junho!$J$16</f>
        <v>24.840000000000003</v>
      </c>
      <c r="N42" s="106">
        <f>[38]Junho!$J$17</f>
        <v>17.28</v>
      </c>
      <c r="O42" s="106">
        <f>[38]Junho!$J$18</f>
        <v>27.720000000000002</v>
      </c>
      <c r="P42" s="106">
        <f>[38]Junho!$J$19</f>
        <v>23.759999999999998</v>
      </c>
      <c r="Q42" s="106">
        <f>[38]Junho!$J$20</f>
        <v>18</v>
      </c>
      <c r="R42" s="106">
        <f>[38]Junho!$J$21</f>
        <v>18.720000000000002</v>
      </c>
      <c r="S42" s="106">
        <f>[38]Junho!$J$22</f>
        <v>19.079999999999998</v>
      </c>
      <c r="T42" s="106">
        <f>[38]Junho!$J$23</f>
        <v>18.36</v>
      </c>
      <c r="U42" s="106">
        <f>[38]Junho!$J$24</f>
        <v>25.56</v>
      </c>
      <c r="V42" s="106">
        <f>[38]Junho!$J$25</f>
        <v>18</v>
      </c>
      <c r="W42" s="106">
        <f>[38]Junho!$J$26</f>
        <v>37.800000000000004</v>
      </c>
      <c r="X42" s="106">
        <f>[38]Junho!$J$27</f>
        <v>41.4</v>
      </c>
      <c r="Y42" s="106">
        <f>[38]Junho!$J$28</f>
        <v>32.04</v>
      </c>
      <c r="Z42" s="106">
        <f>[38]Junho!$J$29</f>
        <v>15.120000000000001</v>
      </c>
      <c r="AA42" s="106">
        <f>[38]Junho!$J$30</f>
        <v>25.92</v>
      </c>
      <c r="AB42" s="106">
        <f>[38]Junho!$J$31</f>
        <v>22.68</v>
      </c>
      <c r="AC42" s="106">
        <f>[38]Junho!$J$32</f>
        <v>20.16</v>
      </c>
      <c r="AD42" s="106">
        <f>[38]Junho!$J$33</f>
        <v>27.36</v>
      </c>
      <c r="AE42" s="106">
        <f>[38]Junho!$J$34</f>
        <v>25.92</v>
      </c>
      <c r="AF42" s="111">
        <f t="shared" ref="AF42:AF53" si="5">MAX(B42:AE42)</f>
        <v>41.4</v>
      </c>
      <c r="AG42" s="110">
        <f t="shared" si="3"/>
        <v>22.967999999999996</v>
      </c>
      <c r="AJ42" t="s">
        <v>35</v>
      </c>
    </row>
    <row r="43" spans="1:37" x14ac:dyDescent="0.2">
      <c r="A43" s="47" t="s">
        <v>15</v>
      </c>
      <c r="B43" s="106">
        <f>[39]Junho!$J$5</f>
        <v>18</v>
      </c>
      <c r="C43" s="106">
        <f>[39]Junho!$J$6</f>
        <v>25.92</v>
      </c>
      <c r="D43" s="106">
        <f>[39]Junho!$J$7</f>
        <v>30.6</v>
      </c>
      <c r="E43" s="106">
        <f>[39]Junho!$J$8</f>
        <v>29.52</v>
      </c>
      <c r="F43" s="106">
        <f>[39]Junho!$J$9</f>
        <v>65.52</v>
      </c>
      <c r="G43" s="106">
        <f>[39]Junho!$J$10</f>
        <v>25.56</v>
      </c>
      <c r="H43" s="106">
        <f>[39]Junho!$J$11</f>
        <v>29.880000000000003</v>
      </c>
      <c r="I43" s="106">
        <f>[39]Junho!$J$12</f>
        <v>30.6</v>
      </c>
      <c r="J43" s="106">
        <f>[39]Junho!$J$13</f>
        <v>33.119999999999997</v>
      </c>
      <c r="K43" s="106">
        <f>[39]Junho!$J$14</f>
        <v>20.16</v>
      </c>
      <c r="L43" s="106">
        <f>[39]Junho!$J$15</f>
        <v>27.36</v>
      </c>
      <c r="M43" s="106">
        <f>[39]Junho!$J$16</f>
        <v>51.84</v>
      </c>
      <c r="N43" s="106">
        <f>[39]Junho!$J$17</f>
        <v>48.24</v>
      </c>
      <c r="O43" s="106">
        <f>[39]Junho!$J$18</f>
        <v>46.800000000000004</v>
      </c>
      <c r="P43" s="106">
        <f>[39]Junho!$J$19</f>
        <v>39.24</v>
      </c>
      <c r="Q43" s="106">
        <f>[39]Junho!$J$20</f>
        <v>41.4</v>
      </c>
      <c r="R43" s="106">
        <f>[39]Junho!$J$21</f>
        <v>40.32</v>
      </c>
      <c r="S43" s="106">
        <f>[39]Junho!$J$22</f>
        <v>28.44</v>
      </c>
      <c r="T43" s="106">
        <f>[39]Junho!$J$23</f>
        <v>20.16</v>
      </c>
      <c r="U43" s="106">
        <f>[39]Junho!$J$24</f>
        <v>19.8</v>
      </c>
      <c r="V43" s="106">
        <f>[39]Junho!$J$25</f>
        <v>21.96</v>
      </c>
      <c r="W43" s="106">
        <f>[39]Junho!$J$26</f>
        <v>54</v>
      </c>
      <c r="X43" s="106">
        <f>[39]Junho!$J$27</f>
        <v>52.56</v>
      </c>
      <c r="Y43" s="106">
        <f>[39]Junho!$J$28</f>
        <v>23.759999999999998</v>
      </c>
      <c r="Z43" s="106">
        <f>[39]Junho!$J$29</f>
        <v>47.88</v>
      </c>
      <c r="AA43" s="106">
        <f>[39]Junho!$J$30</f>
        <v>58.680000000000007</v>
      </c>
      <c r="AB43" s="106">
        <f>[39]Junho!$J$31</f>
        <v>24.48</v>
      </c>
      <c r="AC43" s="106">
        <f>[39]Junho!$J$32</f>
        <v>43.56</v>
      </c>
      <c r="AD43" s="106">
        <f>[39]Junho!$J$33</f>
        <v>41.76</v>
      </c>
      <c r="AE43" s="106">
        <f>[39]Junho!$J$34</f>
        <v>38.159999999999997</v>
      </c>
      <c r="AF43" s="111">
        <f t="shared" si="5"/>
        <v>65.52</v>
      </c>
      <c r="AG43" s="110">
        <f t="shared" si="3"/>
        <v>35.975999999999999</v>
      </c>
      <c r="AH43" s="12" t="s">
        <v>35</v>
      </c>
      <c r="AJ43" t="s">
        <v>35</v>
      </c>
    </row>
    <row r="44" spans="1:37" x14ac:dyDescent="0.2">
      <c r="A44" s="47" t="s">
        <v>16</v>
      </c>
      <c r="B44" s="106">
        <f>[40]Junho!$J$5</f>
        <v>0</v>
      </c>
      <c r="C44" s="106">
        <f>[40]Junho!$J$6</f>
        <v>0</v>
      </c>
      <c r="D44" s="106">
        <f>[40]Junho!$J$7</f>
        <v>3.9600000000000004</v>
      </c>
      <c r="E44" s="106">
        <f>[40]Junho!$J$8</f>
        <v>36.36</v>
      </c>
      <c r="F44" s="106">
        <f>[40]Junho!$J$9</f>
        <v>34.92</v>
      </c>
      <c r="G44" s="106">
        <f>[40]Junho!$J$10</f>
        <v>16.559999999999999</v>
      </c>
      <c r="H44" s="106">
        <f>[40]Junho!$J$11</f>
        <v>0</v>
      </c>
      <c r="I44" s="106">
        <f>[40]Junho!$J$12</f>
        <v>28.44</v>
      </c>
      <c r="J44" s="106">
        <f>[40]Junho!$J$13</f>
        <v>24.48</v>
      </c>
      <c r="K44" s="106">
        <f>[40]Junho!$J$14</f>
        <v>17.64</v>
      </c>
      <c r="L44" s="106">
        <f>[40]Junho!$J$15</f>
        <v>13.32</v>
      </c>
      <c r="M44" s="106">
        <f>[40]Junho!$J$16</f>
        <v>22.68</v>
      </c>
      <c r="N44" s="106">
        <f>[40]Junho!$J$17</f>
        <v>33.840000000000003</v>
      </c>
      <c r="O44" s="106">
        <f>[40]Junho!$J$18</f>
        <v>41.76</v>
      </c>
      <c r="P44" s="106">
        <f>[40]Junho!$J$19</f>
        <v>25.2</v>
      </c>
      <c r="Q44" s="106">
        <f>[40]Junho!$J$20</f>
        <v>48.6</v>
      </c>
      <c r="R44" s="106">
        <f>[40]Junho!$J$21</f>
        <v>40.32</v>
      </c>
      <c r="S44" s="106">
        <f>[40]Junho!$J$22</f>
        <v>29.880000000000003</v>
      </c>
      <c r="T44" s="106">
        <f>[40]Junho!$J$23</f>
        <v>21.96</v>
      </c>
      <c r="U44" s="106">
        <f>[40]Junho!$J$24</f>
        <v>0</v>
      </c>
      <c r="V44" s="106">
        <f>[40]Junho!$J$25</f>
        <v>0</v>
      </c>
      <c r="W44" s="106">
        <f>[40]Junho!$J$26</f>
        <v>47.519999999999996</v>
      </c>
      <c r="X44" s="106">
        <f>[40]Junho!$J$27</f>
        <v>47.16</v>
      </c>
      <c r="Y44" s="106">
        <f>[40]Junho!$J$28</f>
        <v>23.400000000000002</v>
      </c>
      <c r="Z44" s="106">
        <f>[40]Junho!$J$29</f>
        <v>36.36</v>
      </c>
      <c r="AA44" s="106">
        <f>[40]Junho!$J$30</f>
        <v>36</v>
      </c>
      <c r="AB44" s="106">
        <f>[40]Junho!$J$31</f>
        <v>0</v>
      </c>
      <c r="AC44" s="106">
        <f>[40]Junho!$J$32</f>
        <v>33.480000000000004</v>
      </c>
      <c r="AD44" s="106">
        <f>[40]Junho!$J$33</f>
        <v>39.6</v>
      </c>
      <c r="AE44" s="106">
        <f>[40]Junho!$J$34</f>
        <v>34.56</v>
      </c>
      <c r="AF44" s="111">
        <f t="shared" si="5"/>
        <v>48.6</v>
      </c>
      <c r="AG44" s="110">
        <f t="shared" si="3"/>
        <v>24.6</v>
      </c>
      <c r="AJ44" s="12" t="s">
        <v>35</v>
      </c>
      <c r="AK44" t="s">
        <v>35</v>
      </c>
    </row>
    <row r="45" spans="1:37" x14ac:dyDescent="0.2">
      <c r="A45" s="47" t="s">
        <v>209</v>
      </c>
      <c r="B45" s="106">
        <f>[41]Junho!$J$5</f>
        <v>16.2</v>
      </c>
      <c r="C45" s="106">
        <f>[41]Junho!$J$6</f>
        <v>14.76</v>
      </c>
      <c r="D45" s="106">
        <f>[41]Junho!$J$7</f>
        <v>21.6</v>
      </c>
      <c r="E45" s="106">
        <f>[41]Junho!$J$8</f>
        <v>32.4</v>
      </c>
      <c r="F45" s="106">
        <f>[41]Junho!$J$9</f>
        <v>30.6</v>
      </c>
      <c r="G45" s="106">
        <f>[41]Junho!$J$10</f>
        <v>18</v>
      </c>
      <c r="H45" s="106">
        <f>[41]Junho!$J$11</f>
        <v>33.119999999999997</v>
      </c>
      <c r="I45" s="106">
        <f>[41]Junho!$J$12</f>
        <v>32.4</v>
      </c>
      <c r="J45" s="106">
        <f>[41]Junho!$J$13</f>
        <v>23.040000000000003</v>
      </c>
      <c r="K45" s="106">
        <f>[41]Junho!$J$14</f>
        <v>19.8</v>
      </c>
      <c r="L45" s="106">
        <f>[41]Junho!$J$15</f>
        <v>14.04</v>
      </c>
      <c r="M45" s="106">
        <f>[41]Junho!$J$16</f>
        <v>32.04</v>
      </c>
      <c r="N45" s="106">
        <f>[41]Junho!$J$17</f>
        <v>38.880000000000003</v>
      </c>
      <c r="O45" s="106">
        <f>[41]Junho!$J$18</f>
        <v>37.440000000000005</v>
      </c>
      <c r="P45" s="106">
        <f>[41]Junho!$J$19</f>
        <v>32.04</v>
      </c>
      <c r="Q45" s="106">
        <f>[41]Junho!$J$20</f>
        <v>46.080000000000005</v>
      </c>
      <c r="R45" s="106">
        <f>[41]Junho!$J$21</f>
        <v>46.080000000000005</v>
      </c>
      <c r="S45" s="106">
        <f>[41]Junho!$J$22</f>
        <v>32.4</v>
      </c>
      <c r="T45" s="106">
        <f>[41]Junho!$J$23</f>
        <v>29.880000000000003</v>
      </c>
      <c r="U45" s="106">
        <f>[41]Junho!$J$24</f>
        <v>20.16</v>
      </c>
      <c r="V45" s="106">
        <f>[41]Junho!$J$25</f>
        <v>14.4</v>
      </c>
      <c r="W45" s="106">
        <f>[41]Junho!$J$26</f>
        <v>47.16</v>
      </c>
      <c r="X45" s="106">
        <f>[41]Junho!$J$27</f>
        <v>45.72</v>
      </c>
      <c r="Y45" s="106">
        <f>[41]Junho!$J$28</f>
        <v>26.28</v>
      </c>
      <c r="Z45" s="106">
        <f>[41]Junho!$J$29</f>
        <v>48.96</v>
      </c>
      <c r="AA45" s="106">
        <f>[41]Junho!$J$30</f>
        <v>37.800000000000004</v>
      </c>
      <c r="AB45" s="106">
        <f>[41]Junho!$J$31</f>
        <v>18</v>
      </c>
      <c r="AC45" s="106">
        <f>[41]Junho!$J$32</f>
        <v>37.440000000000005</v>
      </c>
      <c r="AD45" s="106">
        <f>[41]Junho!$J$33</f>
        <v>34.200000000000003</v>
      </c>
      <c r="AE45" s="106">
        <f>[41]Junho!$J$34</f>
        <v>41.04</v>
      </c>
      <c r="AF45" s="111">
        <f t="shared" si="5"/>
        <v>48.96</v>
      </c>
      <c r="AG45" s="110">
        <f t="shared" si="3"/>
        <v>30.731999999999996</v>
      </c>
      <c r="AJ45" s="12"/>
    </row>
    <row r="46" spans="1:37" x14ac:dyDescent="0.2">
      <c r="A46" s="47" t="s">
        <v>146</v>
      </c>
      <c r="B46" s="106">
        <f>[42]Junho!$J$5</f>
        <v>18.36</v>
      </c>
      <c r="C46" s="106">
        <f>[42]Junho!$J$6</f>
        <v>26.28</v>
      </c>
      <c r="D46" s="106">
        <f>[42]Junho!$J$7</f>
        <v>34.92</v>
      </c>
      <c r="E46" s="106">
        <f>[42]Junho!$J$8</f>
        <v>26.28</v>
      </c>
      <c r="F46" s="106">
        <f>[42]Junho!$J$9</f>
        <v>36</v>
      </c>
      <c r="G46" s="106">
        <f>[42]Junho!$J$10</f>
        <v>27</v>
      </c>
      <c r="H46" s="106">
        <f>[42]Junho!$J$11</f>
        <v>17.64</v>
      </c>
      <c r="I46" s="106">
        <f>[42]Junho!$J$12</f>
        <v>16.2</v>
      </c>
      <c r="J46" s="106">
        <f>[42]Junho!$J$13</f>
        <v>31.680000000000003</v>
      </c>
      <c r="K46" s="106">
        <f>[42]Junho!$J$14</f>
        <v>22.32</v>
      </c>
      <c r="L46" s="106">
        <f>[42]Junho!$J$15</f>
        <v>26.28</v>
      </c>
      <c r="M46" s="106">
        <f>[42]Junho!$J$16</f>
        <v>26.28</v>
      </c>
      <c r="N46" s="106">
        <f>[42]Junho!$J$17</f>
        <v>23.040000000000003</v>
      </c>
      <c r="O46" s="106">
        <f>[42]Junho!$J$18</f>
        <v>25.56</v>
      </c>
      <c r="P46" s="106">
        <f>[42]Junho!$J$19</f>
        <v>33.840000000000003</v>
      </c>
      <c r="Q46" s="106">
        <f>[42]Junho!$J$20</f>
        <v>27.36</v>
      </c>
      <c r="R46" s="106">
        <f>[42]Junho!$J$21</f>
        <v>30.96</v>
      </c>
      <c r="S46" s="106">
        <f>[42]Junho!$J$22</f>
        <v>24.48</v>
      </c>
      <c r="T46" s="106">
        <f>[42]Junho!$J$23</f>
        <v>24.840000000000003</v>
      </c>
      <c r="U46" s="106">
        <f>[42]Junho!$J$24</f>
        <v>23.400000000000002</v>
      </c>
      <c r="V46" s="106">
        <f>[42]Junho!$J$25</f>
        <v>19.079999999999998</v>
      </c>
      <c r="W46" s="106">
        <f>[42]Junho!$J$26</f>
        <v>47.88</v>
      </c>
      <c r="X46" s="106">
        <f>[42]Junho!$J$27</f>
        <v>42.84</v>
      </c>
      <c r="Y46" s="106">
        <f>[42]Junho!$J$28</f>
        <v>38.159999999999997</v>
      </c>
      <c r="Z46" s="106">
        <f>[42]Junho!$J$29</f>
        <v>26.64</v>
      </c>
      <c r="AA46" s="106">
        <f>[42]Junho!$J$30</f>
        <v>44.64</v>
      </c>
      <c r="AB46" s="106">
        <f>[42]Junho!$J$31</f>
        <v>15.48</v>
      </c>
      <c r="AC46" s="106">
        <f>[42]Junho!$J$32</f>
        <v>33.119999999999997</v>
      </c>
      <c r="AD46" s="106">
        <f>[42]Junho!$J$33</f>
        <v>30.96</v>
      </c>
      <c r="AE46" s="106">
        <f>[42]Junho!$J$34</f>
        <v>34.200000000000003</v>
      </c>
      <c r="AF46" s="111">
        <f t="shared" si="5"/>
        <v>47.88</v>
      </c>
      <c r="AG46" s="110">
        <f t="shared" si="3"/>
        <v>28.524000000000004</v>
      </c>
    </row>
    <row r="47" spans="1:37" x14ac:dyDescent="0.2">
      <c r="A47" s="47" t="s">
        <v>17</v>
      </c>
      <c r="B47" s="106">
        <f>[43]Junho!$J$5</f>
        <v>14.4</v>
      </c>
      <c r="C47" s="106">
        <f>[43]Junho!$J$6</f>
        <v>18.36</v>
      </c>
      <c r="D47" s="106">
        <f>[43]Junho!$J$7</f>
        <v>21.96</v>
      </c>
      <c r="E47" s="106">
        <f>[43]Junho!$J$8</f>
        <v>23.040000000000003</v>
      </c>
      <c r="F47" s="106">
        <f>[43]Junho!$J$9</f>
        <v>61.92</v>
      </c>
      <c r="G47" s="106">
        <f>[43]Junho!$J$10</f>
        <v>23.040000000000003</v>
      </c>
      <c r="H47" s="106">
        <f>[43]Junho!$J$11</f>
        <v>21.96</v>
      </c>
      <c r="I47" s="106">
        <f>[43]Junho!$J$12</f>
        <v>29.52</v>
      </c>
      <c r="J47" s="106">
        <f>[43]Junho!$J$13</f>
        <v>24.48</v>
      </c>
      <c r="K47" s="106">
        <f>[43]Junho!$J$14</f>
        <v>16.920000000000002</v>
      </c>
      <c r="L47" s="106">
        <f>[43]Junho!$J$15</f>
        <v>22.68</v>
      </c>
      <c r="M47" s="106">
        <f>[43]Junho!$J$16</f>
        <v>30.6</v>
      </c>
      <c r="N47" s="106">
        <f>[43]Junho!$J$17</f>
        <v>24.12</v>
      </c>
      <c r="O47" s="106">
        <f>[43]Junho!$J$18</f>
        <v>28.8</v>
      </c>
      <c r="P47" s="106">
        <f>[43]Junho!$J$19</f>
        <v>42.12</v>
      </c>
      <c r="Q47" s="106">
        <f>[43]Junho!$J$20</f>
        <v>28.8</v>
      </c>
      <c r="R47" s="106">
        <f>[43]Junho!$J$21</f>
        <v>33.119999999999997</v>
      </c>
      <c r="S47" s="106">
        <f>[43]Junho!$J$22</f>
        <v>25.2</v>
      </c>
      <c r="T47" s="106">
        <f>[43]Junho!$J$23</f>
        <v>23.400000000000002</v>
      </c>
      <c r="U47" s="106">
        <f>[43]Junho!$J$24</f>
        <v>16.920000000000002</v>
      </c>
      <c r="V47" s="106">
        <f>[43]Junho!$J$25</f>
        <v>11.16</v>
      </c>
      <c r="W47" s="106">
        <f>[43]Junho!$J$26</f>
        <v>44.28</v>
      </c>
      <c r="X47" s="106">
        <f>[43]Junho!$J$27</f>
        <v>38.880000000000003</v>
      </c>
      <c r="Y47" s="106">
        <f>[43]Junho!$J$28</f>
        <v>23.759999999999998</v>
      </c>
      <c r="Z47" s="106">
        <f>[43]Junho!$J$29</f>
        <v>33.480000000000004</v>
      </c>
      <c r="AA47" s="106">
        <f>[43]Junho!$J$30</f>
        <v>45</v>
      </c>
      <c r="AB47" s="106">
        <f>[43]Junho!$J$31</f>
        <v>17.64</v>
      </c>
      <c r="AC47" s="106">
        <f>[43]Junho!$J$32</f>
        <v>38.519999999999996</v>
      </c>
      <c r="AD47" s="106">
        <f>[43]Junho!$J$33</f>
        <v>31.680000000000003</v>
      </c>
      <c r="AE47" s="106">
        <f>[43]Junho!$J$34</f>
        <v>32.76</v>
      </c>
      <c r="AF47" s="111">
        <f t="shared" si="5"/>
        <v>61.92</v>
      </c>
      <c r="AG47" s="110">
        <f t="shared" si="3"/>
        <v>28.283999999999995</v>
      </c>
      <c r="AJ47" t="s">
        <v>35</v>
      </c>
      <c r="AK47" t="s">
        <v>35</v>
      </c>
    </row>
    <row r="48" spans="1:37" x14ac:dyDescent="0.2">
      <c r="A48" s="47" t="s">
        <v>130</v>
      </c>
      <c r="B48" s="106">
        <f>[44]Junho!$J$5</f>
        <v>17.64</v>
      </c>
      <c r="C48" s="106">
        <f>[44]Junho!$J$6</f>
        <v>37.800000000000004</v>
      </c>
      <c r="D48" s="106">
        <f>[44]Junho!$J$7</f>
        <v>27</v>
      </c>
      <c r="E48" s="106">
        <f>[44]Junho!$J$8</f>
        <v>28.08</v>
      </c>
      <c r="F48" s="106">
        <f>[44]Junho!$J$9</f>
        <v>69.84</v>
      </c>
      <c r="G48" s="106">
        <f>[44]Junho!$J$10</f>
        <v>22.68</v>
      </c>
      <c r="H48" s="106">
        <f>[44]Junho!$J$11</f>
        <v>23.759999999999998</v>
      </c>
      <c r="I48" s="106">
        <f>[44]Junho!$J$12</f>
        <v>30.96</v>
      </c>
      <c r="J48" s="106">
        <f>[44]Junho!$J$13</f>
        <v>30.240000000000002</v>
      </c>
      <c r="K48" s="106">
        <f>[44]Junho!$J$14</f>
        <v>20.52</v>
      </c>
      <c r="L48" s="106">
        <f>[44]Junho!$J$15</f>
        <v>36</v>
      </c>
      <c r="M48" s="106">
        <f>[44]Junho!$J$16</f>
        <v>45.36</v>
      </c>
      <c r="N48" s="106">
        <f>[44]Junho!$J$17</f>
        <v>35.64</v>
      </c>
      <c r="O48" s="106">
        <f>[44]Junho!$J$18</f>
        <v>34.56</v>
      </c>
      <c r="P48" s="106">
        <f>[44]Junho!$J$19</f>
        <v>46.800000000000004</v>
      </c>
      <c r="Q48" s="106">
        <f>[44]Junho!$J$20</f>
        <v>29.880000000000003</v>
      </c>
      <c r="R48" s="106">
        <f>[44]Junho!$J$21</f>
        <v>30.240000000000002</v>
      </c>
      <c r="S48" s="106">
        <f>[44]Junho!$J$22</f>
        <v>29.52</v>
      </c>
      <c r="T48" s="106">
        <f>[44]Junho!$J$23</f>
        <v>26.28</v>
      </c>
      <c r="U48" s="106">
        <f>[44]Junho!$J$24</f>
        <v>20.16</v>
      </c>
      <c r="V48" s="106">
        <f>[44]Junho!$J$25</f>
        <v>21.240000000000002</v>
      </c>
      <c r="W48" s="106">
        <f>[44]Junho!$J$26</f>
        <v>36.72</v>
      </c>
      <c r="X48" s="106">
        <f>[44]Junho!$J$27</f>
        <v>61.560000000000009</v>
      </c>
      <c r="Y48" s="106">
        <f>[44]Junho!$J$28</f>
        <v>30.240000000000002</v>
      </c>
      <c r="Z48" s="106">
        <f>[44]Junho!$J$29</f>
        <v>33.840000000000003</v>
      </c>
      <c r="AA48" s="106">
        <f>[44]Junho!$J$30</f>
        <v>42.84</v>
      </c>
      <c r="AB48" s="106">
        <f>[44]Junho!$J$31</f>
        <v>16.920000000000002</v>
      </c>
      <c r="AC48" s="106">
        <f>[44]Junho!$J$32</f>
        <v>34.92</v>
      </c>
      <c r="AD48" s="106">
        <f>[44]Junho!$J$33</f>
        <v>29.16</v>
      </c>
      <c r="AE48" s="106">
        <f>[44]Junho!$J$34</f>
        <v>35.28</v>
      </c>
      <c r="AF48" s="111">
        <f t="shared" si="5"/>
        <v>69.84</v>
      </c>
      <c r="AG48" s="110">
        <f t="shared" si="3"/>
        <v>32.856000000000002</v>
      </c>
      <c r="AJ48" t="s">
        <v>35</v>
      </c>
    </row>
    <row r="49" spans="1:37" x14ac:dyDescent="0.2">
      <c r="A49" s="47" t="s">
        <v>18</v>
      </c>
      <c r="B49" s="106">
        <f>[45]Junho!$J$5</f>
        <v>19.8</v>
      </c>
      <c r="C49" s="106">
        <f>[45]Junho!$J$6</f>
        <v>38.519999999999996</v>
      </c>
      <c r="D49" s="106">
        <f>[45]Junho!$J$7</f>
        <v>27.36</v>
      </c>
      <c r="E49" s="106">
        <f>[45]Junho!$J$8</f>
        <v>30.96</v>
      </c>
      <c r="F49" s="106">
        <f>[45]Junho!$J$9</f>
        <v>36.72</v>
      </c>
      <c r="G49" s="106">
        <f>[45]Junho!$J$10</f>
        <v>23.400000000000002</v>
      </c>
      <c r="H49" s="106">
        <f>[45]Junho!$J$11</f>
        <v>22.32</v>
      </c>
      <c r="I49" s="106">
        <f>[45]Junho!$J$12</f>
        <v>25.92</v>
      </c>
      <c r="J49" s="106">
        <f>[45]Junho!$J$13</f>
        <v>24.48</v>
      </c>
      <c r="K49" s="106">
        <f>[45]Junho!$J$14</f>
        <v>19.8</v>
      </c>
      <c r="L49" s="106">
        <f>[45]Junho!$J$15</f>
        <v>22.32</v>
      </c>
      <c r="M49" s="106">
        <f>[45]Junho!$J$16</f>
        <v>43.56</v>
      </c>
      <c r="N49" s="106">
        <f>[45]Junho!$J$17</f>
        <v>24.48</v>
      </c>
      <c r="O49" s="106">
        <f>[45]Junho!$J$18</f>
        <v>33.480000000000004</v>
      </c>
      <c r="P49" s="106">
        <f>[45]Junho!$J$19</f>
        <v>34.92</v>
      </c>
      <c r="Q49" s="106">
        <f>[45]Junho!$J$20</f>
        <v>30.96</v>
      </c>
      <c r="R49" s="106">
        <f>[45]Junho!$J$21</f>
        <v>29.16</v>
      </c>
      <c r="S49" s="106">
        <f>[45]Junho!$J$22</f>
        <v>26.64</v>
      </c>
      <c r="T49" s="106">
        <f>[45]Junho!$J$23</f>
        <v>30.240000000000002</v>
      </c>
      <c r="U49" s="106">
        <f>[45]Junho!$J$24</f>
        <v>23.400000000000002</v>
      </c>
      <c r="V49" s="106">
        <f>[45]Junho!$J$25</f>
        <v>16.559999999999999</v>
      </c>
      <c r="W49" s="106">
        <f>[45]Junho!$J$26</f>
        <v>37.440000000000005</v>
      </c>
      <c r="X49" s="106">
        <f>[45]Junho!$J$27</f>
        <v>45.72</v>
      </c>
      <c r="Y49" s="106">
        <f>[45]Junho!$J$28</f>
        <v>31.319999999999997</v>
      </c>
      <c r="Z49" s="106">
        <f>[45]Junho!$J$29</f>
        <v>27</v>
      </c>
      <c r="AA49" s="106">
        <f>[45]Junho!$J$30</f>
        <v>37.440000000000005</v>
      </c>
      <c r="AB49" s="106">
        <f>[45]Junho!$J$31</f>
        <v>22.68</v>
      </c>
      <c r="AC49" s="106">
        <f>[45]Junho!$J$32</f>
        <v>37.080000000000005</v>
      </c>
      <c r="AD49" s="106">
        <f>[45]Junho!$J$33</f>
        <v>30.6</v>
      </c>
      <c r="AE49" s="106">
        <f>[45]Junho!$J$34</f>
        <v>32.4</v>
      </c>
      <c r="AF49" s="111">
        <f t="shared" si="5"/>
        <v>45.72</v>
      </c>
      <c r="AG49" s="110">
        <f t="shared" si="3"/>
        <v>29.556000000000004</v>
      </c>
      <c r="AJ49" t="s">
        <v>35</v>
      </c>
    </row>
    <row r="50" spans="1:37" x14ac:dyDescent="0.2">
      <c r="A50" s="47" t="s">
        <v>19</v>
      </c>
      <c r="B50" s="106">
        <f>[46]Junho!$J$5</f>
        <v>10.08</v>
      </c>
      <c r="C50" s="106">
        <f>[46]Junho!$J$6</f>
        <v>17.64</v>
      </c>
      <c r="D50" s="106">
        <f>[46]Junho!$J$7</f>
        <v>27.36</v>
      </c>
      <c r="E50" s="106">
        <f>[46]Junho!$J$8</f>
        <v>21.6</v>
      </c>
      <c r="F50" s="106">
        <f>[46]Junho!$J$9</f>
        <v>21.6</v>
      </c>
      <c r="G50" s="106">
        <f>[46]Junho!$J$10</f>
        <v>12.96</v>
      </c>
      <c r="H50" s="106">
        <f>[46]Junho!$J$11</f>
        <v>17.64</v>
      </c>
      <c r="I50" s="106">
        <f>[46]Junho!$J$12</f>
        <v>14.76</v>
      </c>
      <c r="J50" s="106">
        <f>[46]Junho!$J$13</f>
        <v>15.48</v>
      </c>
      <c r="K50" s="106">
        <f>[46]Junho!$J$14</f>
        <v>4.6800000000000006</v>
      </c>
      <c r="L50" s="106">
        <f>[46]Junho!$J$15</f>
        <v>14.04</v>
      </c>
      <c r="M50" s="106">
        <f>[46]Junho!$J$16</f>
        <v>39.96</v>
      </c>
      <c r="N50" s="106">
        <f>[46]Junho!$J$17</f>
        <v>39.96</v>
      </c>
      <c r="O50" s="106">
        <f>[46]Junho!$J$18</f>
        <v>39.6</v>
      </c>
      <c r="P50" s="106">
        <f>[46]Junho!$J$19</f>
        <v>25.56</v>
      </c>
      <c r="Q50" s="106">
        <f>[46]Junho!$J$20</f>
        <v>29.52</v>
      </c>
      <c r="R50" s="106">
        <f>[46]Junho!$J$21</f>
        <v>35.64</v>
      </c>
      <c r="S50" s="106">
        <f>[46]Junho!$J$22</f>
        <v>32.4</v>
      </c>
      <c r="T50" s="106">
        <f>[46]Junho!$J$23</f>
        <v>27.36</v>
      </c>
      <c r="U50" s="106">
        <f>[46]Junho!$J$24</f>
        <v>27.36</v>
      </c>
      <c r="V50" s="106">
        <f>[46]Junho!$J$25</f>
        <v>0</v>
      </c>
      <c r="W50" s="106">
        <f>[46]Junho!$J$26</f>
        <v>21.6</v>
      </c>
      <c r="X50" s="106">
        <f>[46]Junho!$J$27</f>
        <v>36.36</v>
      </c>
      <c r="Y50" s="106">
        <f>[46]Junho!$J$28</f>
        <v>16.559999999999999</v>
      </c>
      <c r="Z50" s="106">
        <f>[46]Junho!$J$29</f>
        <v>37.440000000000005</v>
      </c>
      <c r="AA50" s="106">
        <f>[46]Junho!$J$30</f>
        <v>34.92</v>
      </c>
      <c r="AB50" s="106">
        <f>[46]Junho!$J$31</f>
        <v>26.28</v>
      </c>
      <c r="AC50" s="106">
        <f>[46]Junho!$J$32</f>
        <v>35.64</v>
      </c>
      <c r="AD50" s="106">
        <f>[46]Junho!$J$33</f>
        <v>26.64</v>
      </c>
      <c r="AE50" s="106">
        <f>[46]Junho!$J$34</f>
        <v>26.28</v>
      </c>
      <c r="AF50" s="111">
        <f t="shared" si="5"/>
        <v>39.96</v>
      </c>
      <c r="AG50" s="110">
        <f t="shared" si="3"/>
        <v>24.563999999999997</v>
      </c>
      <c r="AH50" s="12" t="s">
        <v>35</v>
      </c>
      <c r="AI50" t="s">
        <v>35</v>
      </c>
      <c r="AJ50" t="s">
        <v>35</v>
      </c>
    </row>
    <row r="51" spans="1:37" x14ac:dyDescent="0.2">
      <c r="A51" s="47" t="s">
        <v>23</v>
      </c>
      <c r="B51" s="106">
        <f>[47]Junho!$J$5</f>
        <v>22.32</v>
      </c>
      <c r="C51" s="106">
        <f>[47]Junho!$J$6</f>
        <v>27</v>
      </c>
      <c r="D51" s="106">
        <f>[47]Junho!$J$7</f>
        <v>23.400000000000002</v>
      </c>
      <c r="E51" s="106">
        <f>[47]Junho!$J$8</f>
        <v>33.840000000000003</v>
      </c>
      <c r="F51" s="106">
        <f>[47]Junho!$J$9</f>
        <v>28.8</v>
      </c>
      <c r="G51" s="106">
        <f>[47]Junho!$J$10</f>
        <v>24.48</v>
      </c>
      <c r="H51" s="106">
        <f>[47]Junho!$J$11</f>
        <v>23.400000000000002</v>
      </c>
      <c r="I51" s="106">
        <f>[47]Junho!$J$12</f>
        <v>22.68</v>
      </c>
      <c r="J51" s="106">
        <f>[47]Junho!$J$13</f>
        <v>26.64</v>
      </c>
      <c r="K51" s="106">
        <f>[47]Junho!$J$14</f>
        <v>24.12</v>
      </c>
      <c r="L51" s="106">
        <f>[47]Junho!$J$15</f>
        <v>27.36</v>
      </c>
      <c r="M51" s="106">
        <f>[47]Junho!$J$16</f>
        <v>35.28</v>
      </c>
      <c r="N51" s="106">
        <f>[47]Junho!$J$17</f>
        <v>26.28</v>
      </c>
      <c r="O51" s="106">
        <f>[47]Junho!$J$18</f>
        <v>38.880000000000003</v>
      </c>
      <c r="P51" s="106">
        <f>[47]Junho!$J$19</f>
        <v>31.680000000000003</v>
      </c>
      <c r="Q51" s="106">
        <f>[47]Junho!$J$20</f>
        <v>34.56</v>
      </c>
      <c r="R51" s="106">
        <f>[47]Junho!$J$21</f>
        <v>37.080000000000005</v>
      </c>
      <c r="S51" s="106">
        <f>[47]Junho!$J$22</f>
        <v>24.12</v>
      </c>
      <c r="T51" s="106">
        <f>[47]Junho!$J$23</f>
        <v>22.32</v>
      </c>
      <c r="U51" s="106">
        <f>[47]Junho!$J$24</f>
        <v>16.559999999999999</v>
      </c>
      <c r="V51" s="106">
        <f>[47]Junho!$J$25</f>
        <v>16.559999999999999</v>
      </c>
      <c r="W51" s="106">
        <f>[47]Junho!$J$26</f>
        <v>37.440000000000005</v>
      </c>
      <c r="X51" s="106">
        <f>[47]Junho!$J$27</f>
        <v>49.680000000000007</v>
      </c>
      <c r="Y51" s="106">
        <f>[47]Junho!$J$28</f>
        <v>33.480000000000004</v>
      </c>
      <c r="Z51" s="106">
        <f>[47]Junho!$J$29</f>
        <v>30.6</v>
      </c>
      <c r="AA51" s="106">
        <f>[47]Junho!$J$30</f>
        <v>29.880000000000003</v>
      </c>
      <c r="AB51" s="106">
        <f>[47]Junho!$J$31</f>
        <v>19.079999999999998</v>
      </c>
      <c r="AC51" s="106">
        <f>[47]Junho!$J$32</f>
        <v>39.96</v>
      </c>
      <c r="AD51" s="106">
        <f>[47]Junho!$J$33</f>
        <v>28.8</v>
      </c>
      <c r="AE51" s="106">
        <f>[47]Junho!$J$34</f>
        <v>38.519999999999996</v>
      </c>
      <c r="AF51" s="111">
        <f t="shared" si="5"/>
        <v>49.680000000000007</v>
      </c>
      <c r="AG51" s="110">
        <f t="shared" si="3"/>
        <v>29.160000000000004</v>
      </c>
      <c r="AJ51" t="s">
        <v>35</v>
      </c>
    </row>
    <row r="52" spans="1:37" x14ac:dyDescent="0.2">
      <c r="A52" s="47" t="s">
        <v>34</v>
      </c>
      <c r="B52" s="106">
        <f>[48]Junho!$J$5</f>
        <v>25.2</v>
      </c>
      <c r="C52" s="106">
        <f>[48]Junho!$J$6</f>
        <v>30.96</v>
      </c>
      <c r="D52" s="106">
        <f>[48]Junho!$J$7</f>
        <v>26.28</v>
      </c>
      <c r="E52" s="106">
        <f>[48]Junho!$J$8</f>
        <v>32.4</v>
      </c>
      <c r="F52" s="106">
        <f>[48]Junho!$J$9</f>
        <v>28.8</v>
      </c>
      <c r="G52" s="106">
        <f>[48]Junho!$J$10</f>
        <v>26.64</v>
      </c>
      <c r="H52" s="106">
        <f>[48]Junho!$J$11</f>
        <v>30.6</v>
      </c>
      <c r="I52" s="106">
        <f>[48]Junho!$J$12</f>
        <v>36.36</v>
      </c>
      <c r="J52" s="106">
        <f>[48]Junho!$J$13</f>
        <v>34.92</v>
      </c>
      <c r="K52" s="106">
        <f>[48]Junho!$J$14</f>
        <v>24.840000000000003</v>
      </c>
      <c r="L52" s="106">
        <f>[48]Junho!$J$15</f>
        <v>35.64</v>
      </c>
      <c r="M52" s="106">
        <f>[48]Junho!$J$16</f>
        <v>32.04</v>
      </c>
      <c r="N52" s="106">
        <f>[48]Junho!$J$17</f>
        <v>31.680000000000003</v>
      </c>
      <c r="O52" s="106">
        <f>[48]Junho!$J$18</f>
        <v>35.28</v>
      </c>
      <c r="P52" s="106">
        <f>[48]Junho!$J$19</f>
        <v>37.440000000000005</v>
      </c>
      <c r="Q52" s="106">
        <f>[48]Junho!$J$20</f>
        <v>37.080000000000005</v>
      </c>
      <c r="R52" s="106">
        <f>[48]Junho!$J$21</f>
        <v>29.16</v>
      </c>
      <c r="S52" s="106">
        <f>[48]Junho!$J$22</f>
        <v>30.240000000000002</v>
      </c>
      <c r="T52" s="106">
        <f>[48]Junho!$J$23</f>
        <v>29.880000000000003</v>
      </c>
      <c r="U52" s="106">
        <f>[48]Junho!$J$24</f>
        <v>23.040000000000003</v>
      </c>
      <c r="V52" s="106">
        <f>[48]Junho!$J$25</f>
        <v>22.68</v>
      </c>
      <c r="W52" s="106">
        <f>[48]Junho!$J$26</f>
        <v>46.080000000000005</v>
      </c>
      <c r="X52" s="106">
        <f>[48]Junho!$J$27</f>
        <v>41.76</v>
      </c>
      <c r="Y52" s="106">
        <f>[48]Junho!$J$28</f>
        <v>51.12</v>
      </c>
      <c r="Z52" s="106">
        <f>[48]Junho!$J$29</f>
        <v>33.119999999999997</v>
      </c>
      <c r="AA52" s="106">
        <f>[48]Junho!$J$30</f>
        <v>31.680000000000003</v>
      </c>
      <c r="AB52" s="106">
        <f>[48]Junho!$J$31</f>
        <v>25.56</v>
      </c>
      <c r="AC52" s="106">
        <f>[48]Junho!$J$32</f>
        <v>31.680000000000003</v>
      </c>
      <c r="AD52" s="106">
        <f>[48]Junho!$J$33</f>
        <v>32.4</v>
      </c>
      <c r="AE52" s="106">
        <f>[48]Junho!$J$34</f>
        <v>32.76</v>
      </c>
      <c r="AF52" s="111">
        <f t="shared" si="5"/>
        <v>51.12</v>
      </c>
      <c r="AG52" s="110">
        <f t="shared" si="3"/>
        <v>32.243999999999993</v>
      </c>
      <c r="AH52" s="12" t="s">
        <v>35</v>
      </c>
      <c r="AJ52" t="s">
        <v>35</v>
      </c>
    </row>
    <row r="53" spans="1:37" x14ac:dyDescent="0.2">
      <c r="A53" s="47" t="s">
        <v>20</v>
      </c>
      <c r="B53" s="106">
        <f>[49]Junho!$J$5</f>
        <v>16.559999999999999</v>
      </c>
      <c r="C53" s="106">
        <f>[49]Junho!$J$6</f>
        <v>23.040000000000003</v>
      </c>
      <c r="D53" s="106">
        <f>[49]Junho!$J$7</f>
        <v>22.68</v>
      </c>
      <c r="E53" s="106">
        <f>[49]Junho!$J$8</f>
        <v>26.28</v>
      </c>
      <c r="F53" s="106">
        <f>[49]Junho!$J$9</f>
        <v>23.400000000000002</v>
      </c>
      <c r="G53" s="106">
        <f>[49]Junho!$J$10</f>
        <v>30.6</v>
      </c>
      <c r="H53" s="106">
        <f>[49]Junho!$J$11</f>
        <v>17.64</v>
      </c>
      <c r="I53" s="106">
        <f>[49]Junho!$J$12</f>
        <v>47.519999999999996</v>
      </c>
      <c r="J53" s="106">
        <f>[49]Junho!$J$13</f>
        <v>19.079999999999998</v>
      </c>
      <c r="K53" s="106">
        <f>[49]Junho!$J$14</f>
        <v>16.920000000000002</v>
      </c>
      <c r="L53" s="106">
        <f>[49]Junho!$J$15</f>
        <v>20.88</v>
      </c>
      <c r="M53" s="106">
        <f>[49]Junho!$J$16</f>
        <v>27.36</v>
      </c>
      <c r="N53" s="106">
        <f>[49]Junho!$J$17</f>
        <v>16.920000000000002</v>
      </c>
      <c r="O53" s="106">
        <f>[49]Junho!$J$18</f>
        <v>32.4</v>
      </c>
      <c r="P53" s="106">
        <f>[49]Junho!$J$19</f>
        <v>33.119999999999997</v>
      </c>
      <c r="Q53" s="106">
        <f>[49]Junho!$J$20</f>
        <v>23.759999999999998</v>
      </c>
      <c r="R53" s="106">
        <f>[49]Junho!$J$21</f>
        <v>34.56</v>
      </c>
      <c r="S53" s="106">
        <f>[49]Junho!$J$22</f>
        <v>20.52</v>
      </c>
      <c r="T53" s="106">
        <f>[49]Junho!$J$23</f>
        <v>23.040000000000003</v>
      </c>
      <c r="U53" s="106">
        <f>[49]Junho!$J$24</f>
        <v>20.52</v>
      </c>
      <c r="V53" s="106">
        <f>[49]Junho!$J$25</f>
        <v>14.04</v>
      </c>
      <c r="W53" s="106">
        <f>[49]Junho!$J$26</f>
        <v>14.04</v>
      </c>
      <c r="X53" s="106">
        <f>[49]Junho!$J$27</f>
        <v>46.440000000000005</v>
      </c>
      <c r="Y53" s="106">
        <f>[49]Junho!$J$28</f>
        <v>33.480000000000004</v>
      </c>
      <c r="Z53" s="106">
        <f>[49]Junho!$J$29</f>
        <v>22.68</v>
      </c>
      <c r="AA53" s="106">
        <f>[49]Junho!$J$30</f>
        <v>30.240000000000002</v>
      </c>
      <c r="AB53" s="106">
        <f>[49]Junho!$J$31</f>
        <v>14.76</v>
      </c>
      <c r="AC53" s="106">
        <f>[49]Junho!$J$32</f>
        <v>23.400000000000002</v>
      </c>
      <c r="AD53" s="106">
        <f>[49]Junho!$J$33</f>
        <v>23.759999999999998</v>
      </c>
      <c r="AE53" s="106">
        <f>[49]Junho!$J$34</f>
        <v>26.64</v>
      </c>
      <c r="AF53" s="111">
        <f t="shared" si="5"/>
        <v>47.519999999999996</v>
      </c>
      <c r="AG53" s="110">
        <f t="shared" si="3"/>
        <v>24.875999999999998</v>
      </c>
      <c r="AK53" t="s">
        <v>35</v>
      </c>
    </row>
    <row r="54" spans="1:37" s="5" customFormat="1" ht="17.100000000000001" customHeight="1" x14ac:dyDescent="0.2">
      <c r="A54" s="48" t="s">
        <v>24</v>
      </c>
      <c r="B54" s="107">
        <f t="shared" ref="B54:AE54" si="6">MAX(B5:B53)</f>
        <v>31.319999999999997</v>
      </c>
      <c r="C54" s="107">
        <f t="shared" si="6"/>
        <v>44.64</v>
      </c>
      <c r="D54" s="107">
        <f t="shared" si="6"/>
        <v>48.96</v>
      </c>
      <c r="E54" s="107">
        <f t="shared" si="6"/>
        <v>66.960000000000008</v>
      </c>
      <c r="F54" s="107">
        <f t="shared" si="6"/>
        <v>82.08</v>
      </c>
      <c r="G54" s="107">
        <f t="shared" si="6"/>
        <v>39.6</v>
      </c>
      <c r="H54" s="107">
        <f t="shared" si="6"/>
        <v>40.32</v>
      </c>
      <c r="I54" s="107">
        <f t="shared" si="6"/>
        <v>54.36</v>
      </c>
      <c r="J54" s="107">
        <f t="shared" si="6"/>
        <v>38.519999999999996</v>
      </c>
      <c r="K54" s="107">
        <f t="shared" si="6"/>
        <v>33.119999999999997</v>
      </c>
      <c r="L54" s="107">
        <f t="shared" si="6"/>
        <v>39.24</v>
      </c>
      <c r="M54" s="107">
        <f t="shared" si="6"/>
        <v>56.16</v>
      </c>
      <c r="N54" s="107">
        <f t="shared" si="6"/>
        <v>48.24</v>
      </c>
      <c r="O54" s="107">
        <f t="shared" si="6"/>
        <v>55.080000000000005</v>
      </c>
      <c r="P54" s="107">
        <f t="shared" si="6"/>
        <v>91.8</v>
      </c>
      <c r="Q54" s="107">
        <f t="shared" si="6"/>
        <v>51.480000000000004</v>
      </c>
      <c r="R54" s="107">
        <f t="shared" si="6"/>
        <v>48.6</v>
      </c>
      <c r="S54" s="107">
        <f t="shared" si="6"/>
        <v>45</v>
      </c>
      <c r="T54" s="107">
        <f t="shared" si="6"/>
        <v>39.24</v>
      </c>
      <c r="U54" s="107">
        <f t="shared" si="6"/>
        <v>36.72</v>
      </c>
      <c r="V54" s="107">
        <f t="shared" si="6"/>
        <v>34.200000000000003</v>
      </c>
      <c r="W54" s="107">
        <f t="shared" si="6"/>
        <v>60.839999999999996</v>
      </c>
      <c r="X54" s="107">
        <f t="shared" si="6"/>
        <v>65.160000000000011</v>
      </c>
      <c r="Y54" s="107">
        <f t="shared" si="6"/>
        <v>51.12</v>
      </c>
      <c r="Z54" s="107">
        <f t="shared" si="6"/>
        <v>52.92</v>
      </c>
      <c r="AA54" s="107">
        <f t="shared" si="6"/>
        <v>59.4</v>
      </c>
      <c r="AB54" s="107">
        <f t="shared" si="6"/>
        <v>27</v>
      </c>
      <c r="AC54" s="107">
        <f t="shared" si="6"/>
        <v>47.88</v>
      </c>
      <c r="AD54" s="107">
        <f t="shared" si="6"/>
        <v>45.36</v>
      </c>
      <c r="AE54" s="107">
        <f t="shared" si="6"/>
        <v>49.680000000000007</v>
      </c>
      <c r="AF54" s="111">
        <f>MAX(AF5:AF53)</f>
        <v>91.8</v>
      </c>
      <c r="AG54" s="110">
        <f>AVERAGE(AG5:AG53)</f>
        <v>30.877033969539237</v>
      </c>
    </row>
    <row r="55" spans="1:37" x14ac:dyDescent="0.2">
      <c r="A55" s="101" t="s">
        <v>179</v>
      </c>
      <c r="B55" s="38"/>
      <c r="C55" s="38"/>
      <c r="D55" s="38"/>
      <c r="E55" s="38"/>
      <c r="F55" s="38"/>
      <c r="G55" s="38"/>
      <c r="H55" s="93"/>
      <c r="I55" s="93"/>
      <c r="J55" s="93"/>
      <c r="K55" s="93"/>
      <c r="L55" s="93"/>
      <c r="M55" s="93"/>
      <c r="N55" s="93"/>
      <c r="O55" s="93"/>
      <c r="P55" s="93"/>
      <c r="Q55" s="93"/>
      <c r="R55" s="93"/>
      <c r="S55" s="93"/>
      <c r="T55" s="93"/>
      <c r="U55" s="93"/>
      <c r="V55" s="93"/>
      <c r="W55" s="93"/>
      <c r="X55" s="93"/>
      <c r="Y55" s="93"/>
      <c r="Z55" s="93"/>
      <c r="AA55" s="93"/>
      <c r="AB55" s="93"/>
      <c r="AC55" s="93"/>
      <c r="AD55" s="44"/>
      <c r="AE55" s="49"/>
      <c r="AF55" s="42"/>
      <c r="AG55" s="43"/>
      <c r="AJ55" t="s">
        <v>35</v>
      </c>
    </row>
    <row r="56" spans="1:37" x14ac:dyDescent="0.2">
      <c r="A56" s="101" t="s">
        <v>180</v>
      </c>
      <c r="B56" s="39"/>
      <c r="C56" s="39"/>
      <c r="D56" s="39"/>
      <c r="E56" s="39"/>
      <c r="F56" s="39"/>
      <c r="G56" s="39"/>
      <c r="H56" s="39"/>
      <c r="I56" s="39"/>
      <c r="J56" s="93"/>
      <c r="K56" s="93"/>
      <c r="L56" s="93"/>
      <c r="M56" s="93"/>
      <c r="N56" s="93"/>
      <c r="O56" s="93"/>
      <c r="P56" s="93"/>
      <c r="Q56" s="93"/>
      <c r="R56" s="93"/>
      <c r="S56" s="93"/>
      <c r="T56" s="95"/>
      <c r="U56" s="95"/>
      <c r="V56" s="95"/>
      <c r="W56" s="95"/>
      <c r="X56" s="95"/>
      <c r="Y56" s="93"/>
      <c r="Z56" s="93"/>
      <c r="AA56" s="93"/>
      <c r="AB56" s="93"/>
      <c r="AC56" s="93"/>
      <c r="AD56" s="93"/>
      <c r="AE56" s="93"/>
      <c r="AF56" s="42"/>
      <c r="AG56" s="41"/>
    </row>
    <row r="57" spans="1:37" x14ac:dyDescent="0.2">
      <c r="A57" s="40"/>
      <c r="B57" s="93"/>
      <c r="C57" s="93"/>
      <c r="D57" s="93"/>
      <c r="E57" s="93"/>
      <c r="F57" s="93"/>
      <c r="G57" s="93"/>
      <c r="H57" s="93"/>
      <c r="I57" s="93"/>
      <c r="J57" s="94"/>
      <c r="K57" s="94"/>
      <c r="L57" s="94"/>
      <c r="M57" s="94"/>
      <c r="N57" s="94"/>
      <c r="O57" s="94"/>
      <c r="P57" s="94"/>
      <c r="Q57" s="93"/>
      <c r="R57" s="93"/>
      <c r="S57" s="93"/>
      <c r="T57" s="96"/>
      <c r="U57" s="96"/>
      <c r="V57" s="96"/>
      <c r="W57" s="96"/>
      <c r="X57" s="96"/>
      <c r="Y57" s="93"/>
      <c r="Z57" s="93"/>
      <c r="AA57" s="93"/>
      <c r="AB57" s="93"/>
      <c r="AC57" s="93"/>
      <c r="AD57" s="44"/>
      <c r="AE57" s="44"/>
      <c r="AF57" s="42"/>
      <c r="AG57" s="41"/>
    </row>
    <row r="58" spans="1:37" x14ac:dyDescent="0.2">
      <c r="A58" s="38"/>
      <c r="B58" s="38"/>
      <c r="C58" s="38"/>
      <c r="D58" s="38"/>
      <c r="E58" s="38"/>
      <c r="F58" s="38"/>
      <c r="G58" s="38"/>
      <c r="H58" s="38"/>
      <c r="I58" s="38"/>
      <c r="J58" s="38"/>
      <c r="K58" s="93"/>
      <c r="L58" s="93"/>
      <c r="M58" s="93"/>
      <c r="N58" s="93"/>
      <c r="O58" s="93"/>
      <c r="P58" s="93"/>
      <c r="Q58" s="93"/>
      <c r="R58" s="93"/>
      <c r="S58" s="93"/>
      <c r="T58" s="93"/>
      <c r="U58" s="93"/>
      <c r="V58" s="93"/>
      <c r="W58" s="93"/>
      <c r="X58" s="93"/>
      <c r="Y58" s="93"/>
      <c r="Z58" s="93"/>
      <c r="AA58" s="93"/>
      <c r="AB58" s="93"/>
      <c r="AC58" s="93"/>
      <c r="AD58" s="44"/>
      <c r="AE58" s="44"/>
      <c r="AF58" s="42"/>
      <c r="AG58" s="72"/>
    </row>
    <row r="59" spans="1:37" x14ac:dyDescent="0.2">
      <c r="A59" s="40"/>
      <c r="B59" s="93"/>
      <c r="C59" s="93"/>
      <c r="D59" s="93"/>
      <c r="E59" s="93"/>
      <c r="F59" s="93"/>
      <c r="G59" s="93"/>
      <c r="H59" s="93"/>
      <c r="I59" s="93"/>
      <c r="J59" s="93"/>
      <c r="K59" s="93"/>
      <c r="L59" s="93"/>
      <c r="M59" s="93"/>
      <c r="N59" s="93"/>
      <c r="O59" s="93"/>
      <c r="P59" s="93"/>
      <c r="Q59" s="93"/>
      <c r="R59" s="93"/>
      <c r="S59" s="93"/>
      <c r="T59" s="93"/>
      <c r="U59" s="93"/>
      <c r="V59" s="93"/>
      <c r="W59" s="93"/>
      <c r="X59" s="93"/>
      <c r="Y59" s="93"/>
      <c r="Z59" s="93"/>
      <c r="AA59" s="93"/>
      <c r="AB59" s="93"/>
      <c r="AC59" s="93"/>
      <c r="AD59" s="93"/>
      <c r="AE59" s="44"/>
      <c r="AF59" s="42"/>
      <c r="AG59" s="43"/>
      <c r="AJ59" t="s">
        <v>35</v>
      </c>
    </row>
    <row r="60" spans="1:37" x14ac:dyDescent="0.2">
      <c r="A60" s="40"/>
      <c r="B60" s="93"/>
      <c r="C60" s="93"/>
      <c r="D60" s="93"/>
      <c r="E60" s="93"/>
      <c r="F60" s="93"/>
      <c r="G60" s="93"/>
      <c r="H60" s="93"/>
      <c r="I60" s="93"/>
      <c r="J60" s="93"/>
      <c r="K60" s="93"/>
      <c r="L60" s="93"/>
      <c r="M60" s="93"/>
      <c r="N60" s="93"/>
      <c r="O60" s="93"/>
      <c r="P60" s="93"/>
      <c r="Q60" s="93"/>
      <c r="R60" s="93"/>
      <c r="S60" s="93"/>
      <c r="T60" s="93"/>
      <c r="U60" s="93"/>
      <c r="V60" s="93"/>
      <c r="W60" s="93"/>
      <c r="X60" s="93"/>
      <c r="Y60" s="93"/>
      <c r="Z60" s="93"/>
      <c r="AA60" s="93"/>
      <c r="AB60" s="93"/>
      <c r="AC60" s="93"/>
      <c r="AD60" s="93"/>
      <c r="AE60" s="45"/>
      <c r="AF60" s="42"/>
      <c r="AG60" s="43"/>
    </row>
    <row r="61" spans="1:37" ht="13.5" thickBot="1" x14ac:dyDescent="0.25">
      <c r="A61" s="50"/>
      <c r="B61" s="51"/>
      <c r="C61" s="51"/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51"/>
      <c r="O61" s="51"/>
      <c r="P61" s="51"/>
      <c r="Q61" s="51"/>
      <c r="R61" s="51"/>
      <c r="S61" s="51"/>
      <c r="T61" s="51"/>
      <c r="U61" s="51"/>
      <c r="V61" s="51"/>
      <c r="W61" s="51"/>
      <c r="X61" s="51"/>
      <c r="Y61" s="51"/>
      <c r="Z61" s="51"/>
      <c r="AA61" s="51"/>
      <c r="AB61" s="51"/>
      <c r="AC61" s="51"/>
      <c r="AD61" s="51"/>
      <c r="AE61" s="51"/>
      <c r="AF61" s="52"/>
      <c r="AG61" s="73"/>
    </row>
    <row r="62" spans="1:37" x14ac:dyDescent="0.2">
      <c r="AF62" s="7"/>
    </row>
    <row r="64" spans="1:37" x14ac:dyDescent="0.2">
      <c r="AK64" s="12" t="s">
        <v>35</v>
      </c>
    </row>
    <row r="65" spans="7:37" x14ac:dyDescent="0.2">
      <c r="R65" s="2" t="s">
        <v>35</v>
      </c>
      <c r="S65" s="2" t="s">
        <v>35</v>
      </c>
    </row>
    <row r="66" spans="7:37" x14ac:dyDescent="0.2">
      <c r="N66" s="2" t="s">
        <v>35</v>
      </c>
      <c r="O66" s="2" t="s">
        <v>35</v>
      </c>
      <c r="S66" s="2" t="s">
        <v>35</v>
      </c>
      <c r="AJ66" t="s">
        <v>35</v>
      </c>
    </row>
    <row r="67" spans="7:37" x14ac:dyDescent="0.2">
      <c r="N67" s="2" t="s">
        <v>35</v>
      </c>
    </row>
    <row r="68" spans="7:37" x14ac:dyDescent="0.2">
      <c r="G68" s="2" t="s">
        <v>35</v>
      </c>
    </row>
    <row r="69" spans="7:37" x14ac:dyDescent="0.2">
      <c r="L69" s="2" t="s">
        <v>35</v>
      </c>
      <c r="M69" s="2" t="s">
        <v>35</v>
      </c>
      <c r="O69" s="2" t="s">
        <v>35</v>
      </c>
      <c r="P69" s="2" t="s">
        <v>35</v>
      </c>
      <c r="W69" s="2" t="s">
        <v>157</v>
      </c>
      <c r="AA69" s="2" t="s">
        <v>35</v>
      </c>
      <c r="AC69" s="2" t="s">
        <v>35</v>
      </c>
      <c r="AG69" s="1" t="s">
        <v>35</v>
      </c>
      <c r="AI69" s="12" t="s">
        <v>35</v>
      </c>
    </row>
    <row r="70" spans="7:37" x14ac:dyDescent="0.2">
      <c r="K70" s="2" t="s">
        <v>35</v>
      </c>
    </row>
    <row r="71" spans="7:37" x14ac:dyDescent="0.2">
      <c r="K71" s="2" t="s">
        <v>35</v>
      </c>
    </row>
    <row r="72" spans="7:37" x14ac:dyDescent="0.2">
      <c r="G72" s="2" t="s">
        <v>35</v>
      </c>
      <c r="H72" s="2" t="s">
        <v>35</v>
      </c>
    </row>
    <row r="73" spans="7:37" x14ac:dyDescent="0.2">
      <c r="P73" s="2" t="s">
        <v>35</v>
      </c>
    </row>
    <row r="75" spans="7:37" x14ac:dyDescent="0.2">
      <c r="H75" s="2" t="s">
        <v>35</v>
      </c>
      <c r="Z75" s="2" t="s">
        <v>35</v>
      </c>
      <c r="AK75" t="s">
        <v>35</v>
      </c>
    </row>
    <row r="76" spans="7:37" x14ac:dyDescent="0.2">
      <c r="I76" s="2" t="s">
        <v>35</v>
      </c>
      <c r="T76" s="2" t="s">
        <v>35</v>
      </c>
    </row>
  </sheetData>
  <mergeCells count="33">
    <mergeCell ref="A1:AG1"/>
    <mergeCell ref="B2:AG2"/>
    <mergeCell ref="A2:A4"/>
    <mergeCell ref="B3:B4"/>
    <mergeCell ref="C3:C4"/>
    <mergeCell ref="D3:D4"/>
    <mergeCell ref="E3:E4"/>
    <mergeCell ref="F3:F4"/>
    <mergeCell ref="G3:G4"/>
    <mergeCell ref="I3:I4"/>
    <mergeCell ref="J3:J4"/>
    <mergeCell ref="K3:K4"/>
    <mergeCell ref="H3:H4"/>
    <mergeCell ref="L3:L4"/>
    <mergeCell ref="O3:O4"/>
    <mergeCell ref="P3:P4"/>
    <mergeCell ref="M3:M4"/>
    <mergeCell ref="V3:V4"/>
    <mergeCell ref="U3:U4"/>
    <mergeCell ref="Q3:Q4"/>
    <mergeCell ref="R3:R4"/>
    <mergeCell ref="S3:S4"/>
    <mergeCell ref="T3:T4"/>
    <mergeCell ref="N3:N4"/>
    <mergeCell ref="W3:W4"/>
    <mergeCell ref="AE3:AE4"/>
    <mergeCell ref="X3:X4"/>
    <mergeCell ref="AB3:AB4"/>
    <mergeCell ref="AC3:AC4"/>
    <mergeCell ref="AD3:AD4"/>
    <mergeCell ref="Y3:Y4"/>
    <mergeCell ref="Z3:Z4"/>
    <mergeCell ref="AA3:AA4"/>
  </mergeCells>
  <phoneticPr fontId="1" type="noConversion"/>
  <pageMargins left="0.39370078740157483" right="0.39370078740157483" top="1.1811023622047245" bottom="0.98425196850393704" header="0.51181102362204722" footer="0.51181102362204722"/>
  <pageSetup paperSize="9" scale="65" orientation="landscape" horizontalDpi="300" verticalDpi="300" r:id="rId1"/>
  <headerFooter alignWithMargins="0">
    <oddHeader>&amp;L&amp;"Arial Narrow,Normal"&amp;12Centro de Monitoramento de Tempo, do Clima e dos Recursos Hídricos de Mato Grosso do Sul (Cemtec-MS)
Agência de Desenvolvimento Agrário e Extensão Rural (Agraer)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11</vt:i4>
      </vt:variant>
      <vt:variant>
        <vt:lpstr>Intervalos nomeados</vt:lpstr>
      </vt:variant>
      <vt:variant>
        <vt:i4>10</vt:i4>
      </vt:variant>
    </vt:vector>
  </HeadingPairs>
  <TitlesOfParts>
    <vt:vector size="21" baseType="lpstr">
      <vt:lpstr>TempInst</vt:lpstr>
      <vt:lpstr>TempMax</vt:lpstr>
      <vt:lpstr>TempMin</vt:lpstr>
      <vt:lpstr>UmidInst</vt:lpstr>
      <vt:lpstr>UmidMax</vt:lpstr>
      <vt:lpstr>UmidMin</vt:lpstr>
      <vt:lpstr>VelVentoMax</vt:lpstr>
      <vt:lpstr>DirVento</vt:lpstr>
      <vt:lpstr>RajadaVento</vt:lpstr>
      <vt:lpstr>Chuva</vt:lpstr>
      <vt:lpstr>ESTAÇÃO METEOROLÓGICA</vt:lpstr>
      <vt:lpstr>Chuva!Area_de_impressao</vt:lpstr>
      <vt:lpstr>DirVento!Area_de_impressao</vt:lpstr>
      <vt:lpstr>RajadaVento!Area_de_impressao</vt:lpstr>
      <vt:lpstr>TempInst!Area_de_impressao</vt:lpstr>
      <vt:lpstr>TempMax!Area_de_impressao</vt:lpstr>
      <vt:lpstr>TempMin!Area_de_impressao</vt:lpstr>
      <vt:lpstr>UmidInst!Area_de_impressao</vt:lpstr>
      <vt:lpstr>UmidMax!Area_de_impressao</vt:lpstr>
      <vt:lpstr>UmidMin!Area_de_impressao</vt:lpstr>
      <vt:lpstr>VelVentoMax!Area_de_impressao</vt:lpstr>
    </vt:vector>
  </TitlesOfParts>
  <Company>-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Centro de Monitoramento de Tempo, do Clima e dos Recursos Hídricos  de Mato Grosso do Sul (Cemtec-MS)</dc:creator>
  <dc:description>Centro de Monitoramento de Tempo, do Clima e dos Recursos Hídricos  de Mato Grosso do Sul (Cemtec-MS)</dc:description>
  <cp:lastModifiedBy>Alexandre Pontes Amaro</cp:lastModifiedBy>
  <cp:lastPrinted>2018-11-22T17:22:01Z</cp:lastPrinted>
  <dcterms:created xsi:type="dcterms:W3CDTF">2008-08-15T13:32:29Z</dcterms:created>
  <dcterms:modified xsi:type="dcterms:W3CDTF">2025-10-20T17:13:30Z</dcterms:modified>
</cp:coreProperties>
</file>