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0400" windowHeight="7770" tabRatio="874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</externalReferences>
  <definedNames>
    <definedName name="_xlnm.Print_Area" localSheetId="9">Chuva!$A$1:$AI$38</definedName>
    <definedName name="_xlnm.Print_Area" localSheetId="7">DirVento!$A$1:$AG$4</definedName>
    <definedName name="_xlnm.Print_Area" localSheetId="8">RajadaVento!$A$1:$AG$4</definedName>
    <definedName name="_xlnm.Print_Area" localSheetId="0">TempInst!$A$1:$AG$4</definedName>
    <definedName name="_xlnm.Print_Area" localSheetId="1">TempMax!$A$1:$AH$4</definedName>
    <definedName name="_xlnm.Print_Area" localSheetId="2">TempMin!$A$1:$AH$4</definedName>
    <definedName name="_xlnm.Print_Area" localSheetId="3">UmidInst!$A$1:$AG$4</definedName>
    <definedName name="_xlnm.Print_Area" localSheetId="4">UmidMax!$A$1:$AH$4</definedName>
    <definedName name="_xlnm.Print_Area" localSheetId="5">UmidMin!$A$1:$AH$4</definedName>
    <definedName name="_xlnm.Print_Area" localSheetId="6">VelVentoMax!$A$1:$AG$4</definedName>
  </definedNames>
  <calcPr calcId="162913"/>
</workbook>
</file>

<file path=xl/calcChain.xml><?xml version="1.0" encoding="utf-8"?>
<calcChain xmlns="http://schemas.openxmlformats.org/spreadsheetml/2006/main">
  <c r="AF16" i="14" l="1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I16" i="14" s="1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F51" i="14" l="1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G51" i="8" l="1"/>
  <c r="AG51" i="12"/>
  <c r="AI22" i="14"/>
  <c r="AG51" i="15"/>
  <c r="AG51" i="14"/>
  <c r="AI51" i="14"/>
  <c r="AG51" i="5"/>
  <c r="AH51" i="14"/>
  <c r="AG22" i="12"/>
  <c r="AG22" i="15"/>
  <c r="AH22" i="9"/>
  <c r="AH22" i="12"/>
  <c r="AH22" i="8"/>
  <c r="AH22" i="6"/>
  <c r="AG22" i="7"/>
  <c r="AH22" i="5"/>
  <c r="AG22" i="5"/>
  <c r="AH22" i="15"/>
  <c r="AG22" i="9"/>
  <c r="AG22" i="8"/>
  <c r="AG22" i="6"/>
  <c r="AG22" i="14"/>
  <c r="AH22" i="1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I21" i="14" l="1"/>
  <c r="AH21" i="8"/>
  <c r="AG21" i="15"/>
  <c r="AH21" i="12"/>
  <c r="AH21" i="9"/>
  <c r="AG21" i="7"/>
  <c r="AG21" i="6"/>
  <c r="AH21" i="6"/>
  <c r="AG21" i="5"/>
  <c r="AH21" i="5"/>
  <c r="AG21" i="4"/>
  <c r="AG22" i="4"/>
  <c r="AG21" i="14"/>
  <c r="AH21" i="15"/>
  <c r="AG21" i="12"/>
  <c r="AG21" i="9"/>
  <c r="AG21" i="8"/>
  <c r="AH21" i="14"/>
  <c r="AF58" i="14" l="1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F32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F88" i="14" l="1"/>
  <c r="G88" i="14"/>
  <c r="E88" i="14"/>
  <c r="M88" i="14"/>
  <c r="U88" i="14"/>
  <c r="AC88" i="14"/>
  <c r="H88" i="14"/>
  <c r="P88" i="14"/>
  <c r="X88" i="14"/>
  <c r="AD88" i="14"/>
  <c r="I88" i="14"/>
  <c r="Q88" i="14"/>
  <c r="Y88" i="14"/>
  <c r="J88" i="14"/>
  <c r="R88" i="14"/>
  <c r="Z88" i="14"/>
  <c r="N88" i="14"/>
  <c r="O88" i="14"/>
  <c r="C88" i="14"/>
  <c r="K88" i="14"/>
  <c r="S88" i="14"/>
  <c r="AA88" i="14"/>
  <c r="V88" i="14"/>
  <c r="W88" i="14"/>
  <c r="D88" i="14"/>
  <c r="L88" i="14"/>
  <c r="T88" i="14"/>
  <c r="AB88" i="14"/>
  <c r="AI24" i="14"/>
  <c r="AH40" i="5"/>
  <c r="AG24" i="12"/>
  <c r="AG44" i="15"/>
  <c r="AH44" i="15"/>
  <c r="AG40" i="5"/>
  <c r="AF59" i="8"/>
  <c r="AH24" i="6"/>
  <c r="AG24" i="4"/>
  <c r="AH24" i="9"/>
  <c r="AH24" i="5"/>
  <c r="AH24" i="12"/>
  <c r="AH24" i="8"/>
  <c r="AG24" i="7"/>
  <c r="AH24" i="15"/>
  <c r="AG24" i="14"/>
  <c r="AH24" i="14"/>
  <c r="AG24" i="15"/>
  <c r="AG24" i="9"/>
  <c r="AG24" i="8"/>
  <c r="AG24" i="6"/>
  <c r="AG24" i="5"/>
  <c r="AG19" i="7"/>
  <c r="AH19" i="6"/>
  <c r="AH19" i="5"/>
  <c r="AG19" i="5" l="1"/>
  <c r="AI40" i="14" l="1"/>
  <c r="AG40" i="9" l="1"/>
  <c r="AG40" i="4"/>
  <c r="AH40" i="15"/>
  <c r="AH40" i="12"/>
  <c r="AH40" i="9"/>
  <c r="AG40" i="6"/>
  <c r="AH40" i="6"/>
  <c r="AH40" i="8"/>
  <c r="AG40" i="8"/>
  <c r="AH40" i="14"/>
  <c r="AG40" i="7"/>
  <c r="AG40" i="12"/>
  <c r="AG40" i="15"/>
  <c r="AG40" i="14"/>
  <c r="AI44" i="14" l="1"/>
  <c r="AH44" i="14"/>
  <c r="AG44" i="14"/>
  <c r="AH44" i="12"/>
  <c r="AH44" i="9"/>
  <c r="AG44" i="7"/>
  <c r="AG44" i="9"/>
  <c r="AG44" i="12"/>
  <c r="AI19" i="14"/>
  <c r="AH19" i="15" l="1"/>
  <c r="AG19" i="12"/>
  <c r="AH19" i="9"/>
  <c r="AH19" i="8"/>
  <c r="AG19" i="8"/>
  <c r="AG19" i="6"/>
  <c r="AG19" i="4"/>
  <c r="AH19" i="14"/>
  <c r="AG19" i="14"/>
  <c r="AG19" i="15"/>
  <c r="AH19" i="12"/>
  <c r="AG19" i="9"/>
  <c r="AG23" i="4" l="1"/>
  <c r="AG23" i="8"/>
  <c r="AH23" i="8"/>
  <c r="AG23" i="7"/>
  <c r="AH23" i="15"/>
  <c r="AG23" i="15"/>
  <c r="AH23" i="12"/>
  <c r="AG23" i="12"/>
  <c r="AG23" i="9"/>
  <c r="AH23" i="9"/>
  <c r="AH23" i="5"/>
  <c r="AH23" i="6"/>
  <c r="AG23" i="6"/>
  <c r="AH23" i="14"/>
  <c r="AI23" i="14"/>
  <c r="AG23" i="14"/>
  <c r="AG23" i="5"/>
  <c r="AH49" i="8" l="1"/>
  <c r="AG49" i="8"/>
  <c r="AH49" i="12" l="1"/>
  <c r="AG49" i="12"/>
  <c r="AH49" i="15"/>
  <c r="AG49" i="15"/>
  <c r="AH49" i="9"/>
  <c r="AG49" i="9"/>
  <c r="AG49" i="7"/>
  <c r="AG20" i="6" l="1"/>
  <c r="AG7" i="12"/>
  <c r="AH7" i="12"/>
  <c r="AH6" i="12"/>
  <c r="AG6" i="12"/>
  <c r="AG36" i="8"/>
  <c r="AG7" i="8"/>
  <c r="AH7" i="8"/>
  <c r="AG15" i="8"/>
  <c r="AH15" i="8"/>
  <c r="AG20" i="8"/>
  <c r="AH20" i="8"/>
  <c r="AG32" i="8"/>
  <c r="AH32" i="8"/>
  <c r="AG18" i="6"/>
  <c r="AG12" i="8"/>
  <c r="AH12" i="8"/>
  <c r="AG27" i="8"/>
  <c r="AH27" i="8"/>
  <c r="AH31" i="8"/>
  <c r="AG31" i="8"/>
  <c r="AG35" i="8"/>
  <c r="AH35" i="8"/>
  <c r="AH39" i="8"/>
  <c r="AG39" i="8"/>
  <c r="AG45" i="8"/>
  <c r="AH45" i="8"/>
  <c r="AG50" i="8"/>
  <c r="AH50" i="8"/>
  <c r="AG55" i="8"/>
  <c r="AH55" i="8"/>
  <c r="AG56" i="8"/>
  <c r="AH56" i="8"/>
  <c r="AH9" i="8"/>
  <c r="AG9" i="8"/>
  <c r="AH18" i="8"/>
  <c r="AG18" i="8"/>
  <c r="AG6" i="8"/>
  <c r="AH6" i="8"/>
  <c r="AG14" i="8"/>
  <c r="AH14" i="8"/>
  <c r="AG26" i="8"/>
  <c r="AH26" i="8"/>
  <c r="AH30" i="8"/>
  <c r="AG30" i="8"/>
  <c r="AG34" i="8"/>
  <c r="AH34" i="8"/>
  <c r="AH38" i="8"/>
  <c r="AG38" i="8"/>
  <c r="AG43" i="8"/>
  <c r="AH43" i="8"/>
  <c r="AH48" i="8"/>
  <c r="AG48" i="8"/>
  <c r="AG54" i="8"/>
  <c r="AH54" i="8"/>
  <c r="AG58" i="8"/>
  <c r="AH58" i="8"/>
  <c r="AH10" i="8"/>
  <c r="AG10" i="8"/>
  <c r="AG28" i="8"/>
  <c r="AH28" i="8"/>
  <c r="AG41" i="8"/>
  <c r="AH41" i="8"/>
  <c r="AG46" i="8"/>
  <c r="AH46" i="8"/>
  <c r="AG11" i="8"/>
  <c r="AH11" i="8"/>
  <c r="AG52" i="8"/>
  <c r="AH52" i="8"/>
  <c r="AH8" i="8"/>
  <c r="AG8" i="8"/>
  <c r="AH17" i="8"/>
  <c r="AG17" i="8"/>
  <c r="AG25" i="8"/>
  <c r="AH25" i="8"/>
  <c r="AH29" i="8"/>
  <c r="AG29" i="8"/>
  <c r="AG33" i="8"/>
  <c r="AH33" i="8"/>
  <c r="AH37" i="8"/>
  <c r="AG37" i="8"/>
  <c r="AG42" i="8"/>
  <c r="AH42" i="8"/>
  <c r="AG47" i="8"/>
  <c r="AH47" i="8"/>
  <c r="AG53" i="8"/>
  <c r="AH53" i="8"/>
  <c r="AH57" i="8"/>
  <c r="AG57" i="8"/>
  <c r="AG5" i="8"/>
  <c r="AH5" i="8"/>
  <c r="AG13" i="8"/>
  <c r="AH13" i="8"/>
  <c r="AG20" i="4"/>
  <c r="AG28" i="4"/>
  <c r="AG32" i="4"/>
  <c r="AG41" i="4"/>
  <c r="AG43" i="7"/>
  <c r="AG42" i="7"/>
  <c r="AG27" i="4"/>
  <c r="AG31" i="4"/>
  <c r="AG39" i="4"/>
  <c r="AG45" i="4"/>
  <c r="AG41" i="7"/>
  <c r="AG39" i="7"/>
  <c r="AG43" i="4"/>
  <c r="AG30" i="4"/>
  <c r="AG34" i="4"/>
  <c r="AG38" i="4"/>
  <c r="AG37" i="7"/>
  <c r="AG26" i="4"/>
  <c r="AG25" i="4"/>
  <c r="AG29" i="4"/>
  <c r="AG33" i="4"/>
  <c r="AG37" i="4"/>
  <c r="AG42" i="4"/>
  <c r="AG46" i="7"/>
  <c r="AG38" i="7"/>
  <c r="AH45" i="5"/>
  <c r="AH45" i="6"/>
  <c r="AG45" i="7"/>
  <c r="AG20" i="12"/>
  <c r="AH32" i="12"/>
  <c r="AG52" i="12"/>
  <c r="AH56" i="12"/>
  <c r="AH57" i="12"/>
  <c r="AH34" i="9"/>
  <c r="AH43" i="9"/>
  <c r="AH54" i="9"/>
  <c r="AH26" i="9"/>
  <c r="AH28" i="15"/>
  <c r="AH46" i="15"/>
  <c r="AG46" i="9"/>
  <c r="AH33" i="9"/>
  <c r="AH42" i="9"/>
  <c r="AH39" i="12"/>
  <c r="AG26" i="7"/>
  <c r="AG27" i="9"/>
  <c r="AG28" i="9"/>
  <c r="AH30" i="9"/>
  <c r="AH31" i="9"/>
  <c r="AH32" i="9"/>
  <c r="AG35" i="9"/>
  <c r="AH38" i="9"/>
  <c r="AH39" i="9"/>
  <c r="AH41" i="9"/>
  <c r="AG45" i="9"/>
  <c r="AH48" i="9"/>
  <c r="AH52" i="9"/>
  <c r="AG30" i="12"/>
  <c r="AG38" i="12"/>
  <c r="AG48" i="12"/>
  <c r="AH26" i="15"/>
  <c r="AH34" i="15"/>
  <c r="AH43" i="15"/>
  <c r="AG35" i="7"/>
  <c r="AH53" i="9"/>
  <c r="AG31" i="9"/>
  <c r="AG39" i="9"/>
  <c r="AH50" i="9"/>
  <c r="AG54" i="9"/>
  <c r="AG55" i="9"/>
  <c r="AG29" i="12"/>
  <c r="AG37" i="12"/>
  <c r="AG47" i="12"/>
  <c r="AG57" i="12"/>
  <c r="AH25" i="15"/>
  <c r="AH33" i="15"/>
  <c r="AH42" i="15"/>
  <c r="AH25" i="9"/>
  <c r="AH31" i="12"/>
  <c r="AH45" i="15"/>
  <c r="AG30" i="9"/>
  <c r="AG38" i="9"/>
  <c r="AG48" i="9"/>
  <c r="AG28" i="12"/>
  <c r="AG36" i="12"/>
  <c r="AG46" i="12"/>
  <c r="AG56" i="12"/>
  <c r="AG20" i="15"/>
  <c r="AH32" i="15"/>
  <c r="AH41" i="15"/>
  <c r="AH52" i="15"/>
  <c r="AG29" i="9"/>
  <c r="AG37" i="9"/>
  <c r="AG47" i="9"/>
  <c r="AG27" i="12"/>
  <c r="AG35" i="12"/>
  <c r="AG45" i="12"/>
  <c r="AG55" i="12"/>
  <c r="AG31" i="15"/>
  <c r="AG39" i="15"/>
  <c r="AH50" i="15"/>
  <c r="AH28" i="9"/>
  <c r="AH46" i="9"/>
  <c r="AG26" i="12"/>
  <c r="AG34" i="12"/>
  <c r="AG43" i="12"/>
  <c r="AG54" i="12"/>
  <c r="AG30" i="15"/>
  <c r="AG38" i="15"/>
  <c r="AG48" i="15"/>
  <c r="AH41" i="12"/>
  <c r="AH50" i="12"/>
  <c r="AH27" i="15"/>
  <c r="AH35" i="15"/>
  <c r="AH27" i="9"/>
  <c r="AH35" i="9"/>
  <c r="AH45" i="9"/>
  <c r="AH55" i="9"/>
  <c r="AH25" i="12"/>
  <c r="AH29" i="12"/>
  <c r="AH30" i="12"/>
  <c r="AG33" i="12"/>
  <c r="AH37" i="12"/>
  <c r="AH42" i="12"/>
  <c r="AH47" i="12"/>
  <c r="AH48" i="12"/>
  <c r="AG53" i="12"/>
  <c r="AH29" i="15"/>
  <c r="AH30" i="15"/>
  <c r="AH31" i="15"/>
  <c r="AG37" i="15"/>
  <c r="AH39" i="15"/>
  <c r="AG47" i="15"/>
  <c r="AH48" i="15"/>
  <c r="AG46" i="15"/>
  <c r="AG36" i="15"/>
  <c r="AG28" i="15"/>
  <c r="AG50" i="12"/>
  <c r="AG41" i="12"/>
  <c r="AG32" i="12"/>
  <c r="AG29" i="15"/>
  <c r="AG53" i="9"/>
  <c r="AG43" i="9"/>
  <c r="AG34" i="9"/>
  <c r="AG26" i="9"/>
  <c r="AH47" i="9"/>
  <c r="AH37" i="9"/>
  <c r="AH29" i="9"/>
  <c r="AG45" i="15"/>
  <c r="AG35" i="15"/>
  <c r="AG27" i="15"/>
  <c r="AH47" i="15"/>
  <c r="AH37" i="15"/>
  <c r="AG39" i="12"/>
  <c r="AG31" i="12"/>
  <c r="AH46" i="12"/>
  <c r="AH28" i="12"/>
  <c r="AG52" i="9"/>
  <c r="AG42" i="9"/>
  <c r="AG33" i="9"/>
  <c r="AG43" i="15"/>
  <c r="AG34" i="15"/>
  <c r="AG26" i="15"/>
  <c r="AH54" i="12"/>
  <c r="AH45" i="12"/>
  <c r="AH35" i="12"/>
  <c r="AH27" i="12"/>
  <c r="AG42" i="12"/>
  <c r="AG50" i="9"/>
  <c r="AG41" i="9"/>
  <c r="AG32" i="9"/>
  <c r="AG42" i="15"/>
  <c r="AG33" i="15"/>
  <c r="AG25" i="15"/>
  <c r="AH53" i="12"/>
  <c r="AH43" i="12"/>
  <c r="AH34" i="12"/>
  <c r="AH26" i="12"/>
  <c r="AG50" i="15"/>
  <c r="AG41" i="15"/>
  <c r="AG32" i="15"/>
  <c r="AH52" i="12"/>
  <c r="AH33" i="12"/>
  <c r="AH29" i="5"/>
  <c r="AG33" i="5"/>
  <c r="AH37" i="5"/>
  <c r="AG42" i="5"/>
  <c r="AH47" i="5"/>
  <c r="AH52" i="5"/>
  <c r="AG28" i="6"/>
  <c r="AG41" i="6"/>
  <c r="AG46" i="6"/>
  <c r="AG50" i="6"/>
  <c r="AH28" i="5"/>
  <c r="AG31" i="5"/>
  <c r="AG32" i="5"/>
  <c r="AG39" i="5"/>
  <c r="AH41" i="5"/>
  <c r="AH46" i="5"/>
  <c r="AG49" i="5"/>
  <c r="AH50" i="5"/>
  <c r="AH27" i="5"/>
  <c r="AH31" i="5"/>
  <c r="AH39" i="5"/>
  <c r="AH49" i="5"/>
  <c r="AH26" i="5"/>
  <c r="AH30" i="5"/>
  <c r="AH34" i="5"/>
  <c r="AH38" i="5"/>
  <c r="AH43" i="5"/>
  <c r="AH48" i="5"/>
  <c r="AH53" i="5"/>
  <c r="AH27" i="6"/>
  <c r="AG31" i="6"/>
  <c r="AG39" i="6"/>
  <c r="AG49" i="6"/>
  <c r="AG26" i="6"/>
  <c r="AG30" i="6"/>
  <c r="AG34" i="6"/>
  <c r="AG38" i="6"/>
  <c r="AG43" i="6"/>
  <c r="AG48" i="6"/>
  <c r="AH26" i="6"/>
  <c r="AG27" i="6"/>
  <c r="AH34" i="6"/>
  <c r="AH43" i="6"/>
  <c r="AG45" i="6"/>
  <c r="AG32" i="6"/>
  <c r="AG29" i="6"/>
  <c r="AG33" i="6"/>
  <c r="AG37" i="6"/>
  <c r="AG42" i="6"/>
  <c r="AG47" i="6"/>
  <c r="AH42" i="6"/>
  <c r="AH33" i="6"/>
  <c r="AH50" i="6"/>
  <c r="AH41" i="6"/>
  <c r="AH32" i="6"/>
  <c r="AH49" i="6"/>
  <c r="AH39" i="6"/>
  <c r="AH31" i="6"/>
  <c r="AH48" i="6"/>
  <c r="AH38" i="6"/>
  <c r="AH30" i="6"/>
  <c r="AH47" i="6"/>
  <c r="AH37" i="6"/>
  <c r="AH29" i="6"/>
  <c r="AH46" i="6"/>
  <c r="AH28" i="6"/>
  <c r="AH32" i="5"/>
  <c r="AG41" i="5"/>
  <c r="AH42" i="5"/>
  <c r="AH33" i="5"/>
  <c r="AG48" i="5"/>
  <c r="AG38" i="5"/>
  <c r="AG30" i="5"/>
  <c r="AG47" i="5"/>
  <c r="AG37" i="5"/>
  <c r="AG29" i="5"/>
  <c r="AG46" i="5"/>
  <c r="AG36" i="5"/>
  <c r="AG28" i="5"/>
  <c r="AG45" i="5"/>
  <c r="AG35" i="5"/>
  <c r="AG27" i="5"/>
  <c r="AG43" i="5"/>
  <c r="AG34" i="5"/>
  <c r="AG26" i="5"/>
  <c r="AG49" i="4"/>
  <c r="AH17" i="12"/>
  <c r="AG17" i="12"/>
  <c r="AI73" i="14"/>
  <c r="AI74" i="14"/>
  <c r="AI75" i="14"/>
  <c r="AI76" i="14"/>
  <c r="AI77" i="14"/>
  <c r="AI78" i="14"/>
  <c r="AI79" i="14"/>
  <c r="AI80" i="14"/>
  <c r="AI81" i="14"/>
  <c r="AI82" i="14"/>
  <c r="AI83" i="14"/>
  <c r="AH74" i="14"/>
  <c r="AH75" i="14"/>
  <c r="AH76" i="14"/>
  <c r="AH77" i="14"/>
  <c r="AH78" i="14"/>
  <c r="AH79" i="14"/>
  <c r="AH80" i="14"/>
  <c r="AH81" i="14"/>
  <c r="AH82" i="14"/>
  <c r="AH83" i="14"/>
  <c r="AH84" i="14"/>
  <c r="AH85" i="14"/>
  <c r="AG74" i="14"/>
  <c r="AG75" i="14"/>
  <c r="AG76" i="14"/>
  <c r="AG77" i="14"/>
  <c r="AG78" i="14"/>
  <c r="AG79" i="14"/>
  <c r="AG80" i="14"/>
  <c r="AG81" i="14"/>
  <c r="AG82" i="14"/>
  <c r="AG83" i="14"/>
  <c r="AI59" i="14"/>
  <c r="AI60" i="14"/>
  <c r="AI61" i="14"/>
  <c r="AI62" i="14"/>
  <c r="AI63" i="14"/>
  <c r="AI64" i="14"/>
  <c r="AI65" i="14"/>
  <c r="AI66" i="14"/>
  <c r="AH59" i="14"/>
  <c r="AH60" i="14"/>
  <c r="AH61" i="14"/>
  <c r="AH62" i="14"/>
  <c r="AH63" i="14"/>
  <c r="AH64" i="14"/>
  <c r="AG59" i="14"/>
  <c r="AG60" i="14"/>
  <c r="AG61" i="14"/>
  <c r="AG62" i="14"/>
  <c r="AG63" i="14"/>
  <c r="AG64" i="14"/>
  <c r="AH26" i="14"/>
  <c r="AI26" i="14" l="1"/>
  <c r="AG26" i="14"/>
  <c r="AH49" i="14" l="1"/>
  <c r="AI49" i="14"/>
  <c r="AG49" i="14"/>
  <c r="AG25" i="9" l="1"/>
  <c r="AG25" i="7"/>
  <c r="AG25" i="5"/>
  <c r="AH25" i="6"/>
  <c r="AH25" i="5"/>
  <c r="AG25" i="6"/>
  <c r="AG25" i="12"/>
  <c r="AI25" i="14" l="1"/>
  <c r="AH25" i="14"/>
  <c r="AG25" i="14"/>
  <c r="AI85" i="14" l="1"/>
  <c r="AI86" i="14"/>
  <c r="AI87" i="14"/>
  <c r="AH86" i="14"/>
  <c r="AH87" i="14"/>
  <c r="AG85" i="14"/>
  <c r="AG86" i="14"/>
  <c r="AG87" i="14"/>
  <c r="AH39" i="14" l="1"/>
  <c r="AI39" i="14"/>
  <c r="AG37" i="14"/>
  <c r="AH37" i="14"/>
  <c r="AI37" i="14"/>
  <c r="AG36" i="14"/>
  <c r="AH36" i="14"/>
  <c r="AI36" i="14"/>
  <c r="AG35" i="14"/>
  <c r="AH35" i="14"/>
  <c r="AI35" i="14"/>
  <c r="AG38" i="14"/>
  <c r="AH38" i="14"/>
  <c r="AI38" i="14"/>
  <c r="AI58" i="14"/>
  <c r="AG58" i="14"/>
  <c r="AH34" i="14"/>
  <c r="AG34" i="14"/>
  <c r="AI41" i="14"/>
  <c r="AG54" i="14"/>
  <c r="AI17" i="14"/>
  <c r="AH17" i="14"/>
  <c r="AH17" i="15"/>
  <c r="AG17" i="15"/>
  <c r="AG17" i="7"/>
  <c r="AG17" i="14"/>
  <c r="AG17" i="9"/>
  <c r="AH17" i="9"/>
  <c r="AH17" i="6"/>
  <c r="AG17" i="6"/>
  <c r="AH17" i="5"/>
  <c r="AG17" i="5"/>
  <c r="AG17" i="4"/>
  <c r="AG65" i="14" l="1"/>
  <c r="AH65" i="14"/>
  <c r="AG66" i="14"/>
  <c r="AH66" i="14"/>
  <c r="AG67" i="14"/>
  <c r="AH67" i="14"/>
  <c r="AI67" i="14"/>
  <c r="AG68" i="14"/>
  <c r="AH68" i="14"/>
  <c r="AI68" i="14"/>
  <c r="AG69" i="14"/>
  <c r="AH69" i="14"/>
  <c r="AI69" i="14"/>
  <c r="AG70" i="14"/>
  <c r="AH70" i="14"/>
  <c r="AI70" i="14"/>
  <c r="AG71" i="14"/>
  <c r="AH71" i="14"/>
  <c r="AI71" i="14"/>
  <c r="AG72" i="14"/>
  <c r="AH72" i="14"/>
  <c r="AI72" i="14"/>
  <c r="AG73" i="14"/>
  <c r="AH73" i="14"/>
  <c r="AG84" i="14"/>
  <c r="AI84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F88" i="14" l="1"/>
  <c r="B88" i="14"/>
  <c r="AE88" i="14"/>
  <c r="AG54" i="4"/>
  <c r="AH54" i="14"/>
  <c r="AG54" i="15"/>
  <c r="AH54" i="15"/>
  <c r="AG54" i="7"/>
  <c r="AG54" i="6"/>
  <c r="AH54" i="6"/>
  <c r="AH54" i="5"/>
  <c r="AG54" i="5"/>
  <c r="AG8" i="7"/>
  <c r="AG9" i="7"/>
  <c r="AG9" i="12"/>
  <c r="AG11" i="4"/>
  <c r="AG11" i="9"/>
  <c r="AG12" i="14"/>
  <c r="AH13" i="5"/>
  <c r="AG14" i="4"/>
  <c r="AG14" i="7"/>
  <c r="AI14" i="14"/>
  <c r="AG15" i="4"/>
  <c r="AG15" i="14"/>
  <c r="AG18" i="4"/>
  <c r="AG20" i="7"/>
  <c r="AG30" i="7"/>
  <c r="AI32" i="14"/>
  <c r="AG33" i="14"/>
  <c r="AG42" i="14"/>
  <c r="AG48" i="4"/>
  <c r="AG48" i="7"/>
  <c r="AG50" i="7"/>
  <c r="AI50" i="14"/>
  <c r="AI52" i="14"/>
  <c r="AG53" i="14"/>
  <c r="AG55" i="6"/>
  <c r="AG56" i="5"/>
  <c r="AG57" i="9"/>
  <c r="AG57" i="14"/>
  <c r="AG58" i="4"/>
  <c r="AH6" i="14"/>
  <c r="AG56" i="4"/>
  <c r="AH57" i="9"/>
  <c r="AH57" i="14"/>
  <c r="AG6" i="14"/>
  <c r="AI48" i="14"/>
  <c r="AG48" i="14"/>
  <c r="AH48" i="14"/>
  <c r="AI10" i="14"/>
  <c r="AG10" i="14"/>
  <c r="AH10" i="14"/>
  <c r="AH9" i="12"/>
  <c r="AH9" i="14"/>
  <c r="AH11" i="9"/>
  <c r="AG9" i="6"/>
  <c r="AH9" i="6"/>
  <c r="AG10" i="5"/>
  <c r="AH10" i="5"/>
  <c r="AG11" i="14"/>
  <c r="AH11" i="14"/>
  <c r="AI11" i="14"/>
  <c r="AG13" i="12"/>
  <c r="AH13" i="12"/>
  <c r="AH18" i="6"/>
  <c r="AH7" i="15"/>
  <c r="AG7" i="15"/>
  <c r="AG12" i="12"/>
  <c r="AH12" i="12"/>
  <c r="AG14" i="9"/>
  <c r="AH14" i="9"/>
  <c r="AG18" i="14"/>
  <c r="AH18" i="14"/>
  <c r="AI18" i="14"/>
  <c r="AG27" i="7"/>
  <c r="AH29" i="14"/>
  <c r="AI29" i="14"/>
  <c r="AG7" i="7"/>
  <c r="AG10" i="4"/>
  <c r="AG15" i="6"/>
  <c r="AH15" i="6"/>
  <c r="AG31" i="14"/>
  <c r="AH31" i="14"/>
  <c r="AI31" i="14"/>
  <c r="AG39" i="14"/>
  <c r="AH45" i="14"/>
  <c r="AI45" i="14"/>
  <c r="AG52" i="5"/>
  <c r="AG12" i="9"/>
  <c r="AH12" i="9"/>
  <c r="AG14" i="6"/>
  <c r="AH14" i="6"/>
  <c r="AG47" i="4"/>
  <c r="AG47" i="14"/>
  <c r="AH47" i="14"/>
  <c r="AI47" i="14"/>
  <c r="AG55" i="5"/>
  <c r="AH55" i="5"/>
  <c r="AG56" i="14"/>
  <c r="AH56" i="14"/>
  <c r="AI56" i="14"/>
  <c r="AG57" i="15"/>
  <c r="AH57" i="15"/>
  <c r="AG9" i="5"/>
  <c r="AH9" i="5"/>
  <c r="AG15" i="5"/>
  <c r="AH15" i="5"/>
  <c r="AG29" i="7"/>
  <c r="AH20" i="14"/>
  <c r="AG20" i="14"/>
  <c r="AG8" i="6"/>
  <c r="AH8" i="6"/>
  <c r="AG11" i="15"/>
  <c r="AH11" i="15"/>
  <c r="AG13" i="7"/>
  <c r="AG18" i="15"/>
  <c r="AH18" i="15"/>
  <c r="AG58" i="12"/>
  <c r="AH58" i="12"/>
  <c r="AG7" i="6"/>
  <c r="AG9" i="4"/>
  <c r="AG9" i="14"/>
  <c r="AG10" i="15"/>
  <c r="AG11" i="12"/>
  <c r="AG13" i="6"/>
  <c r="AH15" i="14"/>
  <c r="AG18" i="12"/>
  <c r="AG20" i="9"/>
  <c r="AG28" i="7"/>
  <c r="AG34" i="7"/>
  <c r="AG46" i="14"/>
  <c r="AG55" i="14"/>
  <c r="AG56" i="15"/>
  <c r="AG58" i="9"/>
  <c r="AG6" i="7"/>
  <c r="AG7" i="5"/>
  <c r="AG8" i="4"/>
  <c r="AG12" i="7"/>
  <c r="AG18" i="9"/>
  <c r="AG45" i="14"/>
  <c r="AG53" i="6"/>
  <c r="AG55" i="15"/>
  <c r="AG6" i="6"/>
  <c r="AG7" i="4"/>
  <c r="AG7" i="14"/>
  <c r="AH7" i="14"/>
  <c r="AI7" i="14"/>
  <c r="AG8" i="15"/>
  <c r="AH8" i="15"/>
  <c r="AG13" i="4"/>
  <c r="AG13" i="14"/>
  <c r="AG29" i="14"/>
  <c r="AG53" i="5"/>
  <c r="AH55" i="6"/>
  <c r="AG9" i="9"/>
  <c r="AG53" i="4"/>
  <c r="AI6" i="14"/>
  <c r="AG8" i="9"/>
  <c r="AG11" i="6"/>
  <c r="AG12" i="4"/>
  <c r="AH33" i="14"/>
  <c r="AG47" i="7"/>
  <c r="AG50" i="5"/>
  <c r="AG52" i="4"/>
  <c r="AG52" i="14"/>
  <c r="AG53" i="15"/>
  <c r="AG56" i="7"/>
  <c r="AG58" i="5"/>
  <c r="AG6" i="15"/>
  <c r="AI9" i="14"/>
  <c r="AG10" i="9"/>
  <c r="AH10" i="9"/>
  <c r="AG12" i="6"/>
  <c r="AH12" i="6"/>
  <c r="AG13" i="5"/>
  <c r="AG14" i="15"/>
  <c r="AG15" i="12"/>
  <c r="AG43" i="14"/>
  <c r="AG52" i="6"/>
  <c r="AG56" i="9"/>
  <c r="AH56" i="15"/>
  <c r="AG58" i="7"/>
  <c r="AG6" i="5"/>
  <c r="AH56" i="5"/>
  <c r="AG8" i="12"/>
  <c r="AG12" i="5"/>
  <c r="AG13" i="15"/>
  <c r="AG14" i="12"/>
  <c r="AG15" i="9"/>
  <c r="AG28" i="14"/>
  <c r="AH42" i="14"/>
  <c r="AH53" i="14"/>
  <c r="AG57" i="7"/>
  <c r="AG58" i="6"/>
  <c r="AG7" i="9"/>
  <c r="AG10" i="6"/>
  <c r="AG11" i="5"/>
  <c r="AG13" i="9"/>
  <c r="AG15" i="7"/>
  <c r="AG18" i="5"/>
  <c r="AI20" i="14"/>
  <c r="AG31" i="7"/>
  <c r="AG32" i="14"/>
  <c r="AG41" i="14"/>
  <c r="AG50" i="4"/>
  <c r="AG50" i="14"/>
  <c r="AG52" i="15"/>
  <c r="AG55" i="7"/>
  <c r="AG56" i="6"/>
  <c r="AG57" i="4"/>
  <c r="AI57" i="14"/>
  <c r="AG58" i="15"/>
  <c r="AH58" i="15"/>
  <c r="AG6" i="9"/>
  <c r="AH6" i="9"/>
  <c r="AH6" i="15"/>
  <c r="AG8" i="5"/>
  <c r="AH8" i="5"/>
  <c r="AG14" i="5"/>
  <c r="AH14" i="5"/>
  <c r="AG46" i="4"/>
  <c r="AG53" i="7"/>
  <c r="AG55" i="4"/>
  <c r="AH52" i="14"/>
  <c r="AH41" i="14"/>
  <c r="AH32" i="14"/>
  <c r="AI13" i="14"/>
  <c r="AH53" i="15"/>
  <c r="AH14" i="15"/>
  <c r="AH18" i="12"/>
  <c r="AH8" i="12"/>
  <c r="AH56" i="9"/>
  <c r="AH20" i="9"/>
  <c r="AH13" i="9"/>
  <c r="AH9" i="9"/>
  <c r="AH7" i="6"/>
  <c r="AH18" i="5"/>
  <c r="AG8" i="14"/>
  <c r="AH8" i="14"/>
  <c r="AG9" i="15"/>
  <c r="AH9" i="15"/>
  <c r="AG10" i="12"/>
  <c r="AH10" i="12"/>
  <c r="AG14" i="14"/>
  <c r="AH14" i="14"/>
  <c r="AG15" i="15"/>
  <c r="AH15" i="15"/>
  <c r="AG30" i="14"/>
  <c r="AH30" i="14"/>
  <c r="AG33" i="7"/>
  <c r="AG52" i="7"/>
  <c r="AI54" i="14"/>
  <c r="AI43" i="14"/>
  <c r="AI34" i="14"/>
  <c r="AI28" i="14"/>
  <c r="AH13" i="14"/>
  <c r="AI8" i="14"/>
  <c r="AG32" i="7"/>
  <c r="AH43" i="14"/>
  <c r="AH28" i="14"/>
  <c r="AH13" i="15"/>
  <c r="AH10" i="15"/>
  <c r="AH15" i="12"/>
  <c r="AH18" i="9"/>
  <c r="AH8" i="9"/>
  <c r="AH58" i="6"/>
  <c r="AH53" i="6"/>
  <c r="AH11" i="6"/>
  <c r="AH6" i="6"/>
  <c r="AH12" i="5"/>
  <c r="AH7" i="5"/>
  <c r="AG11" i="7"/>
  <c r="AG18" i="7"/>
  <c r="AH20" i="6"/>
  <c r="AG6" i="4"/>
  <c r="AH58" i="14"/>
  <c r="AI55" i="14"/>
  <c r="AH50" i="14"/>
  <c r="AI46" i="14"/>
  <c r="AG10" i="7"/>
  <c r="AH12" i="14"/>
  <c r="AI12" i="14"/>
  <c r="AG20" i="5"/>
  <c r="AH20" i="5"/>
  <c r="AH27" i="14"/>
  <c r="AI27" i="14"/>
  <c r="AG57" i="6"/>
  <c r="AH57" i="6"/>
  <c r="AH55" i="14"/>
  <c r="AI53" i="14"/>
  <c r="AH46" i="14"/>
  <c r="AI42" i="14"/>
  <c r="AI33" i="14"/>
  <c r="AG27" i="14"/>
  <c r="AI15" i="14"/>
  <c r="AH55" i="15"/>
  <c r="AH14" i="12"/>
  <c r="AH11" i="12"/>
  <c r="AH58" i="9"/>
  <c r="AH15" i="9"/>
  <c r="AH7" i="9"/>
  <c r="AH56" i="6"/>
  <c r="AH52" i="6"/>
  <c r="AH13" i="6"/>
  <c r="AH10" i="6"/>
  <c r="AH58" i="5"/>
  <c r="AH11" i="5"/>
  <c r="AH6" i="5"/>
  <c r="AG12" i="15"/>
  <c r="AH12" i="15"/>
  <c r="AG57" i="5"/>
  <c r="AH57" i="5"/>
  <c r="AI30" i="14"/>
  <c r="AG5" i="7"/>
  <c r="AG5" i="9"/>
  <c r="AG5" i="12"/>
  <c r="AG5" i="15"/>
  <c r="AH5" i="5"/>
  <c r="AG5" i="6"/>
  <c r="AH5" i="9"/>
  <c r="AH5" i="12"/>
  <c r="AH5" i="15"/>
  <c r="AG5" i="14"/>
  <c r="AH5" i="6"/>
  <c r="AG5" i="5"/>
  <c r="AH5" i="14"/>
  <c r="AI5" i="14"/>
  <c r="AH88" i="14" l="1"/>
  <c r="AG59" i="15"/>
  <c r="AG88" i="14"/>
  <c r="AH59" i="15"/>
  <c r="AH59" i="12"/>
  <c r="AG59" i="12"/>
  <c r="AG59" i="7"/>
  <c r="AG5" i="4" l="1"/>
  <c r="AE59" i="6" l="1"/>
  <c r="AF59" i="15"/>
  <c r="AE59" i="5"/>
  <c r="AF59" i="9"/>
  <c r="AF59" i="12"/>
  <c r="AF59" i="7"/>
  <c r="AE59" i="9" l="1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D59" i="6"/>
  <c r="AC59" i="6"/>
  <c r="AB59" i="6"/>
  <c r="AA59" i="6"/>
  <c r="Z59" i="6"/>
  <c r="Y59" i="6"/>
  <c r="X59" i="6"/>
  <c r="W59" i="6"/>
  <c r="V59" i="6"/>
  <c r="U59" i="6"/>
  <c r="T59" i="6"/>
  <c r="R59" i="6"/>
  <c r="S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E59" i="15"/>
  <c r="B59" i="15"/>
  <c r="AE59" i="12"/>
  <c r="B59" i="12"/>
  <c r="M59" i="12"/>
  <c r="AC59" i="12"/>
  <c r="AA59" i="12"/>
  <c r="AE59" i="8"/>
  <c r="B59" i="8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AD59" i="12"/>
  <c r="AB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L59" i="12"/>
  <c r="K59" i="12"/>
  <c r="J59" i="12"/>
  <c r="I59" i="12"/>
  <c r="H59" i="12"/>
  <c r="G59" i="12"/>
  <c r="F59" i="12"/>
  <c r="E59" i="12"/>
  <c r="D59" i="12"/>
  <c r="C59" i="12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AE59" i="7"/>
  <c r="B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H59" i="9" l="1"/>
  <c r="AG59" i="9"/>
  <c r="AD59" i="4" l="1"/>
  <c r="AC59" i="4"/>
  <c r="AB59" i="4"/>
  <c r="Z59" i="4"/>
  <c r="Y59" i="4"/>
  <c r="X59" i="4"/>
  <c r="V59" i="4"/>
  <c r="U59" i="4"/>
  <c r="T59" i="4"/>
  <c r="R59" i="4"/>
  <c r="Q59" i="4"/>
  <c r="P59" i="4"/>
  <c r="N59" i="4"/>
  <c r="M59" i="4"/>
  <c r="L59" i="4"/>
  <c r="J59" i="4"/>
  <c r="I59" i="4"/>
  <c r="H59" i="4"/>
  <c r="F59" i="4"/>
  <c r="E59" i="4"/>
  <c r="D59" i="4"/>
  <c r="B59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59" i="4" l="1"/>
  <c r="K59" i="4"/>
  <c r="O59" i="4"/>
  <c r="S59" i="4"/>
  <c r="W59" i="4"/>
  <c r="AA59" i="4"/>
  <c r="AE59" i="4"/>
  <c r="G59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G44" i="4" l="1"/>
  <c r="AG59" i="4" s="1"/>
  <c r="AF59" i="4"/>
  <c r="AG44" i="6" l="1"/>
  <c r="AG59" i="6" s="1"/>
  <c r="AH44" i="6"/>
  <c r="AH59" i="6" s="1"/>
  <c r="AF59" i="6"/>
  <c r="AG44" i="5"/>
  <c r="AG59" i="5" s="1"/>
  <c r="AH44" i="5"/>
  <c r="AH59" i="5" s="1"/>
  <c r="AF59" i="5"/>
  <c r="AG44" i="8"/>
  <c r="AG59" i="8" s="1"/>
  <c r="AH44" i="8"/>
  <c r="AH59" i="8" s="1"/>
</calcChain>
</file>

<file path=xl/sharedStrings.xml><?xml version="1.0" encoding="utf-8"?>
<sst xmlns="http://schemas.openxmlformats.org/spreadsheetml/2006/main" count="17962" uniqueCount="293">
  <si>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</si>
  <si>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</si>
  <si>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</si>
  <si>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</si>
  <si>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</si>
  <si>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</si>
  <si>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</si>
  <si>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</si>
  <si>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</si>
  <si>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</si>
  <si>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</si>
  <si>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</si>
  <si>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</si>
  <si>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</si>
  <si>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</si>
  <si>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</si>
  <si>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</si>
  <si>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</si>
  <si>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</si>
  <si>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</si>
  <si>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</si>
  <si>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</si>
  <si>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</si>
  <si>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</si>
  <si>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</si>
  <si>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</si>
  <si>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</si>
  <si>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</si>
  <si>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</si>
  <si>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</si>
  <si>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</si>
  <si>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</si>
  <si>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</si>
  <si>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</si>
  <si>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</si>
  <si>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</si>
  <si>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</si>
  <si>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</si>
  <si>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</si>
  <si>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</si>
  <si>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</si>
  <si>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</si>
  <si>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</si>
  <si>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</si>
  <si>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</si>
  <si>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</si>
  <si>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</si>
  <si>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</si>
  <si>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</si>
  <si>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</si>
  <si>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</si>
  <si>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</si>
  <si>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</si>
  <si>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</si>
  <si>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</si>
  <si>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</si>
  <si>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</si>
  <si>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</si>
  <si>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</si>
  <si>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</si>
  <si>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</si>
  <si>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</si>
  <si>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</si>
  <si>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</si>
  <si>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</si>
  <si>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</si>
  <si>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</si>
  <si>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</si>
  <si>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</si>
  <si>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</si>
  <si>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</si>
  <si>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</si>
  <si>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</si>
  <si>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</si>
  <si>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</si>
  <si>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</si>
  <si>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</si>
  <si>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</si>
  <si>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</si>
  <si>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</si>
  <si>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</si>
  <si>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</si>
  <si>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</si>
  <si>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</si>
  <si>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</si>
  <si>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</si>
  <si>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</si>
  <si>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</si>
  <si>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</si>
  <si>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</si>
  <si>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</si>
  <si>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</si>
  <si>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</si>
  <si>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</si>
  <si>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</si>
  <si>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</si>
  <si>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</si>
  <si>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</si>
  <si>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</si>
  <si>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</si>
  <si>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</si>
  <si>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</si>
  <si>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</si>
  <si>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</si>
  <si>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</si>
  <si>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</si>
  <si>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</si>
  <si>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</si>
  <si>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</si>
  <si>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</si>
  <si>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</si>
  <si>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</si>
  <si>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</si>
  <si>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</si>
  <si>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</si>
  <si>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</si>
  <si>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</si>
  <si>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</si>
  <si>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</si>
  <si>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</si>
  <si>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</si>
  <si>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</si>
  <si>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</si>
  <si>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</si>
  <si>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</si>
  <si>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</si>
  <si>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</si>
  <si>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</si>
  <si>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</si>
  <si>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</si>
  <si>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</si>
  <si>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</si>
  <si>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</si>
  <si>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</si>
  <si>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</si>
  <si>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</si>
  <si>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</si>
  <si>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</si>
  <si>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</si>
  <si>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</si>
  <si>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</si>
  <si>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</si>
  <si>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</si>
  <si>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</si>
  <si>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</si>
  <si>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</si>
  <si>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</si>
  <si>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</si>
  <si>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</si>
  <si>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</si>
  <si>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</si>
  <si>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</si>
  <si>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</si>
  <si>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</si>
  <si>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</si>
  <si>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</si>
  <si>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</si>
  <si>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</si>
  <si>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</si>
  <si>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</si>
  <si>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</si>
  <si>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</si>
  <si>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</si>
  <si>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</si>
  <si>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</si>
  <si>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</si>
  <si>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</si>
  <si>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</si>
  <si>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</si>
  <si>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</si>
  <si>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</si>
  <si>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</si>
  <si>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</si>
  <si>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</si>
  <si>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</si>
  <si>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</si>
  <si>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</si>
  <si>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</si>
  <si>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</si>
  <si>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</si>
  <si>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</si>
  <si>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</si>
  <si>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</si>
  <si>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</si>
  <si>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</si>
  <si>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</si>
  <si>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</si>
  <si>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</si>
  <si>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</si>
  <si>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</si>
  <si>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</si>
  <si>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</si>
  <si>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</si>
  <si>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</si>
  <si>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</si>
  <si>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</si>
  <si>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</si>
  <si>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</si>
  <si>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</si>
  <si>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</si>
  <si>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</si>
  <si>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</si>
  <si>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</si>
  <si>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</si>
  <si>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</si>
  <si>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</si>
  <si>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</si>
  <si>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</si>
  <si>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</si>
  <si>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</si>
  <si>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</si>
  <si>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</si>
  <si>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</si>
  <si>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julho/2025</t>
  </si>
  <si>
    <t>Julho/2025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</si>
  <si>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</si>
  <si>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</si>
  <si>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</si>
  <si>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</si>
  <si>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</si>
  <si>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</si>
  <si>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</si>
  <si>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</si>
  <si>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</si>
  <si>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</si>
  <si>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</si>
  <si>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</si>
  <si>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</si>
  <si>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</si>
  <si>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</si>
  <si>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</si>
  <si>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</si>
  <si>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</si>
  <si>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</si>
  <si>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</si>
  <si>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</si>
  <si>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</si>
  <si>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</si>
  <si>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</si>
  <si>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</si>
  <si>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</si>
  <si>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</si>
  <si>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</si>
  <si>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</si>
  <si>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</si>
  <si>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</si>
  <si>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</si>
  <si>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</si>
  <si>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</si>
  <si>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</si>
  <si>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</si>
  <si>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</si>
  <si>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</si>
  <si>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</si>
  <si>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</si>
  <si>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</si>
  <si>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</si>
  <si>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</si>
  <si>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</si>
  <si>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</si>
  <si>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</si>
  <si>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</si>
  <si>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</si>
  <si>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</si>
  <si>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</si>
  <si>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</si>
  <si>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</si>
  <si>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</si>
  <si>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</si>
  <si>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</si>
  <si>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</si>
  <si>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</si>
  <si>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</si>
  <si>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S725</t>
  </si>
  <si>
    <t>. Corumbá (Faz. São Francisco)</t>
  </si>
  <si>
    <t>50. Corumbá (Faz. São Francisco)</t>
  </si>
  <si>
    <t>Corumbá Ecoa Amolar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</si>
  <si>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</si>
  <si>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</si>
  <si>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</si>
  <si>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</si>
  <si>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</si>
  <si>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S726</t>
  </si>
  <si>
    <t>S727</t>
  </si>
  <si>
    <t>Corumbá (Faz. Eldorado da Formosa</t>
  </si>
  <si>
    <t>53. Ribas do Rio Pardo (Campo Rico)</t>
  </si>
  <si>
    <t>S728</t>
  </si>
  <si>
    <t>Ribas do Rio Pardo (Campo Rico)</t>
  </si>
  <si>
    <t>Caracol (Faz. Ouro e Prata)</t>
  </si>
  <si>
    <t>54. Caracol (Faz. Ouro e Prata)</t>
  </si>
  <si>
    <t>S729</t>
  </si>
  <si>
    <t xml:space="preserve"> Caracol (Faz. Ouro e Prata)</t>
  </si>
  <si>
    <t>Corumbá (Faz. São Francisco)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</si>
</sst>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5" xfId="0" applyNumberFormat="1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2" fillId="3" borderId="21" xfId="0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1" fontId="22" fillId="3" borderId="39" xfId="0" applyNumberFormat="1" applyFont="1" applyFill="1" applyBorder="1" applyAlignment="1">
      <alignment horizontal="center" vertical="center"/>
    </xf>
    <xf numFmtId="1" fontId="22" fillId="3" borderId="21" xfId="0" applyNumberFormat="1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styles" Target="styles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sharedStrings" Target="sharedStrings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14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59</xdr:row>
      <xdr:rowOff>31750</xdr:rowOff>
    </xdr:from>
    <xdr:to>
      <xdr:col>31</xdr:col>
      <xdr:colOff>197222</xdr:colOff>
      <xdr:row>65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88</xdr:row>
      <xdr:rowOff>86178</xdr:rowOff>
    </xdr:from>
    <xdr:to>
      <xdr:col>29</xdr:col>
      <xdr:colOff>61907</xdr:colOff>
      <xdr:row>94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59</xdr:row>
      <xdr:rowOff>84667</xdr:rowOff>
    </xdr:from>
    <xdr:to>
      <xdr:col>32</xdr:col>
      <xdr:colOff>133723</xdr:colOff>
      <xdr:row>65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59</xdr:row>
      <xdr:rowOff>63500</xdr:rowOff>
    </xdr:from>
    <xdr:to>
      <xdr:col>33</xdr:col>
      <xdr:colOff>133723</xdr:colOff>
      <xdr:row>65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59</xdr:row>
      <xdr:rowOff>74083</xdr:rowOff>
    </xdr:from>
    <xdr:to>
      <xdr:col>31</xdr:col>
      <xdr:colOff>366554</xdr:colOff>
      <xdr:row>65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59</xdr:row>
      <xdr:rowOff>31750</xdr:rowOff>
    </xdr:from>
    <xdr:to>
      <xdr:col>31</xdr:col>
      <xdr:colOff>80805</xdr:colOff>
      <xdr:row>65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84666</xdr:colOff>
      <xdr:row>59</xdr:row>
      <xdr:rowOff>95250</xdr:rowOff>
    </xdr:from>
    <xdr:to>
      <xdr:col>33</xdr:col>
      <xdr:colOff>207805</xdr:colOff>
      <xdr:row>65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3833" y="84243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59</xdr:row>
      <xdr:rowOff>52916</xdr:rowOff>
    </xdr:from>
    <xdr:to>
      <xdr:col>33</xdr:col>
      <xdr:colOff>91388</xdr:colOff>
      <xdr:row>65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59</xdr:row>
      <xdr:rowOff>74083</xdr:rowOff>
    </xdr:from>
    <xdr:to>
      <xdr:col>33</xdr:col>
      <xdr:colOff>70222</xdr:colOff>
      <xdr:row>65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15.424999999999999</v>
          </cell>
          <cell r="C5">
            <v>21.3</v>
          </cell>
          <cell r="D5">
            <v>12.2</v>
          </cell>
          <cell r="E5">
            <v>76.291666666666671</v>
          </cell>
          <cell r="F5">
            <v>87</v>
          </cell>
          <cell r="G5">
            <v>57</v>
          </cell>
          <cell r="H5" t="str">
            <v>*</v>
          </cell>
          <cell r="J5">
            <v>0.36000000000000004</v>
          </cell>
          <cell r="K5">
            <v>0</v>
          </cell>
        </row>
        <row r="6">
          <cell r="B6">
            <v>14.237499999999999</v>
          </cell>
          <cell r="C6">
            <v>19.899999999999999</v>
          </cell>
          <cell r="D6">
            <v>10.1</v>
          </cell>
          <cell r="E6">
            <v>88</v>
          </cell>
          <cell r="F6">
            <v>100</v>
          </cell>
          <cell r="G6">
            <v>68</v>
          </cell>
          <cell r="H6" t="str">
            <v>*</v>
          </cell>
          <cell r="J6">
            <v>0.36000000000000004</v>
          </cell>
          <cell r="K6">
            <v>0</v>
          </cell>
        </row>
        <row r="7">
          <cell r="B7">
            <v>17.308333333333334</v>
          </cell>
          <cell r="C7">
            <v>24.6</v>
          </cell>
          <cell r="D7">
            <v>11.2</v>
          </cell>
          <cell r="E7">
            <v>77.55</v>
          </cell>
          <cell r="F7">
            <v>100</v>
          </cell>
          <cell r="G7">
            <v>51</v>
          </cell>
          <cell r="H7" t="str">
            <v>*</v>
          </cell>
          <cell r="J7">
            <v>0.72000000000000008</v>
          </cell>
          <cell r="K7">
            <v>0</v>
          </cell>
        </row>
        <row r="8">
          <cell r="B8">
            <v>17.208695652173912</v>
          </cell>
          <cell r="C8">
            <v>25.8</v>
          </cell>
          <cell r="D8">
            <v>11.1</v>
          </cell>
          <cell r="E8">
            <v>80.954545454545453</v>
          </cell>
          <cell r="F8">
            <v>100</v>
          </cell>
          <cell r="G8">
            <v>47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17.641666666666669</v>
          </cell>
          <cell r="C9">
            <v>27.8</v>
          </cell>
          <cell r="D9">
            <v>9.8000000000000007</v>
          </cell>
          <cell r="E9">
            <v>76.599999999999994</v>
          </cell>
          <cell r="F9">
            <v>100</v>
          </cell>
          <cell r="G9">
            <v>40</v>
          </cell>
          <cell r="H9" t="str">
            <v>*</v>
          </cell>
          <cell r="J9" t="str">
            <v>*</v>
          </cell>
          <cell r="K9">
            <v>0.2</v>
          </cell>
        </row>
        <row r="10">
          <cell r="B10">
            <v>17.650000000000002</v>
          </cell>
          <cell r="C10">
            <v>28.4</v>
          </cell>
          <cell r="D10">
            <v>9.6999999999999993</v>
          </cell>
          <cell r="E10">
            <v>69.17647058823529</v>
          </cell>
          <cell r="F10">
            <v>100</v>
          </cell>
          <cell r="G10">
            <v>33</v>
          </cell>
          <cell r="H10" t="str">
            <v>*</v>
          </cell>
          <cell r="J10">
            <v>0.36000000000000004</v>
          </cell>
          <cell r="K10">
            <v>0.2</v>
          </cell>
        </row>
        <row r="11">
          <cell r="B11">
            <v>17.712499999999999</v>
          </cell>
          <cell r="C11">
            <v>28.7</v>
          </cell>
          <cell r="D11">
            <v>9.5</v>
          </cell>
          <cell r="E11">
            <v>76.083333333333329</v>
          </cell>
          <cell r="F11">
            <v>100</v>
          </cell>
          <cell r="G11">
            <v>31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17.950000000000006</v>
          </cell>
          <cell r="C12">
            <v>28.1</v>
          </cell>
          <cell r="D12">
            <v>10.6</v>
          </cell>
          <cell r="E12">
            <v>77.166666666666671</v>
          </cell>
          <cell r="F12">
            <v>100</v>
          </cell>
          <cell r="G12">
            <v>35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16.738095238095234</v>
          </cell>
          <cell r="C13">
            <v>27.5</v>
          </cell>
          <cell r="D13">
            <v>9.1</v>
          </cell>
          <cell r="E13">
            <v>79.095238095238102</v>
          </cell>
          <cell r="F13">
            <v>100</v>
          </cell>
          <cell r="G13">
            <v>33</v>
          </cell>
          <cell r="H13">
            <v>1.4400000000000002</v>
          </cell>
          <cell r="J13">
            <v>5.7600000000000007</v>
          </cell>
          <cell r="K13">
            <v>0.2</v>
          </cell>
        </row>
        <row r="14">
          <cell r="B14">
            <v>18.669565217391302</v>
          </cell>
          <cell r="C14">
            <v>29.3</v>
          </cell>
          <cell r="D14">
            <v>9.9</v>
          </cell>
          <cell r="E14">
            <v>73.272727272727266</v>
          </cell>
          <cell r="F14">
            <v>100</v>
          </cell>
          <cell r="G14">
            <v>32</v>
          </cell>
          <cell r="H14">
            <v>7.9200000000000008</v>
          </cell>
          <cell r="J14">
            <v>21.240000000000002</v>
          </cell>
          <cell r="K14">
            <v>0.2</v>
          </cell>
        </row>
        <row r="15">
          <cell r="B15">
            <v>20.220833333333335</v>
          </cell>
          <cell r="C15">
            <v>30.2</v>
          </cell>
          <cell r="D15">
            <v>12.7</v>
          </cell>
          <cell r="E15">
            <v>69.375</v>
          </cell>
          <cell r="F15">
            <v>98</v>
          </cell>
          <cell r="G15">
            <v>23</v>
          </cell>
          <cell r="H15">
            <v>9</v>
          </cell>
          <cell r="J15">
            <v>16.2</v>
          </cell>
          <cell r="K15">
            <v>0</v>
          </cell>
        </row>
        <row r="16">
          <cell r="B16">
            <v>19.766666666666666</v>
          </cell>
          <cell r="C16">
            <v>30.3</v>
          </cell>
          <cell r="D16">
            <v>11.4</v>
          </cell>
          <cell r="E16">
            <v>68.541666666666671</v>
          </cell>
          <cell r="F16">
            <v>100</v>
          </cell>
          <cell r="G16">
            <v>23</v>
          </cell>
          <cell r="H16">
            <v>11.16</v>
          </cell>
          <cell r="J16">
            <v>29.52</v>
          </cell>
          <cell r="K16">
            <v>0</v>
          </cell>
        </row>
        <row r="17">
          <cell r="B17">
            <v>21.129166666666666</v>
          </cell>
          <cell r="C17">
            <v>29.8</v>
          </cell>
          <cell r="D17">
            <v>15</v>
          </cell>
          <cell r="E17">
            <v>67.208333333333329</v>
          </cell>
          <cell r="F17">
            <v>94</v>
          </cell>
          <cell r="G17">
            <v>33</v>
          </cell>
          <cell r="H17">
            <v>8.64</v>
          </cell>
          <cell r="J17">
            <v>21.6</v>
          </cell>
          <cell r="K17">
            <v>0</v>
          </cell>
        </row>
        <row r="18">
          <cell r="B18">
            <v>20.954166666666669</v>
          </cell>
          <cell r="C18">
            <v>31.7</v>
          </cell>
          <cell r="D18">
            <v>13.2</v>
          </cell>
          <cell r="E18">
            <v>70.625</v>
          </cell>
          <cell r="F18">
            <v>100</v>
          </cell>
          <cell r="G18">
            <v>25</v>
          </cell>
          <cell r="H18">
            <v>10.44</v>
          </cell>
          <cell r="J18">
            <v>24.12</v>
          </cell>
          <cell r="K18">
            <v>0</v>
          </cell>
        </row>
        <row r="19">
          <cell r="B19">
            <v>20.487500000000001</v>
          </cell>
          <cell r="C19">
            <v>31.7</v>
          </cell>
          <cell r="D19">
            <v>11.5</v>
          </cell>
          <cell r="E19">
            <v>68.458333333333329</v>
          </cell>
          <cell r="F19">
            <v>100</v>
          </cell>
          <cell r="G19">
            <v>22</v>
          </cell>
          <cell r="H19">
            <v>10.08</v>
          </cell>
          <cell r="J19">
            <v>26.28</v>
          </cell>
          <cell r="K19">
            <v>0</v>
          </cell>
        </row>
        <row r="20">
          <cell r="B20">
            <v>19.895833333333329</v>
          </cell>
          <cell r="C20">
            <v>31.7</v>
          </cell>
          <cell r="D20">
            <v>10.6</v>
          </cell>
          <cell r="E20">
            <v>65.833333333333329</v>
          </cell>
          <cell r="F20">
            <v>99</v>
          </cell>
          <cell r="G20">
            <v>22</v>
          </cell>
          <cell r="H20">
            <v>10.08</v>
          </cell>
          <cell r="J20">
            <v>24.840000000000003</v>
          </cell>
          <cell r="K20">
            <v>0</v>
          </cell>
        </row>
        <row r="21">
          <cell r="B21">
            <v>20.045833333333331</v>
          </cell>
          <cell r="C21">
            <v>31.6</v>
          </cell>
          <cell r="D21">
            <v>11.1</v>
          </cell>
          <cell r="E21">
            <v>66.708333333333329</v>
          </cell>
          <cell r="F21">
            <v>98</v>
          </cell>
          <cell r="G21">
            <v>23</v>
          </cell>
          <cell r="H21">
            <v>7.9200000000000008</v>
          </cell>
          <cell r="J21">
            <v>19.8</v>
          </cell>
          <cell r="K21">
            <v>0</v>
          </cell>
        </row>
        <row r="22">
          <cell r="B22">
            <v>17.333333333333332</v>
          </cell>
          <cell r="C22">
            <v>24.2</v>
          </cell>
          <cell r="D22">
            <v>11.3</v>
          </cell>
          <cell r="E22">
            <v>57.5</v>
          </cell>
          <cell r="F22">
            <v>79</v>
          </cell>
          <cell r="G22">
            <v>31</v>
          </cell>
          <cell r="H22">
            <v>11.879999999999999</v>
          </cell>
          <cell r="J22">
            <v>29.16</v>
          </cell>
          <cell r="K22">
            <v>0</v>
          </cell>
        </row>
        <row r="23">
          <cell r="B23">
            <v>15.495833333333335</v>
          </cell>
          <cell r="C23">
            <v>27.1</v>
          </cell>
          <cell r="D23">
            <v>5.8</v>
          </cell>
          <cell r="E23">
            <v>72.083333333333329</v>
          </cell>
          <cell r="F23">
            <v>100</v>
          </cell>
          <cell r="G23">
            <v>33</v>
          </cell>
          <cell r="H23">
            <v>5.7600000000000007</v>
          </cell>
          <cell r="J23">
            <v>13.32</v>
          </cell>
          <cell r="K23">
            <v>0</v>
          </cell>
        </row>
        <row r="24">
          <cell r="B24">
            <v>18.404166666666665</v>
          </cell>
          <cell r="C24">
            <v>29.9</v>
          </cell>
          <cell r="D24">
            <v>9.1</v>
          </cell>
          <cell r="E24">
            <v>70.291666666666671</v>
          </cell>
          <cell r="F24">
            <v>100</v>
          </cell>
          <cell r="G24">
            <v>28</v>
          </cell>
          <cell r="H24">
            <v>5.7600000000000007</v>
          </cell>
          <cell r="J24">
            <v>16.2</v>
          </cell>
          <cell r="K24">
            <v>0</v>
          </cell>
        </row>
        <row r="25">
          <cell r="B25">
            <v>20.06666666666667</v>
          </cell>
          <cell r="C25">
            <v>31.5</v>
          </cell>
          <cell r="D25">
            <v>12</v>
          </cell>
          <cell r="E25">
            <v>68.291666666666671</v>
          </cell>
          <cell r="F25">
            <v>99</v>
          </cell>
          <cell r="G25">
            <v>25</v>
          </cell>
          <cell r="H25">
            <v>5.7600000000000007</v>
          </cell>
          <cell r="J25">
            <v>18</v>
          </cell>
          <cell r="K25">
            <v>0</v>
          </cell>
        </row>
        <row r="26">
          <cell r="B26">
            <v>20.274999999999999</v>
          </cell>
          <cell r="C26">
            <v>32</v>
          </cell>
          <cell r="D26">
            <v>11</v>
          </cell>
          <cell r="E26">
            <v>69.25</v>
          </cell>
          <cell r="F26">
            <v>100</v>
          </cell>
          <cell r="G26">
            <v>26</v>
          </cell>
          <cell r="H26">
            <v>8.2799999999999994</v>
          </cell>
          <cell r="J26">
            <v>24.12</v>
          </cell>
          <cell r="K26">
            <v>0</v>
          </cell>
        </row>
        <row r="27">
          <cell r="B27">
            <v>21.170833333333331</v>
          </cell>
          <cell r="C27">
            <v>32.299999999999997</v>
          </cell>
          <cell r="D27">
            <v>12.5</v>
          </cell>
          <cell r="E27">
            <v>68.083333333333329</v>
          </cell>
          <cell r="F27">
            <v>98</v>
          </cell>
          <cell r="G27">
            <v>26</v>
          </cell>
          <cell r="H27">
            <v>9.7200000000000006</v>
          </cell>
          <cell r="J27">
            <v>23.400000000000002</v>
          </cell>
          <cell r="K27">
            <v>0</v>
          </cell>
        </row>
        <row r="28">
          <cell r="B28">
            <v>21.865217391304352</v>
          </cell>
          <cell r="C28">
            <v>34</v>
          </cell>
          <cell r="D28">
            <v>12</v>
          </cell>
          <cell r="E28">
            <v>65.304347826086953</v>
          </cell>
          <cell r="F28">
            <v>100</v>
          </cell>
          <cell r="G28">
            <v>21</v>
          </cell>
          <cell r="H28">
            <v>11.879999999999999</v>
          </cell>
          <cell r="J28">
            <v>30.6</v>
          </cell>
          <cell r="K28">
            <v>0</v>
          </cell>
        </row>
        <row r="29">
          <cell r="B29">
            <v>22.166666666666671</v>
          </cell>
          <cell r="C29">
            <v>33.299999999999997</v>
          </cell>
          <cell r="D29">
            <v>14.4</v>
          </cell>
          <cell r="E29">
            <v>66.291666666666671</v>
          </cell>
          <cell r="F29">
            <v>94</v>
          </cell>
          <cell r="G29">
            <v>26</v>
          </cell>
          <cell r="H29">
            <v>8.64</v>
          </cell>
          <cell r="J29">
            <v>20.16</v>
          </cell>
          <cell r="K29">
            <v>0</v>
          </cell>
        </row>
        <row r="30">
          <cell r="B30">
            <v>23.004166666666663</v>
          </cell>
          <cell r="C30">
            <v>34.700000000000003</v>
          </cell>
          <cell r="D30">
            <v>14.7</v>
          </cell>
          <cell r="E30">
            <v>67.208333333333329</v>
          </cell>
          <cell r="F30">
            <v>97</v>
          </cell>
          <cell r="G30">
            <v>22</v>
          </cell>
          <cell r="H30">
            <v>8.64</v>
          </cell>
          <cell r="J30">
            <v>29.880000000000003</v>
          </cell>
          <cell r="K30">
            <v>0</v>
          </cell>
        </row>
        <row r="31">
          <cell r="B31">
            <v>23.704166666666669</v>
          </cell>
          <cell r="C31">
            <v>35.6</v>
          </cell>
          <cell r="D31">
            <v>14.2</v>
          </cell>
          <cell r="E31">
            <v>62.416666666666664</v>
          </cell>
          <cell r="F31">
            <v>97</v>
          </cell>
          <cell r="G31">
            <v>18</v>
          </cell>
          <cell r="H31">
            <v>16.559999999999999</v>
          </cell>
          <cell r="J31">
            <v>38.880000000000003</v>
          </cell>
          <cell r="K31">
            <v>0</v>
          </cell>
        </row>
        <row r="32">
          <cell r="B32">
            <v>21.012500000000003</v>
          </cell>
          <cell r="C32">
            <v>26.9</v>
          </cell>
          <cell r="D32">
            <v>17.5</v>
          </cell>
          <cell r="E32">
            <v>73.125</v>
          </cell>
          <cell r="F32">
            <v>92</v>
          </cell>
          <cell r="G32">
            <v>39</v>
          </cell>
          <cell r="H32">
            <v>13.32</v>
          </cell>
          <cell r="J32">
            <v>27.36</v>
          </cell>
          <cell r="K32">
            <v>0</v>
          </cell>
        </row>
        <row r="33">
          <cell r="B33">
            <v>15.995833333333335</v>
          </cell>
          <cell r="C33">
            <v>23.8</v>
          </cell>
          <cell r="D33">
            <v>8.1999999999999993</v>
          </cell>
          <cell r="E33">
            <v>69.5</v>
          </cell>
          <cell r="F33">
            <v>99</v>
          </cell>
          <cell r="G33">
            <v>35</v>
          </cell>
          <cell r="H33">
            <v>11.16</v>
          </cell>
          <cell r="J33">
            <v>24.12</v>
          </cell>
          <cell r="K33">
            <v>0</v>
          </cell>
        </row>
        <row r="34">
          <cell r="B34">
            <v>14.829166666666667</v>
          </cell>
          <cell r="C34">
            <v>27.3</v>
          </cell>
          <cell r="D34">
            <v>3.9</v>
          </cell>
          <cell r="E34">
            <v>65.833333333333329</v>
          </cell>
          <cell r="F34">
            <v>100</v>
          </cell>
          <cell r="G34">
            <v>20</v>
          </cell>
          <cell r="H34">
            <v>7.5600000000000005</v>
          </cell>
          <cell r="J34">
            <v>25.56</v>
          </cell>
          <cell r="K34">
            <v>0.2</v>
          </cell>
        </row>
        <row r="35">
          <cell r="B35">
            <v>16.291666666666668</v>
          </cell>
          <cell r="C35">
            <v>29.5</v>
          </cell>
          <cell r="D35">
            <v>6</v>
          </cell>
          <cell r="E35">
            <v>61.958333333333336</v>
          </cell>
          <cell r="F35">
            <v>100</v>
          </cell>
          <cell r="G35">
            <v>18</v>
          </cell>
          <cell r="H35">
            <v>11.16</v>
          </cell>
          <cell r="J35">
            <v>26.64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13.874999999999998</v>
          </cell>
          <cell r="C5">
            <v>20.399999999999999</v>
          </cell>
          <cell r="D5">
            <v>10.4</v>
          </cell>
          <cell r="E5">
            <v>77.416666666666671</v>
          </cell>
          <cell r="F5">
            <v>88</v>
          </cell>
          <cell r="G5">
            <v>60</v>
          </cell>
          <cell r="H5">
            <v>20.16</v>
          </cell>
          <cell r="J5">
            <v>39.96</v>
          </cell>
          <cell r="K5">
            <v>0</v>
          </cell>
        </row>
        <row r="6">
          <cell r="B6">
            <v>13.904166666666667</v>
          </cell>
          <cell r="C6">
            <v>22.2</v>
          </cell>
          <cell r="D6">
            <v>9.1</v>
          </cell>
          <cell r="E6">
            <v>81.666666666666671</v>
          </cell>
          <cell r="F6">
            <v>92</v>
          </cell>
          <cell r="G6">
            <v>56</v>
          </cell>
          <cell r="H6">
            <v>18.720000000000002</v>
          </cell>
          <cell r="J6">
            <v>33.840000000000003</v>
          </cell>
          <cell r="K6">
            <v>0</v>
          </cell>
        </row>
        <row r="7">
          <cell r="B7">
            <v>17.408333333333331</v>
          </cell>
          <cell r="C7">
            <v>24.1</v>
          </cell>
          <cell r="D7">
            <v>13</v>
          </cell>
          <cell r="E7">
            <v>75.791666666666671</v>
          </cell>
          <cell r="F7">
            <v>93</v>
          </cell>
          <cell r="G7">
            <v>51</v>
          </cell>
          <cell r="H7">
            <v>21.96</v>
          </cell>
          <cell r="J7">
            <v>37.800000000000004</v>
          </cell>
          <cell r="K7">
            <v>0</v>
          </cell>
        </row>
        <row r="8">
          <cell r="B8">
            <v>17.266666666666669</v>
          </cell>
          <cell r="C8">
            <v>25.2</v>
          </cell>
          <cell r="D8">
            <v>12.5</v>
          </cell>
          <cell r="E8">
            <v>75.5</v>
          </cell>
          <cell r="F8">
            <v>91</v>
          </cell>
          <cell r="G8">
            <v>47</v>
          </cell>
          <cell r="H8">
            <v>18.720000000000002</v>
          </cell>
          <cell r="J8">
            <v>34.200000000000003</v>
          </cell>
          <cell r="K8">
            <v>0.2</v>
          </cell>
        </row>
        <row r="9">
          <cell r="B9">
            <v>19.675000000000001</v>
          </cell>
          <cell r="C9">
            <v>27.7</v>
          </cell>
          <cell r="D9">
            <v>14.4</v>
          </cell>
          <cell r="E9">
            <v>66.625</v>
          </cell>
          <cell r="F9">
            <v>87</v>
          </cell>
          <cell r="G9">
            <v>34</v>
          </cell>
          <cell r="H9">
            <v>15.48</v>
          </cell>
          <cell r="J9">
            <v>28.8</v>
          </cell>
          <cell r="K9">
            <v>0</v>
          </cell>
        </row>
        <row r="10">
          <cell r="B10">
            <v>18.625</v>
          </cell>
          <cell r="C10">
            <v>27.3</v>
          </cell>
          <cell r="D10">
            <v>10.6</v>
          </cell>
          <cell r="E10">
            <v>64.125</v>
          </cell>
          <cell r="F10">
            <v>91</v>
          </cell>
          <cell r="G10">
            <v>32</v>
          </cell>
          <cell r="H10">
            <v>20.16</v>
          </cell>
          <cell r="J10">
            <v>36.36</v>
          </cell>
          <cell r="K10">
            <v>0</v>
          </cell>
        </row>
        <row r="11">
          <cell r="B11">
            <v>19.778260869565216</v>
          </cell>
          <cell r="C11">
            <v>27.8</v>
          </cell>
          <cell r="D11">
            <v>13.8</v>
          </cell>
          <cell r="E11">
            <v>58.913043478260867</v>
          </cell>
          <cell r="F11">
            <v>80</v>
          </cell>
          <cell r="G11">
            <v>33</v>
          </cell>
          <cell r="H11">
            <v>14.04</v>
          </cell>
          <cell r="J11">
            <v>33.119999999999997</v>
          </cell>
          <cell r="K11">
            <v>0</v>
          </cell>
        </row>
        <row r="12">
          <cell r="B12">
            <v>18.858333333333331</v>
          </cell>
          <cell r="C12">
            <v>27.4</v>
          </cell>
          <cell r="D12">
            <v>12.2</v>
          </cell>
          <cell r="E12">
            <v>65.541666666666671</v>
          </cell>
          <cell r="F12">
            <v>90</v>
          </cell>
          <cell r="G12">
            <v>32</v>
          </cell>
          <cell r="H12">
            <v>14.76</v>
          </cell>
          <cell r="J12">
            <v>30.6</v>
          </cell>
          <cell r="K12">
            <v>0</v>
          </cell>
        </row>
        <row r="13">
          <cell r="B13">
            <v>19.029166666666669</v>
          </cell>
          <cell r="C13">
            <v>27</v>
          </cell>
          <cell r="D13">
            <v>12.3</v>
          </cell>
          <cell r="E13">
            <v>60</v>
          </cell>
          <cell r="F13">
            <v>84</v>
          </cell>
          <cell r="G13">
            <v>33</v>
          </cell>
          <cell r="H13">
            <v>18.36</v>
          </cell>
          <cell r="J13">
            <v>34.200000000000003</v>
          </cell>
          <cell r="K13">
            <v>0</v>
          </cell>
        </row>
        <row r="14">
          <cell r="B14">
            <v>19.8</v>
          </cell>
          <cell r="C14">
            <v>29.3</v>
          </cell>
          <cell r="D14">
            <v>12.6</v>
          </cell>
          <cell r="E14">
            <v>61.083333333333336</v>
          </cell>
          <cell r="F14">
            <v>87</v>
          </cell>
          <cell r="G14">
            <v>30</v>
          </cell>
          <cell r="H14">
            <v>16.559999999999999</v>
          </cell>
          <cell r="J14">
            <v>31.319999999999997</v>
          </cell>
          <cell r="K14">
            <v>0</v>
          </cell>
        </row>
        <row r="15">
          <cell r="B15">
            <v>20.399999999999999</v>
          </cell>
          <cell r="C15">
            <v>29.3</v>
          </cell>
          <cell r="D15">
            <v>14.1</v>
          </cell>
          <cell r="E15">
            <v>56.791666666666664</v>
          </cell>
          <cell r="F15">
            <v>83</v>
          </cell>
          <cell r="G15">
            <v>27</v>
          </cell>
          <cell r="H15">
            <v>12.96</v>
          </cell>
          <cell r="J15">
            <v>27</v>
          </cell>
          <cell r="K15">
            <v>0</v>
          </cell>
        </row>
        <row r="16">
          <cell r="B16">
            <v>21.237500000000001</v>
          </cell>
          <cell r="C16">
            <v>28.6</v>
          </cell>
          <cell r="D16">
            <v>13.5</v>
          </cell>
          <cell r="E16">
            <v>47.875</v>
          </cell>
          <cell r="F16">
            <v>75</v>
          </cell>
          <cell r="G16">
            <v>26</v>
          </cell>
          <cell r="H16">
            <v>13.68</v>
          </cell>
          <cell r="J16">
            <v>28.8</v>
          </cell>
          <cell r="K16">
            <v>0</v>
          </cell>
        </row>
        <row r="17">
          <cell r="B17">
            <v>21.129166666666666</v>
          </cell>
          <cell r="C17">
            <v>28.8</v>
          </cell>
          <cell r="D17">
            <v>12.3</v>
          </cell>
          <cell r="E17">
            <v>52.166666666666664</v>
          </cell>
          <cell r="F17">
            <v>84</v>
          </cell>
          <cell r="G17">
            <v>25</v>
          </cell>
          <cell r="H17">
            <v>15.840000000000002</v>
          </cell>
          <cell r="J17">
            <v>25.92</v>
          </cell>
          <cell r="K17">
            <v>0</v>
          </cell>
        </row>
        <row r="18">
          <cell r="B18">
            <v>20.162499999999998</v>
          </cell>
          <cell r="C18">
            <v>29.2</v>
          </cell>
          <cell r="D18">
            <v>14.2</v>
          </cell>
          <cell r="E18">
            <v>62.708333333333336</v>
          </cell>
          <cell r="F18">
            <v>87</v>
          </cell>
          <cell r="G18">
            <v>30</v>
          </cell>
          <cell r="H18">
            <v>18.720000000000002</v>
          </cell>
          <cell r="J18">
            <v>32.04</v>
          </cell>
          <cell r="K18">
            <v>0</v>
          </cell>
        </row>
        <row r="19">
          <cell r="B19">
            <v>19.645833333333336</v>
          </cell>
          <cell r="C19">
            <v>29.4</v>
          </cell>
          <cell r="D19">
            <v>11.9</v>
          </cell>
          <cell r="E19">
            <v>61.083333333333336</v>
          </cell>
          <cell r="F19">
            <v>88</v>
          </cell>
          <cell r="G19">
            <v>31</v>
          </cell>
          <cell r="H19">
            <v>12.6</v>
          </cell>
          <cell r="J19">
            <v>23.400000000000002</v>
          </cell>
          <cell r="K19">
            <v>0</v>
          </cell>
        </row>
        <row r="20">
          <cell r="B20">
            <v>20.008333333333336</v>
          </cell>
          <cell r="C20">
            <v>29.8</v>
          </cell>
          <cell r="D20">
            <v>10.3</v>
          </cell>
          <cell r="E20">
            <v>55.791666666666664</v>
          </cell>
          <cell r="F20">
            <v>87</v>
          </cell>
          <cell r="G20">
            <v>26</v>
          </cell>
          <cell r="H20">
            <v>11.16</v>
          </cell>
          <cell r="J20">
            <v>27.36</v>
          </cell>
          <cell r="K20">
            <v>0</v>
          </cell>
        </row>
        <row r="21">
          <cell r="B21">
            <v>19.983333333333331</v>
          </cell>
          <cell r="C21">
            <v>28.8</v>
          </cell>
          <cell r="D21">
            <v>11.8</v>
          </cell>
          <cell r="E21">
            <v>57.833333333333336</v>
          </cell>
          <cell r="F21">
            <v>86</v>
          </cell>
          <cell r="G21">
            <v>31</v>
          </cell>
          <cell r="H21">
            <v>18</v>
          </cell>
          <cell r="J21">
            <v>32.4</v>
          </cell>
          <cell r="K21">
            <v>0</v>
          </cell>
        </row>
        <row r="22">
          <cell r="B22">
            <v>16.158333333333335</v>
          </cell>
          <cell r="C22">
            <v>23.9</v>
          </cell>
          <cell r="D22">
            <v>9.5</v>
          </cell>
          <cell r="E22">
            <v>62.125</v>
          </cell>
          <cell r="F22">
            <v>84</v>
          </cell>
          <cell r="G22">
            <v>40</v>
          </cell>
          <cell r="H22">
            <v>23.759999999999998</v>
          </cell>
          <cell r="J22">
            <v>43.92</v>
          </cell>
          <cell r="K22">
            <v>0</v>
          </cell>
        </row>
        <row r="23">
          <cell r="B23">
            <v>16.908333333333335</v>
          </cell>
          <cell r="C23">
            <v>28.3</v>
          </cell>
          <cell r="D23">
            <v>8.9</v>
          </cell>
          <cell r="E23">
            <v>63.125</v>
          </cell>
          <cell r="F23">
            <v>86</v>
          </cell>
          <cell r="G23">
            <v>32</v>
          </cell>
          <cell r="H23">
            <v>14.76</v>
          </cell>
          <cell r="J23">
            <v>25.56</v>
          </cell>
          <cell r="K23">
            <v>0</v>
          </cell>
        </row>
        <row r="24">
          <cell r="B24">
            <v>19.574999999999999</v>
          </cell>
          <cell r="C24">
            <v>28.6</v>
          </cell>
          <cell r="D24">
            <v>11.4</v>
          </cell>
          <cell r="E24">
            <v>61.5</v>
          </cell>
          <cell r="F24">
            <v>88</v>
          </cell>
          <cell r="G24">
            <v>31</v>
          </cell>
          <cell r="H24">
            <v>13.68</v>
          </cell>
          <cell r="J24">
            <v>27</v>
          </cell>
          <cell r="K24">
            <v>0</v>
          </cell>
        </row>
        <row r="25">
          <cell r="B25">
            <v>19.904166666666665</v>
          </cell>
          <cell r="C25">
            <v>29.8</v>
          </cell>
          <cell r="D25">
            <v>12.9</v>
          </cell>
          <cell r="E25">
            <v>61.916666666666664</v>
          </cell>
          <cell r="F25">
            <v>86</v>
          </cell>
          <cell r="G25">
            <v>30</v>
          </cell>
          <cell r="H25">
            <v>12.6</v>
          </cell>
          <cell r="J25">
            <v>21.96</v>
          </cell>
          <cell r="K25">
            <v>0</v>
          </cell>
        </row>
        <row r="26">
          <cell r="B26">
            <v>20.341666666666665</v>
          </cell>
          <cell r="C26">
            <v>31</v>
          </cell>
          <cell r="D26">
            <v>11.8</v>
          </cell>
          <cell r="E26">
            <v>61.583333333333336</v>
          </cell>
          <cell r="F26">
            <v>88</v>
          </cell>
          <cell r="G26">
            <v>28</v>
          </cell>
          <cell r="H26">
            <v>13.32</v>
          </cell>
          <cell r="J26">
            <v>24.840000000000003</v>
          </cell>
          <cell r="K26">
            <v>0</v>
          </cell>
        </row>
        <row r="27">
          <cell r="B27">
            <v>20.974999999999998</v>
          </cell>
          <cell r="C27">
            <v>31.2</v>
          </cell>
          <cell r="D27">
            <v>12.4</v>
          </cell>
          <cell r="E27">
            <v>61.041666666666664</v>
          </cell>
          <cell r="F27">
            <v>88</v>
          </cell>
          <cell r="G27">
            <v>25</v>
          </cell>
          <cell r="H27">
            <v>12.96</v>
          </cell>
          <cell r="J27">
            <v>21.240000000000002</v>
          </cell>
          <cell r="K27">
            <v>0</v>
          </cell>
        </row>
        <row r="28">
          <cell r="B28">
            <v>21.645833333333332</v>
          </cell>
          <cell r="C28">
            <v>31.9</v>
          </cell>
          <cell r="D28">
            <v>13.9</v>
          </cell>
          <cell r="E28">
            <v>58.25</v>
          </cell>
          <cell r="F28">
            <v>84</v>
          </cell>
          <cell r="G28">
            <v>26</v>
          </cell>
          <cell r="H28">
            <v>16.920000000000002</v>
          </cell>
          <cell r="J28">
            <v>35.28</v>
          </cell>
          <cell r="K28">
            <v>0</v>
          </cell>
        </row>
        <row r="29">
          <cell r="B29">
            <v>21.079166666666662</v>
          </cell>
          <cell r="C29">
            <v>32.6</v>
          </cell>
          <cell r="D29">
            <v>12.6</v>
          </cell>
          <cell r="E29">
            <v>60.541666666666664</v>
          </cell>
          <cell r="F29">
            <v>89</v>
          </cell>
          <cell r="G29">
            <v>26</v>
          </cell>
          <cell r="H29">
            <v>16.920000000000002</v>
          </cell>
          <cell r="J29">
            <v>25.92</v>
          </cell>
          <cell r="K29">
            <v>0</v>
          </cell>
        </row>
        <row r="30">
          <cell r="B30">
            <v>23.200000000000003</v>
          </cell>
          <cell r="C30">
            <v>32.4</v>
          </cell>
          <cell r="D30">
            <v>14.9</v>
          </cell>
          <cell r="E30">
            <v>53.333333333333336</v>
          </cell>
          <cell r="F30">
            <v>83</v>
          </cell>
          <cell r="G30">
            <v>25</v>
          </cell>
          <cell r="H30">
            <v>16.920000000000002</v>
          </cell>
          <cell r="J30">
            <v>33.480000000000004</v>
          </cell>
          <cell r="K30">
            <v>0</v>
          </cell>
        </row>
        <row r="31">
          <cell r="B31">
            <v>22.633333333333329</v>
          </cell>
          <cell r="C31">
            <v>32.4</v>
          </cell>
          <cell r="D31">
            <v>13.7</v>
          </cell>
          <cell r="E31">
            <v>55.208333333333336</v>
          </cell>
          <cell r="F31">
            <v>87</v>
          </cell>
          <cell r="G31">
            <v>27</v>
          </cell>
          <cell r="H31">
            <v>24.840000000000003</v>
          </cell>
          <cell r="J31">
            <v>46.080000000000005</v>
          </cell>
          <cell r="K31">
            <v>0</v>
          </cell>
        </row>
        <row r="32">
          <cell r="B32">
            <v>20.804166666666664</v>
          </cell>
          <cell r="C32">
            <v>27.7</v>
          </cell>
          <cell r="D32">
            <v>16.3</v>
          </cell>
          <cell r="E32">
            <v>67.708333333333329</v>
          </cell>
          <cell r="F32">
            <v>87</v>
          </cell>
          <cell r="G32">
            <v>43</v>
          </cell>
          <cell r="H32">
            <v>19.440000000000001</v>
          </cell>
          <cell r="J32">
            <v>38.159999999999997</v>
          </cell>
          <cell r="K32">
            <v>0</v>
          </cell>
        </row>
        <row r="33">
          <cell r="B33">
            <v>15.429166666666667</v>
          </cell>
          <cell r="C33">
            <v>22.9</v>
          </cell>
          <cell r="D33">
            <v>8</v>
          </cell>
          <cell r="E33">
            <v>70.541666666666671</v>
          </cell>
          <cell r="F33">
            <v>92</v>
          </cell>
          <cell r="G33">
            <v>41</v>
          </cell>
          <cell r="H33">
            <v>22.68</v>
          </cell>
          <cell r="J33">
            <v>46.800000000000004</v>
          </cell>
          <cell r="K33">
            <v>0</v>
          </cell>
        </row>
        <row r="34">
          <cell r="B34">
            <v>15.404166666666667</v>
          </cell>
          <cell r="C34">
            <v>27</v>
          </cell>
          <cell r="D34">
            <v>6.3</v>
          </cell>
          <cell r="E34">
            <v>60.791666666666664</v>
          </cell>
          <cell r="F34">
            <v>90</v>
          </cell>
          <cell r="G34">
            <v>23</v>
          </cell>
          <cell r="H34">
            <v>16.920000000000002</v>
          </cell>
          <cell r="J34">
            <v>28.08</v>
          </cell>
          <cell r="K34">
            <v>0</v>
          </cell>
        </row>
        <row r="35">
          <cell r="B35">
            <v>20.687499999999996</v>
          </cell>
          <cell r="C35">
            <v>30.6</v>
          </cell>
          <cell r="D35">
            <v>12.4</v>
          </cell>
          <cell r="E35">
            <v>36.541666666666664</v>
          </cell>
          <cell r="F35">
            <v>67</v>
          </cell>
          <cell r="G35">
            <v>15</v>
          </cell>
          <cell r="H35">
            <v>18.720000000000002</v>
          </cell>
          <cell r="J35">
            <v>39.96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12.999999999999998</v>
          </cell>
          <cell r="C5">
            <v>19.399999999999999</v>
          </cell>
          <cell r="D5">
            <v>9.5</v>
          </cell>
          <cell r="E5">
            <v>72.291666666666671</v>
          </cell>
          <cell r="F5">
            <v>84</v>
          </cell>
          <cell r="G5">
            <v>51</v>
          </cell>
          <cell r="H5">
            <v>16.920000000000002</v>
          </cell>
          <cell r="J5">
            <v>34.200000000000003</v>
          </cell>
          <cell r="K5">
            <v>0</v>
          </cell>
        </row>
        <row r="6">
          <cell r="B6">
            <v>13.8375</v>
          </cell>
          <cell r="C6">
            <v>21.3</v>
          </cell>
          <cell r="D6">
            <v>8.1</v>
          </cell>
          <cell r="E6">
            <v>69.958333333333329</v>
          </cell>
          <cell r="F6">
            <v>83</v>
          </cell>
          <cell r="G6">
            <v>54</v>
          </cell>
          <cell r="H6">
            <v>21.6</v>
          </cell>
          <cell r="J6">
            <v>34.92</v>
          </cell>
          <cell r="K6">
            <v>0</v>
          </cell>
        </row>
        <row r="7">
          <cell r="B7">
            <v>17.182608695652174</v>
          </cell>
          <cell r="C7">
            <v>23.9</v>
          </cell>
          <cell r="D7">
            <v>13.1</v>
          </cell>
          <cell r="E7">
            <v>73.826086956521735</v>
          </cell>
          <cell r="F7">
            <v>90</v>
          </cell>
          <cell r="G7">
            <v>50</v>
          </cell>
          <cell r="H7">
            <v>20.16</v>
          </cell>
          <cell r="J7">
            <v>39.6</v>
          </cell>
          <cell r="K7">
            <v>0</v>
          </cell>
        </row>
        <row r="8">
          <cell r="B8">
            <v>18.366666666666664</v>
          </cell>
          <cell r="C8">
            <v>25.2</v>
          </cell>
          <cell r="D8">
            <v>13.7</v>
          </cell>
          <cell r="E8">
            <v>66.166666666666671</v>
          </cell>
          <cell r="F8">
            <v>82</v>
          </cell>
          <cell r="G8">
            <v>41</v>
          </cell>
          <cell r="H8">
            <v>27.720000000000002</v>
          </cell>
          <cell r="J8">
            <v>46.080000000000005</v>
          </cell>
          <cell r="K8">
            <v>0</v>
          </cell>
        </row>
        <row r="9">
          <cell r="B9">
            <v>20.3</v>
          </cell>
          <cell r="C9">
            <v>27.4</v>
          </cell>
          <cell r="D9">
            <v>16.100000000000001</v>
          </cell>
          <cell r="E9">
            <v>59.458333333333336</v>
          </cell>
          <cell r="F9">
            <v>75</v>
          </cell>
          <cell r="G9">
            <v>34</v>
          </cell>
          <cell r="H9">
            <v>25.92</v>
          </cell>
          <cell r="J9">
            <v>40.32</v>
          </cell>
          <cell r="K9">
            <v>0</v>
          </cell>
        </row>
        <row r="10">
          <cell r="B10">
            <v>20.191666666666659</v>
          </cell>
          <cell r="C10">
            <v>27</v>
          </cell>
          <cell r="D10">
            <v>15.3</v>
          </cell>
          <cell r="E10">
            <v>56.791666666666664</v>
          </cell>
          <cell r="F10">
            <v>78</v>
          </cell>
          <cell r="G10">
            <v>29</v>
          </cell>
          <cell r="H10">
            <v>14.04</v>
          </cell>
          <cell r="J10">
            <v>25.56</v>
          </cell>
          <cell r="K10">
            <v>0</v>
          </cell>
        </row>
        <row r="11">
          <cell r="B11">
            <v>20.245833333333334</v>
          </cell>
          <cell r="C11">
            <v>27.4</v>
          </cell>
          <cell r="D11">
            <v>15.6</v>
          </cell>
          <cell r="E11">
            <v>55.333333333333336</v>
          </cell>
          <cell r="F11">
            <v>71</v>
          </cell>
          <cell r="G11">
            <v>32</v>
          </cell>
          <cell r="H11">
            <v>22.68</v>
          </cell>
          <cell r="J11">
            <v>38.880000000000003</v>
          </cell>
          <cell r="K11">
            <v>0</v>
          </cell>
        </row>
        <row r="12">
          <cell r="B12">
            <v>20.087500000000002</v>
          </cell>
          <cell r="C12">
            <v>26.4</v>
          </cell>
          <cell r="D12">
            <v>14.9</v>
          </cell>
          <cell r="E12">
            <v>57.166666666666664</v>
          </cell>
          <cell r="F12">
            <v>79</v>
          </cell>
          <cell r="G12">
            <v>32</v>
          </cell>
          <cell r="H12">
            <v>14.04</v>
          </cell>
          <cell r="J12">
            <v>23.400000000000002</v>
          </cell>
          <cell r="K12">
            <v>0</v>
          </cell>
        </row>
        <row r="13">
          <cell r="B13">
            <v>20.287499999999998</v>
          </cell>
          <cell r="C13">
            <v>26.9</v>
          </cell>
          <cell r="D13">
            <v>15.5</v>
          </cell>
          <cell r="E13">
            <v>50.041666666666664</v>
          </cell>
          <cell r="F13">
            <v>65</v>
          </cell>
          <cell r="G13">
            <v>31</v>
          </cell>
          <cell r="H13">
            <v>18.36</v>
          </cell>
          <cell r="J13">
            <v>35.64</v>
          </cell>
          <cell r="K13">
            <v>0</v>
          </cell>
        </row>
        <row r="14">
          <cell r="B14">
            <v>20.745833333333334</v>
          </cell>
          <cell r="C14">
            <v>28.3</v>
          </cell>
          <cell r="D14">
            <v>15.9</v>
          </cell>
          <cell r="E14">
            <v>52.333333333333336</v>
          </cell>
          <cell r="F14">
            <v>70</v>
          </cell>
          <cell r="G14">
            <v>29</v>
          </cell>
          <cell r="H14">
            <v>19.8</v>
          </cell>
          <cell r="J14">
            <v>36.72</v>
          </cell>
          <cell r="K14">
            <v>0</v>
          </cell>
        </row>
        <row r="15">
          <cell r="B15">
            <v>21.920833333333334</v>
          </cell>
          <cell r="C15">
            <v>28.5</v>
          </cell>
          <cell r="D15">
            <v>17.8</v>
          </cell>
          <cell r="E15">
            <v>49.166666666666664</v>
          </cell>
          <cell r="F15">
            <v>67</v>
          </cell>
          <cell r="G15">
            <v>27</v>
          </cell>
          <cell r="H15">
            <v>21.6</v>
          </cell>
          <cell r="J15">
            <v>41.04</v>
          </cell>
          <cell r="K15">
            <v>0</v>
          </cell>
        </row>
        <row r="16">
          <cell r="B16">
            <v>21.858333333333331</v>
          </cell>
          <cell r="C16">
            <v>28.4</v>
          </cell>
          <cell r="D16">
            <v>15.9</v>
          </cell>
          <cell r="E16">
            <v>43.125</v>
          </cell>
          <cell r="F16">
            <v>62</v>
          </cell>
          <cell r="G16">
            <v>22</v>
          </cell>
          <cell r="H16">
            <v>14.76</v>
          </cell>
          <cell r="J16">
            <v>30.6</v>
          </cell>
          <cell r="K16">
            <v>0</v>
          </cell>
        </row>
        <row r="17">
          <cell r="B17">
            <v>21.57083333333334</v>
          </cell>
          <cell r="C17">
            <v>28.9</v>
          </cell>
          <cell r="D17">
            <v>16.3</v>
          </cell>
          <cell r="E17">
            <v>47.166666666666664</v>
          </cell>
          <cell r="F17">
            <v>69</v>
          </cell>
          <cell r="G17">
            <v>24</v>
          </cell>
          <cell r="H17">
            <v>17.64</v>
          </cell>
          <cell r="J17">
            <v>30.96</v>
          </cell>
          <cell r="K17">
            <v>0</v>
          </cell>
        </row>
        <row r="18">
          <cell r="B18">
            <v>22.370833333333334</v>
          </cell>
          <cell r="C18">
            <v>29.2</v>
          </cell>
          <cell r="D18">
            <v>16.8</v>
          </cell>
          <cell r="E18">
            <v>50.25</v>
          </cell>
          <cell r="F18">
            <v>69</v>
          </cell>
          <cell r="G18">
            <v>26</v>
          </cell>
          <cell r="H18">
            <v>18</v>
          </cell>
          <cell r="J18">
            <v>34.200000000000003</v>
          </cell>
          <cell r="K18">
            <v>0</v>
          </cell>
        </row>
        <row r="19">
          <cell r="B19">
            <v>22.787499999999994</v>
          </cell>
          <cell r="C19">
            <v>29.9</v>
          </cell>
          <cell r="D19">
            <v>16.899999999999999</v>
          </cell>
          <cell r="E19">
            <v>44.041666666666664</v>
          </cell>
          <cell r="F19">
            <v>64</v>
          </cell>
          <cell r="G19">
            <v>24</v>
          </cell>
          <cell r="H19">
            <v>16.920000000000002</v>
          </cell>
          <cell r="J19">
            <v>30.240000000000002</v>
          </cell>
          <cell r="K19">
            <v>0</v>
          </cell>
        </row>
        <row r="20">
          <cell r="B20">
            <v>23.500000000000004</v>
          </cell>
          <cell r="C20">
            <v>29.8</v>
          </cell>
          <cell r="D20">
            <v>18</v>
          </cell>
          <cell r="E20">
            <v>37.875</v>
          </cell>
          <cell r="F20">
            <v>55</v>
          </cell>
          <cell r="G20">
            <v>23</v>
          </cell>
          <cell r="H20">
            <v>17.64</v>
          </cell>
          <cell r="J20">
            <v>33.480000000000004</v>
          </cell>
          <cell r="K20">
            <v>0</v>
          </cell>
        </row>
        <row r="21">
          <cell r="B21">
            <v>21.412500000000005</v>
          </cell>
          <cell r="C21">
            <v>27.6</v>
          </cell>
          <cell r="D21">
            <v>16</v>
          </cell>
          <cell r="E21">
            <v>48.666666666666664</v>
          </cell>
          <cell r="F21">
            <v>81</v>
          </cell>
          <cell r="G21">
            <v>31</v>
          </cell>
          <cell r="H21">
            <v>17.28</v>
          </cell>
          <cell r="J21">
            <v>28.8</v>
          </cell>
          <cell r="K21">
            <v>0</v>
          </cell>
        </row>
        <row r="22">
          <cell r="B22">
            <v>14.883333333333333</v>
          </cell>
          <cell r="C22">
            <v>22.6</v>
          </cell>
          <cell r="D22">
            <v>9.1999999999999993</v>
          </cell>
          <cell r="E22">
            <v>56.333333333333336</v>
          </cell>
          <cell r="F22">
            <v>85</v>
          </cell>
          <cell r="G22">
            <v>29</v>
          </cell>
          <cell r="H22">
            <v>24.840000000000003</v>
          </cell>
          <cell r="J22">
            <v>40.680000000000007</v>
          </cell>
          <cell r="K22">
            <v>0</v>
          </cell>
        </row>
        <row r="23">
          <cell r="B23">
            <v>17.737500000000001</v>
          </cell>
          <cell r="C23">
            <v>27</v>
          </cell>
          <cell r="D23">
            <v>11.2</v>
          </cell>
          <cell r="E23">
            <v>52.416666666666664</v>
          </cell>
          <cell r="F23">
            <v>68</v>
          </cell>
          <cell r="G23">
            <v>33</v>
          </cell>
          <cell r="H23">
            <v>17.64</v>
          </cell>
          <cell r="J23">
            <v>29.52</v>
          </cell>
          <cell r="K23">
            <v>0</v>
          </cell>
        </row>
        <row r="24">
          <cell r="B24">
            <v>20.866666666666667</v>
          </cell>
          <cell r="C24">
            <v>28.4</v>
          </cell>
          <cell r="D24">
            <v>15.5</v>
          </cell>
          <cell r="E24">
            <v>53.708333333333336</v>
          </cell>
          <cell r="F24">
            <v>72</v>
          </cell>
          <cell r="G24">
            <v>29</v>
          </cell>
          <cell r="H24">
            <v>15.48</v>
          </cell>
          <cell r="J24">
            <v>27</v>
          </cell>
          <cell r="K24">
            <v>0</v>
          </cell>
        </row>
        <row r="25">
          <cell r="B25">
            <v>22.400000000000002</v>
          </cell>
          <cell r="C25">
            <v>29.5</v>
          </cell>
          <cell r="D25">
            <v>17.600000000000001</v>
          </cell>
          <cell r="E25">
            <v>46.833333333333336</v>
          </cell>
          <cell r="F25">
            <v>65</v>
          </cell>
          <cell r="G25">
            <v>26</v>
          </cell>
          <cell r="H25">
            <v>17.28</v>
          </cell>
          <cell r="J25">
            <v>33.480000000000004</v>
          </cell>
          <cell r="K25">
            <v>0</v>
          </cell>
        </row>
        <row r="26">
          <cell r="B26">
            <v>22.104166666666668</v>
          </cell>
          <cell r="C26">
            <v>30.7</v>
          </cell>
          <cell r="D26">
            <v>14.5</v>
          </cell>
          <cell r="E26">
            <v>48.916666666666664</v>
          </cell>
          <cell r="F26">
            <v>73</v>
          </cell>
          <cell r="G26">
            <v>26</v>
          </cell>
          <cell r="H26">
            <v>13.68</v>
          </cell>
          <cell r="J26">
            <v>21.96</v>
          </cell>
          <cell r="K26">
            <v>0</v>
          </cell>
        </row>
        <row r="27">
          <cell r="B27">
            <v>23.82083333333334</v>
          </cell>
          <cell r="C27">
            <v>31.6</v>
          </cell>
          <cell r="D27">
            <v>18.3</v>
          </cell>
          <cell r="E27">
            <v>45.833333333333336</v>
          </cell>
          <cell r="F27">
            <v>62</v>
          </cell>
          <cell r="G27">
            <v>23</v>
          </cell>
          <cell r="H27">
            <v>19.8</v>
          </cell>
          <cell r="J27">
            <v>32.04</v>
          </cell>
          <cell r="K27">
            <v>0</v>
          </cell>
        </row>
        <row r="28">
          <cell r="B28">
            <v>24.366666666666671</v>
          </cell>
          <cell r="C28">
            <v>31.2</v>
          </cell>
          <cell r="D28">
            <v>18.7</v>
          </cell>
          <cell r="E28">
            <v>43.833333333333336</v>
          </cell>
          <cell r="F28">
            <v>61</v>
          </cell>
          <cell r="G28">
            <v>23</v>
          </cell>
          <cell r="H28">
            <v>20.16</v>
          </cell>
          <cell r="J28">
            <v>39.6</v>
          </cell>
          <cell r="K28">
            <v>0</v>
          </cell>
        </row>
        <row r="29">
          <cell r="B29">
            <v>22.416666666666668</v>
          </cell>
          <cell r="C29">
            <v>31.8</v>
          </cell>
          <cell r="D29">
            <v>13.6</v>
          </cell>
          <cell r="E29">
            <v>53.541666666666664</v>
          </cell>
          <cell r="F29">
            <v>87</v>
          </cell>
          <cell r="G29">
            <v>24</v>
          </cell>
          <cell r="H29">
            <v>20.16</v>
          </cell>
          <cell r="J29">
            <v>38.159999999999997</v>
          </cell>
          <cell r="K29">
            <v>0</v>
          </cell>
        </row>
        <row r="30">
          <cell r="B30">
            <v>25.525000000000002</v>
          </cell>
          <cell r="C30">
            <v>33.1</v>
          </cell>
          <cell r="D30">
            <v>21.1</v>
          </cell>
          <cell r="E30">
            <v>43.708333333333336</v>
          </cell>
          <cell r="F30">
            <v>59</v>
          </cell>
          <cell r="G30">
            <v>19</v>
          </cell>
          <cell r="H30">
            <v>21.6</v>
          </cell>
          <cell r="J30">
            <v>36.72</v>
          </cell>
          <cell r="K30">
            <v>0</v>
          </cell>
        </row>
        <row r="31">
          <cell r="B31">
            <v>25.649999999999995</v>
          </cell>
          <cell r="C31">
            <v>32.5</v>
          </cell>
          <cell r="D31">
            <v>19.100000000000001</v>
          </cell>
          <cell r="E31">
            <v>40.875</v>
          </cell>
          <cell r="F31">
            <v>61</v>
          </cell>
          <cell r="G31">
            <v>24</v>
          </cell>
          <cell r="H31">
            <v>25.92</v>
          </cell>
          <cell r="J31">
            <v>51.480000000000004</v>
          </cell>
          <cell r="K31">
            <v>0</v>
          </cell>
        </row>
        <row r="32">
          <cell r="B32">
            <v>19.149999999999995</v>
          </cell>
          <cell r="C32">
            <v>26.5</v>
          </cell>
          <cell r="D32">
            <v>14.3</v>
          </cell>
          <cell r="E32">
            <v>75</v>
          </cell>
          <cell r="F32">
            <v>89</v>
          </cell>
          <cell r="G32">
            <v>42</v>
          </cell>
          <cell r="H32">
            <v>17.28</v>
          </cell>
          <cell r="J32">
            <v>33.480000000000004</v>
          </cell>
          <cell r="K32">
            <v>6.6000000000000005</v>
          </cell>
        </row>
        <row r="33">
          <cell r="B33">
            <v>14.791666666666666</v>
          </cell>
          <cell r="C33">
            <v>22.7</v>
          </cell>
          <cell r="D33">
            <v>9.9</v>
          </cell>
          <cell r="E33">
            <v>67.916666666666671</v>
          </cell>
          <cell r="F33">
            <v>89</v>
          </cell>
          <cell r="G33">
            <v>31</v>
          </cell>
          <cell r="H33">
            <v>21.96</v>
          </cell>
          <cell r="J33">
            <v>39.6</v>
          </cell>
          <cell r="K33">
            <v>0</v>
          </cell>
        </row>
        <row r="34">
          <cell r="B34">
            <v>17.429166666666664</v>
          </cell>
          <cell r="C34">
            <v>27</v>
          </cell>
          <cell r="D34">
            <v>9.3000000000000007</v>
          </cell>
          <cell r="E34">
            <v>46.416666666666664</v>
          </cell>
          <cell r="F34">
            <v>74</v>
          </cell>
          <cell r="G34">
            <v>20</v>
          </cell>
          <cell r="H34">
            <v>20.16</v>
          </cell>
          <cell r="J34">
            <v>36</v>
          </cell>
          <cell r="K34">
            <v>0</v>
          </cell>
        </row>
        <row r="35">
          <cell r="B35">
            <v>21.534782608695654</v>
          </cell>
          <cell r="C35">
            <v>30</v>
          </cell>
          <cell r="D35">
            <v>16.100000000000001</v>
          </cell>
          <cell r="E35">
            <v>31.869565217391305</v>
          </cell>
          <cell r="F35">
            <v>49</v>
          </cell>
          <cell r="G35">
            <v>15</v>
          </cell>
          <cell r="H35">
            <v>27</v>
          </cell>
          <cell r="J35">
            <v>46.800000000000004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B35" t="str">
            <v>*</v>
          </cell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16.491666666666671</v>
          </cell>
          <cell r="C5">
            <v>19.7</v>
          </cell>
          <cell r="D5">
            <v>14.5</v>
          </cell>
          <cell r="E5">
            <v>86.695652173913047</v>
          </cell>
          <cell r="F5">
            <v>100</v>
          </cell>
          <cell r="G5">
            <v>71</v>
          </cell>
          <cell r="H5">
            <v>9.3600000000000012</v>
          </cell>
          <cell r="J5">
            <v>30.6</v>
          </cell>
          <cell r="K5">
            <v>0</v>
          </cell>
        </row>
        <row r="6">
          <cell r="B6">
            <v>18.733333333333338</v>
          </cell>
          <cell r="C6">
            <v>25.7</v>
          </cell>
          <cell r="D6">
            <v>15.4</v>
          </cell>
          <cell r="E6">
            <v>79.368421052631575</v>
          </cell>
          <cell r="F6">
            <v>100</v>
          </cell>
          <cell r="G6">
            <v>56</v>
          </cell>
          <cell r="H6">
            <v>8.2799999999999994</v>
          </cell>
          <cell r="J6">
            <v>21.240000000000002</v>
          </cell>
          <cell r="K6">
            <v>0</v>
          </cell>
        </row>
        <row r="7">
          <cell r="B7">
            <v>18.458333333333332</v>
          </cell>
          <cell r="C7">
            <v>26</v>
          </cell>
          <cell r="D7">
            <v>12.5</v>
          </cell>
          <cell r="E7">
            <v>73.5</v>
          </cell>
          <cell r="F7">
            <v>100</v>
          </cell>
          <cell r="G7">
            <v>48</v>
          </cell>
          <cell r="H7">
            <v>11.520000000000001</v>
          </cell>
          <cell r="J7">
            <v>24.840000000000003</v>
          </cell>
          <cell r="K7">
            <v>0</v>
          </cell>
        </row>
        <row r="8">
          <cell r="B8">
            <v>18.524999999999999</v>
          </cell>
          <cell r="C8">
            <v>25.7</v>
          </cell>
          <cell r="D8">
            <v>12.6</v>
          </cell>
          <cell r="E8">
            <v>70.263157894736835</v>
          </cell>
          <cell r="F8">
            <v>100</v>
          </cell>
          <cell r="G8">
            <v>44</v>
          </cell>
          <cell r="H8">
            <v>13.32</v>
          </cell>
          <cell r="J8">
            <v>27</v>
          </cell>
          <cell r="K8">
            <v>0</v>
          </cell>
        </row>
        <row r="9">
          <cell r="C9">
            <v>26.9</v>
          </cell>
          <cell r="D9">
            <v>12.5</v>
          </cell>
          <cell r="E9">
            <v>61.588235294117645</v>
          </cell>
          <cell r="F9">
            <v>100</v>
          </cell>
          <cell r="G9">
            <v>32</v>
          </cell>
          <cell r="H9">
            <v>15.48</v>
          </cell>
          <cell r="J9">
            <v>23.400000000000002</v>
          </cell>
          <cell r="K9">
            <v>0</v>
          </cell>
        </row>
        <row r="10">
          <cell r="B10">
            <v>18.533333333333335</v>
          </cell>
          <cell r="C10">
            <v>26.9</v>
          </cell>
          <cell r="D10">
            <v>11</v>
          </cell>
          <cell r="E10">
            <v>65.714285714285708</v>
          </cell>
          <cell r="F10">
            <v>100</v>
          </cell>
          <cell r="G10">
            <v>31</v>
          </cell>
          <cell r="H10">
            <v>12.24</v>
          </cell>
          <cell r="J10">
            <v>23.400000000000002</v>
          </cell>
          <cell r="K10">
            <v>0</v>
          </cell>
        </row>
        <row r="11">
          <cell r="B11">
            <v>18.491666666666664</v>
          </cell>
          <cell r="C11">
            <v>28</v>
          </cell>
          <cell r="D11">
            <v>11.2</v>
          </cell>
          <cell r="E11">
            <v>67.565217391304344</v>
          </cell>
          <cell r="F11">
            <v>100</v>
          </cell>
          <cell r="G11">
            <v>29</v>
          </cell>
          <cell r="H11">
            <v>12.6</v>
          </cell>
          <cell r="J11">
            <v>22.32</v>
          </cell>
          <cell r="K11">
            <v>0</v>
          </cell>
        </row>
        <row r="12">
          <cell r="B12">
            <v>18.833333333333329</v>
          </cell>
          <cell r="C12">
            <v>27.3</v>
          </cell>
          <cell r="D12">
            <v>11.8</v>
          </cell>
          <cell r="E12">
            <v>67.541666666666671</v>
          </cell>
          <cell r="F12">
            <v>100</v>
          </cell>
          <cell r="G12">
            <v>35</v>
          </cell>
          <cell r="H12">
            <v>13.32</v>
          </cell>
          <cell r="J12">
            <v>28.8</v>
          </cell>
          <cell r="K12">
            <v>0</v>
          </cell>
        </row>
        <row r="13">
          <cell r="B13">
            <v>19.25</v>
          </cell>
          <cell r="C13">
            <v>27.7</v>
          </cell>
          <cell r="D13">
            <v>12.7</v>
          </cell>
          <cell r="E13">
            <v>65.708333333333329</v>
          </cell>
          <cell r="F13">
            <v>97</v>
          </cell>
          <cell r="G13">
            <v>31</v>
          </cell>
          <cell r="H13">
            <v>11.879999999999999</v>
          </cell>
          <cell r="J13">
            <v>31.680000000000003</v>
          </cell>
          <cell r="K13">
            <v>0</v>
          </cell>
        </row>
        <row r="14">
          <cell r="B14">
            <v>19.654166666666665</v>
          </cell>
          <cell r="C14">
            <v>28.7</v>
          </cell>
          <cell r="D14">
            <v>11.7</v>
          </cell>
          <cell r="E14">
            <v>63.31818181818182</v>
          </cell>
          <cell r="F14">
            <v>100</v>
          </cell>
          <cell r="G14">
            <v>29</v>
          </cell>
          <cell r="H14">
            <v>11.520000000000001</v>
          </cell>
          <cell r="J14">
            <v>29.880000000000003</v>
          </cell>
          <cell r="K14">
            <v>0</v>
          </cell>
        </row>
        <row r="15">
          <cell r="B15">
            <v>19.804166666666667</v>
          </cell>
          <cell r="C15">
            <v>28.5</v>
          </cell>
          <cell r="D15">
            <v>11.3</v>
          </cell>
          <cell r="E15">
            <v>59.333333333333336</v>
          </cell>
          <cell r="F15">
            <v>100</v>
          </cell>
          <cell r="G15">
            <v>27</v>
          </cell>
          <cell r="H15">
            <v>10.44</v>
          </cell>
          <cell r="J15">
            <v>25.2</v>
          </cell>
          <cell r="K15">
            <v>0</v>
          </cell>
        </row>
        <row r="16">
          <cell r="B16">
            <v>18.870833333333334</v>
          </cell>
          <cell r="C16">
            <v>28.7</v>
          </cell>
          <cell r="D16">
            <v>11.6</v>
          </cell>
          <cell r="E16">
            <v>64.458333333333329</v>
          </cell>
          <cell r="F16">
            <v>100</v>
          </cell>
          <cell r="G16">
            <v>26</v>
          </cell>
          <cell r="H16">
            <v>18.36</v>
          </cell>
          <cell r="J16">
            <v>28.44</v>
          </cell>
          <cell r="K16">
            <v>0</v>
          </cell>
        </row>
        <row r="17">
          <cell r="B17">
            <v>20.433333333333334</v>
          </cell>
          <cell r="C17">
            <v>28.8</v>
          </cell>
          <cell r="D17">
            <v>13.8</v>
          </cell>
          <cell r="E17">
            <v>63.666666666666664</v>
          </cell>
          <cell r="F17">
            <v>100</v>
          </cell>
          <cell r="G17">
            <v>32</v>
          </cell>
          <cell r="H17">
            <v>11.16</v>
          </cell>
          <cell r="J17">
            <v>22.68</v>
          </cell>
          <cell r="K17">
            <v>0</v>
          </cell>
        </row>
        <row r="18">
          <cell r="B18">
            <v>21.745833333333334</v>
          </cell>
          <cell r="C18">
            <v>30</v>
          </cell>
          <cell r="D18">
            <v>14</v>
          </cell>
          <cell r="E18">
            <v>60.083333333333336</v>
          </cell>
          <cell r="F18">
            <v>100</v>
          </cell>
          <cell r="G18">
            <v>25</v>
          </cell>
          <cell r="H18">
            <v>9.3600000000000012</v>
          </cell>
          <cell r="J18">
            <v>21.96</v>
          </cell>
          <cell r="K18">
            <v>0</v>
          </cell>
        </row>
        <row r="19">
          <cell r="B19">
            <v>19.579166666666666</v>
          </cell>
          <cell r="C19">
            <v>30.1</v>
          </cell>
          <cell r="D19">
            <v>10.6</v>
          </cell>
          <cell r="E19">
            <v>60.666666666666664</v>
          </cell>
          <cell r="F19">
            <v>100</v>
          </cell>
          <cell r="G19">
            <v>23</v>
          </cell>
          <cell r="H19">
            <v>12.6</v>
          </cell>
          <cell r="J19">
            <v>24.12</v>
          </cell>
          <cell r="K19">
            <v>0</v>
          </cell>
        </row>
        <row r="20">
          <cell r="B20">
            <v>19.537499999999998</v>
          </cell>
          <cell r="C20">
            <v>29.1</v>
          </cell>
          <cell r="D20">
            <v>10.5</v>
          </cell>
          <cell r="E20">
            <v>58.5</v>
          </cell>
          <cell r="F20">
            <v>96</v>
          </cell>
          <cell r="G20">
            <v>25</v>
          </cell>
          <cell r="H20">
            <v>9.3600000000000012</v>
          </cell>
          <cell r="J20">
            <v>22.32</v>
          </cell>
          <cell r="K20">
            <v>0</v>
          </cell>
        </row>
        <row r="21">
          <cell r="B21">
            <v>20.845833333333335</v>
          </cell>
          <cell r="C21">
            <v>30.2</v>
          </cell>
          <cell r="D21">
            <v>12.5</v>
          </cell>
          <cell r="E21">
            <v>56.833333333333336</v>
          </cell>
          <cell r="F21">
            <v>91</v>
          </cell>
          <cell r="G21">
            <v>24</v>
          </cell>
          <cell r="H21">
            <v>9.3600000000000012</v>
          </cell>
          <cell r="J21">
            <v>19.440000000000001</v>
          </cell>
          <cell r="K21">
            <v>0</v>
          </cell>
        </row>
        <row r="22">
          <cell r="B22">
            <v>18.387499999999999</v>
          </cell>
          <cell r="C22">
            <v>25.5</v>
          </cell>
          <cell r="D22">
            <v>12.9</v>
          </cell>
          <cell r="E22">
            <v>62.708333333333336</v>
          </cell>
          <cell r="F22">
            <v>88</v>
          </cell>
          <cell r="G22">
            <v>38</v>
          </cell>
          <cell r="H22">
            <v>8.2799999999999994</v>
          </cell>
          <cell r="J22">
            <v>27.720000000000002</v>
          </cell>
          <cell r="K22">
            <v>0</v>
          </cell>
        </row>
        <row r="23">
          <cell r="B23">
            <v>17.979166666666668</v>
          </cell>
          <cell r="C23">
            <v>27.3</v>
          </cell>
          <cell r="D23">
            <v>10.1</v>
          </cell>
          <cell r="E23">
            <v>68.045454545454547</v>
          </cell>
          <cell r="F23">
            <v>100</v>
          </cell>
          <cell r="G23">
            <v>33</v>
          </cell>
          <cell r="H23">
            <v>7.9200000000000008</v>
          </cell>
          <cell r="J23">
            <v>18.36</v>
          </cell>
          <cell r="K23">
            <v>0</v>
          </cell>
        </row>
        <row r="24">
          <cell r="B24">
            <v>19.162499999999998</v>
          </cell>
          <cell r="C24">
            <v>28.9</v>
          </cell>
          <cell r="D24">
            <v>10.6</v>
          </cell>
          <cell r="E24">
            <v>63.695652173913047</v>
          </cell>
          <cell r="F24">
            <v>100</v>
          </cell>
          <cell r="G24">
            <v>28</v>
          </cell>
          <cell r="H24">
            <v>10.08</v>
          </cell>
          <cell r="J24">
            <v>19.8</v>
          </cell>
          <cell r="K24">
            <v>0</v>
          </cell>
        </row>
        <row r="25">
          <cell r="B25">
            <v>19.874999999999996</v>
          </cell>
          <cell r="C25">
            <v>29.9</v>
          </cell>
          <cell r="D25">
            <v>11.5</v>
          </cell>
          <cell r="E25">
            <v>61.583333333333336</v>
          </cell>
          <cell r="F25">
            <v>97</v>
          </cell>
          <cell r="G25">
            <v>28</v>
          </cell>
          <cell r="H25">
            <v>9.7200000000000006</v>
          </cell>
          <cell r="J25">
            <v>21.96</v>
          </cell>
          <cell r="K25">
            <v>0</v>
          </cell>
        </row>
        <row r="26">
          <cell r="B26">
            <v>20.783333333333331</v>
          </cell>
          <cell r="C26">
            <v>31.7</v>
          </cell>
          <cell r="D26">
            <v>11.6</v>
          </cell>
          <cell r="E26">
            <v>61.043478260869563</v>
          </cell>
          <cell r="F26">
            <v>100</v>
          </cell>
          <cell r="G26">
            <v>25</v>
          </cell>
          <cell r="H26">
            <v>11.520000000000001</v>
          </cell>
          <cell r="J26">
            <v>21.96</v>
          </cell>
          <cell r="K26">
            <v>0</v>
          </cell>
        </row>
        <row r="27">
          <cell r="B27">
            <v>21.370833333333334</v>
          </cell>
          <cell r="C27">
            <v>31.5</v>
          </cell>
          <cell r="D27">
            <v>12.5</v>
          </cell>
          <cell r="E27">
            <v>61.875</v>
          </cell>
          <cell r="F27">
            <v>100</v>
          </cell>
          <cell r="G27">
            <v>26</v>
          </cell>
          <cell r="H27">
            <v>11.520000000000001</v>
          </cell>
          <cell r="J27">
            <v>23.400000000000002</v>
          </cell>
          <cell r="K27">
            <v>0</v>
          </cell>
        </row>
        <row r="28">
          <cell r="B28">
            <v>21.954166666666666</v>
          </cell>
          <cell r="D28">
            <v>13.4</v>
          </cell>
          <cell r="E28">
            <v>58.875</v>
          </cell>
          <cell r="F28">
            <v>95</v>
          </cell>
          <cell r="G28">
            <v>26</v>
          </cell>
          <cell r="H28">
            <v>11.16</v>
          </cell>
          <cell r="J28">
            <v>20.52</v>
          </cell>
          <cell r="K28">
            <v>0</v>
          </cell>
        </row>
        <row r="29">
          <cell r="B29">
            <v>22.608333333333334</v>
          </cell>
          <cell r="C29">
            <v>33.299999999999997</v>
          </cell>
          <cell r="D29">
            <v>14.1</v>
          </cell>
          <cell r="E29">
            <v>58.625</v>
          </cell>
          <cell r="F29">
            <v>99</v>
          </cell>
          <cell r="G29">
            <v>19</v>
          </cell>
          <cell r="H29">
            <v>9.7200000000000006</v>
          </cell>
          <cell r="J29">
            <v>22.68</v>
          </cell>
          <cell r="K29">
            <v>0</v>
          </cell>
        </row>
        <row r="30">
          <cell r="B30">
            <v>22.841666666666669</v>
          </cell>
          <cell r="C30">
            <v>32.799999999999997</v>
          </cell>
          <cell r="D30">
            <v>14.3</v>
          </cell>
          <cell r="E30">
            <v>56.208333333333336</v>
          </cell>
          <cell r="F30">
            <v>94</v>
          </cell>
          <cell r="G30">
            <v>23</v>
          </cell>
          <cell r="H30">
            <v>7.2</v>
          </cell>
          <cell r="J30">
            <v>22.68</v>
          </cell>
          <cell r="K30">
            <v>0</v>
          </cell>
        </row>
        <row r="31">
          <cell r="B31">
            <v>23.741666666666671</v>
          </cell>
          <cell r="C31">
            <v>34.6</v>
          </cell>
          <cell r="D31">
            <v>14.1</v>
          </cell>
          <cell r="E31">
            <v>50.708333333333336</v>
          </cell>
          <cell r="F31">
            <v>88</v>
          </cell>
          <cell r="G31">
            <v>19</v>
          </cell>
          <cell r="H31">
            <v>17.64</v>
          </cell>
          <cell r="J31">
            <v>36.72</v>
          </cell>
          <cell r="K31">
            <v>0</v>
          </cell>
        </row>
        <row r="32">
          <cell r="B32">
            <v>23.579166666666669</v>
          </cell>
          <cell r="C32">
            <v>30.1</v>
          </cell>
          <cell r="D32">
            <v>16.899999999999999</v>
          </cell>
          <cell r="E32">
            <v>52.25</v>
          </cell>
          <cell r="F32">
            <v>77</v>
          </cell>
          <cell r="G32">
            <v>34</v>
          </cell>
          <cell r="H32">
            <v>12.6</v>
          </cell>
          <cell r="J32">
            <v>26.28</v>
          </cell>
          <cell r="K32">
            <v>0</v>
          </cell>
        </row>
        <row r="33">
          <cell r="B33">
            <v>18.425000000000004</v>
          </cell>
          <cell r="C33">
            <v>24.7</v>
          </cell>
          <cell r="D33">
            <v>12.7</v>
          </cell>
          <cell r="E33">
            <v>62.583333333333336</v>
          </cell>
          <cell r="F33">
            <v>89</v>
          </cell>
          <cell r="G33">
            <v>33</v>
          </cell>
          <cell r="H33">
            <v>9</v>
          </cell>
          <cell r="J33">
            <v>23.400000000000002</v>
          </cell>
          <cell r="K33">
            <v>0</v>
          </cell>
        </row>
        <row r="34">
          <cell r="B34">
            <v>16.262499999999999</v>
          </cell>
          <cell r="C34">
            <v>26.6</v>
          </cell>
          <cell r="D34">
            <v>7.3</v>
          </cell>
          <cell r="E34">
            <v>60.875</v>
          </cell>
          <cell r="F34">
            <v>100</v>
          </cell>
          <cell r="G34">
            <v>20</v>
          </cell>
          <cell r="H34">
            <v>14.04</v>
          </cell>
          <cell r="J34">
            <v>26.28</v>
          </cell>
          <cell r="K34">
            <v>0</v>
          </cell>
        </row>
        <row r="35">
          <cell r="B35">
            <v>17.645833333333336</v>
          </cell>
          <cell r="C35">
            <v>30</v>
          </cell>
          <cell r="D35">
            <v>7.6</v>
          </cell>
          <cell r="E35">
            <v>49.541666666666664</v>
          </cell>
          <cell r="F35">
            <v>85</v>
          </cell>
          <cell r="G35">
            <v>14</v>
          </cell>
          <cell r="H35">
            <v>10.08</v>
          </cell>
          <cell r="J35">
            <v>21.96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12.716666666666667</v>
          </cell>
          <cell r="C5">
            <v>15.2</v>
          </cell>
          <cell r="D5">
            <v>10.8</v>
          </cell>
          <cell r="E5">
            <v>93.25</v>
          </cell>
          <cell r="F5">
            <v>97</v>
          </cell>
          <cell r="G5">
            <v>85</v>
          </cell>
          <cell r="H5">
            <v>13.68</v>
          </cell>
          <cell r="J5">
            <v>29.16</v>
          </cell>
          <cell r="K5">
            <v>0</v>
          </cell>
        </row>
        <row r="6">
          <cell r="B6">
            <v>16.712499999999999</v>
          </cell>
          <cell r="C6">
            <v>23.9</v>
          </cell>
          <cell r="D6">
            <v>13.6</v>
          </cell>
          <cell r="E6">
            <v>82.666666666666671</v>
          </cell>
          <cell r="F6">
            <v>95</v>
          </cell>
          <cell r="G6">
            <v>51</v>
          </cell>
          <cell r="H6">
            <v>13.68</v>
          </cell>
          <cell r="J6">
            <v>24.840000000000003</v>
          </cell>
          <cell r="K6">
            <v>0</v>
          </cell>
        </row>
        <row r="7">
          <cell r="B7">
            <v>16.795833333333331</v>
          </cell>
          <cell r="C7">
            <v>23.2</v>
          </cell>
          <cell r="D7">
            <v>12.6</v>
          </cell>
          <cell r="E7">
            <v>81.291666666666671</v>
          </cell>
          <cell r="F7">
            <v>95</v>
          </cell>
          <cell r="G7">
            <v>53</v>
          </cell>
          <cell r="H7">
            <v>10.44</v>
          </cell>
          <cell r="J7">
            <v>24.840000000000003</v>
          </cell>
          <cell r="K7">
            <v>0</v>
          </cell>
        </row>
        <row r="8">
          <cell r="B8">
            <v>17.116666666666671</v>
          </cell>
          <cell r="C8">
            <v>23.8</v>
          </cell>
          <cell r="D8">
            <v>11.4</v>
          </cell>
          <cell r="E8">
            <v>77.25</v>
          </cell>
          <cell r="F8">
            <v>96</v>
          </cell>
          <cell r="G8">
            <v>49</v>
          </cell>
          <cell r="H8">
            <v>16.559999999999999</v>
          </cell>
          <cell r="J8">
            <v>32.4</v>
          </cell>
          <cell r="K8">
            <v>0</v>
          </cell>
        </row>
        <row r="9">
          <cell r="B9">
            <v>18.775000000000002</v>
          </cell>
          <cell r="C9">
            <v>24.9</v>
          </cell>
          <cell r="D9">
            <v>14.8</v>
          </cell>
          <cell r="E9">
            <v>65.875</v>
          </cell>
          <cell r="F9">
            <v>88</v>
          </cell>
          <cell r="G9">
            <v>33</v>
          </cell>
          <cell r="H9">
            <v>14.76</v>
          </cell>
          <cell r="J9">
            <v>24.12</v>
          </cell>
          <cell r="K9">
            <v>0</v>
          </cell>
        </row>
        <row r="10">
          <cell r="B10">
            <v>18.687499999999996</v>
          </cell>
          <cell r="C10">
            <v>24.6</v>
          </cell>
          <cell r="D10">
            <v>13.3</v>
          </cell>
          <cell r="E10">
            <v>57.291666666666664</v>
          </cell>
          <cell r="F10">
            <v>76</v>
          </cell>
          <cell r="G10">
            <v>34</v>
          </cell>
          <cell r="H10">
            <v>17.28</v>
          </cell>
          <cell r="J10">
            <v>30.240000000000002</v>
          </cell>
          <cell r="K10">
            <v>0</v>
          </cell>
        </row>
        <row r="11">
          <cell r="B11">
            <v>19.520833333333336</v>
          </cell>
          <cell r="C11">
            <v>26.6</v>
          </cell>
          <cell r="D11">
            <v>14.6</v>
          </cell>
          <cell r="E11">
            <v>54.708333333333336</v>
          </cell>
          <cell r="F11">
            <v>72</v>
          </cell>
          <cell r="G11">
            <v>33</v>
          </cell>
          <cell r="H11">
            <v>16.920000000000002</v>
          </cell>
          <cell r="J11">
            <v>27</v>
          </cell>
          <cell r="K11">
            <v>0</v>
          </cell>
        </row>
        <row r="12">
          <cell r="B12">
            <v>18.470833333333335</v>
          </cell>
          <cell r="C12">
            <v>25</v>
          </cell>
          <cell r="D12">
            <v>12.2</v>
          </cell>
          <cell r="E12">
            <v>61.458333333333336</v>
          </cell>
          <cell r="F12">
            <v>82</v>
          </cell>
          <cell r="G12">
            <v>39</v>
          </cell>
          <cell r="H12">
            <v>12.6</v>
          </cell>
          <cell r="J12">
            <v>24.48</v>
          </cell>
          <cell r="K12">
            <v>0</v>
          </cell>
        </row>
        <row r="13">
          <cell r="B13">
            <v>18.062500000000004</v>
          </cell>
          <cell r="C13">
            <v>24.9</v>
          </cell>
          <cell r="D13">
            <v>12.6</v>
          </cell>
          <cell r="E13">
            <v>64.333333333333329</v>
          </cell>
          <cell r="F13">
            <v>83</v>
          </cell>
          <cell r="G13">
            <v>40</v>
          </cell>
          <cell r="H13">
            <v>15.840000000000002</v>
          </cell>
          <cell r="J13">
            <v>29.880000000000003</v>
          </cell>
          <cell r="K13">
            <v>0</v>
          </cell>
        </row>
        <row r="14">
          <cell r="B14">
            <v>19.683333333333334</v>
          </cell>
          <cell r="C14">
            <v>26.4</v>
          </cell>
          <cell r="D14">
            <v>14.4</v>
          </cell>
          <cell r="E14">
            <v>57.375</v>
          </cell>
          <cell r="F14">
            <v>79</v>
          </cell>
          <cell r="G14">
            <v>31</v>
          </cell>
          <cell r="H14">
            <v>16.559999999999999</v>
          </cell>
          <cell r="J14">
            <v>31.680000000000003</v>
          </cell>
          <cell r="K14">
            <v>0</v>
          </cell>
        </row>
        <row r="15">
          <cell r="B15">
            <v>20.613043478260867</v>
          </cell>
          <cell r="C15">
            <v>25.9</v>
          </cell>
          <cell r="D15">
            <v>15.6</v>
          </cell>
          <cell r="E15">
            <v>45.782608695652172</v>
          </cell>
          <cell r="F15">
            <v>62</v>
          </cell>
          <cell r="G15">
            <v>28</v>
          </cell>
          <cell r="H15">
            <v>13.32</v>
          </cell>
          <cell r="J15">
            <v>28.08</v>
          </cell>
          <cell r="K15">
            <v>0</v>
          </cell>
        </row>
        <row r="16">
          <cell r="B16">
            <v>20.5625</v>
          </cell>
          <cell r="C16">
            <v>25.6</v>
          </cell>
          <cell r="D16">
            <v>13.3</v>
          </cell>
          <cell r="E16">
            <v>45.541666666666664</v>
          </cell>
          <cell r="F16">
            <v>66</v>
          </cell>
          <cell r="G16">
            <v>30</v>
          </cell>
          <cell r="H16">
            <v>18.720000000000002</v>
          </cell>
          <cell r="J16">
            <v>33.119999999999997</v>
          </cell>
          <cell r="K16">
            <v>0</v>
          </cell>
        </row>
        <row r="17">
          <cell r="B17">
            <v>20.799999999999997</v>
          </cell>
          <cell r="C17">
            <v>26.3</v>
          </cell>
          <cell r="D17">
            <v>15.3</v>
          </cell>
          <cell r="E17">
            <v>52.125</v>
          </cell>
          <cell r="F17">
            <v>73</v>
          </cell>
          <cell r="G17">
            <v>33</v>
          </cell>
          <cell r="H17">
            <v>15.840000000000002</v>
          </cell>
          <cell r="J17">
            <v>28.8</v>
          </cell>
          <cell r="K17">
            <v>0</v>
          </cell>
        </row>
        <row r="18">
          <cell r="B18">
            <v>21.450000000000003</v>
          </cell>
          <cell r="C18">
            <v>27</v>
          </cell>
          <cell r="D18">
            <v>15.6</v>
          </cell>
          <cell r="E18">
            <v>49.333333333333336</v>
          </cell>
          <cell r="F18">
            <v>73</v>
          </cell>
          <cell r="G18">
            <v>30</v>
          </cell>
          <cell r="H18">
            <v>12.24</v>
          </cell>
          <cell r="J18">
            <v>29.880000000000003</v>
          </cell>
          <cell r="K18">
            <v>0</v>
          </cell>
        </row>
        <row r="19">
          <cell r="B19">
            <v>20.7</v>
          </cell>
          <cell r="C19">
            <v>27.3</v>
          </cell>
          <cell r="D19">
            <v>14.7</v>
          </cell>
          <cell r="E19">
            <v>45.458333333333336</v>
          </cell>
          <cell r="F19">
            <v>65</v>
          </cell>
          <cell r="G19">
            <v>26</v>
          </cell>
          <cell r="H19">
            <v>12.6</v>
          </cell>
          <cell r="J19">
            <v>27</v>
          </cell>
          <cell r="K19">
            <v>0</v>
          </cell>
        </row>
        <row r="20">
          <cell r="B20">
            <v>21.083333333333332</v>
          </cell>
          <cell r="C20">
            <v>27</v>
          </cell>
          <cell r="D20">
            <v>14.6</v>
          </cell>
          <cell r="E20">
            <v>43.791666666666664</v>
          </cell>
          <cell r="F20">
            <v>68</v>
          </cell>
          <cell r="G20">
            <v>27</v>
          </cell>
          <cell r="H20">
            <v>13.32</v>
          </cell>
          <cell r="J20">
            <v>30.6</v>
          </cell>
          <cell r="K20">
            <v>0</v>
          </cell>
        </row>
        <row r="21">
          <cell r="B21">
            <v>21.633333333333329</v>
          </cell>
          <cell r="C21">
            <v>28.3</v>
          </cell>
          <cell r="D21">
            <v>14.4</v>
          </cell>
          <cell r="E21">
            <v>42.041666666666664</v>
          </cell>
          <cell r="F21">
            <v>65</v>
          </cell>
          <cell r="G21">
            <v>25</v>
          </cell>
          <cell r="H21">
            <v>12.96</v>
          </cell>
          <cell r="J21">
            <v>25.56</v>
          </cell>
          <cell r="K21">
            <v>0</v>
          </cell>
        </row>
        <row r="22">
          <cell r="B22">
            <v>16.595833333333335</v>
          </cell>
          <cell r="C22">
            <v>24.8</v>
          </cell>
          <cell r="D22">
            <v>9.6999999999999993</v>
          </cell>
          <cell r="E22">
            <v>65.75</v>
          </cell>
          <cell r="F22">
            <v>94</v>
          </cell>
          <cell r="G22">
            <v>39</v>
          </cell>
          <cell r="H22">
            <v>13.32</v>
          </cell>
          <cell r="J22">
            <v>26.28</v>
          </cell>
          <cell r="K22">
            <v>0</v>
          </cell>
        </row>
        <row r="23">
          <cell r="B23">
            <v>18.224999999999998</v>
          </cell>
          <cell r="C23">
            <v>26.2</v>
          </cell>
          <cell r="D23">
            <v>10.1</v>
          </cell>
          <cell r="E23">
            <v>58.541666666666664</v>
          </cell>
          <cell r="F23">
            <v>81</v>
          </cell>
          <cell r="G23">
            <v>35</v>
          </cell>
          <cell r="H23">
            <v>10.8</v>
          </cell>
          <cell r="J23">
            <v>42.84</v>
          </cell>
          <cell r="K23">
            <v>0</v>
          </cell>
        </row>
        <row r="24">
          <cell r="B24">
            <v>19.979166666666664</v>
          </cell>
          <cell r="C24">
            <v>27.1</v>
          </cell>
          <cell r="D24">
            <v>11.9</v>
          </cell>
          <cell r="E24">
            <v>55.416666666666664</v>
          </cell>
          <cell r="F24">
            <v>83</v>
          </cell>
          <cell r="G24">
            <v>31</v>
          </cell>
          <cell r="H24">
            <v>14.04</v>
          </cell>
          <cell r="J24">
            <v>24.48</v>
          </cell>
          <cell r="K24">
            <v>0</v>
          </cell>
        </row>
        <row r="25">
          <cell r="B25">
            <v>21.516666666666666</v>
          </cell>
          <cell r="C25">
            <v>29.1</v>
          </cell>
          <cell r="D25">
            <v>15.1</v>
          </cell>
          <cell r="E25">
            <v>46</v>
          </cell>
          <cell r="F25">
            <v>68</v>
          </cell>
          <cell r="G25">
            <v>24</v>
          </cell>
          <cell r="H25">
            <v>15.48</v>
          </cell>
          <cell r="J25">
            <v>36.36</v>
          </cell>
          <cell r="K25">
            <v>0</v>
          </cell>
        </row>
        <row r="26">
          <cell r="B26">
            <v>22.070833333333336</v>
          </cell>
          <cell r="C26">
            <v>30.1</v>
          </cell>
          <cell r="D26">
            <v>15.6</v>
          </cell>
          <cell r="E26">
            <v>47.125</v>
          </cell>
          <cell r="F26">
            <v>70</v>
          </cell>
          <cell r="G26">
            <v>24</v>
          </cell>
          <cell r="H26">
            <v>14.76</v>
          </cell>
          <cell r="J26">
            <v>26.28</v>
          </cell>
          <cell r="K26">
            <v>0</v>
          </cell>
        </row>
        <row r="27">
          <cell r="B27">
            <v>22.820833333333336</v>
          </cell>
          <cell r="C27">
            <v>29.7</v>
          </cell>
          <cell r="D27">
            <v>16.8</v>
          </cell>
          <cell r="E27">
            <v>45.458333333333336</v>
          </cell>
          <cell r="F27">
            <v>67</v>
          </cell>
          <cell r="G27">
            <v>27</v>
          </cell>
          <cell r="H27">
            <v>16.2</v>
          </cell>
          <cell r="J27">
            <v>29.880000000000003</v>
          </cell>
          <cell r="K27">
            <v>0</v>
          </cell>
        </row>
        <row r="28">
          <cell r="B28">
            <v>23.229166666666668</v>
          </cell>
          <cell r="C28">
            <v>30.3</v>
          </cell>
          <cell r="D28">
            <v>16.100000000000001</v>
          </cell>
          <cell r="E28">
            <v>45.208333333333336</v>
          </cell>
          <cell r="F28">
            <v>69</v>
          </cell>
          <cell r="G28">
            <v>25</v>
          </cell>
          <cell r="H28">
            <v>17.28</v>
          </cell>
          <cell r="J28">
            <v>33.480000000000004</v>
          </cell>
          <cell r="K28">
            <v>0</v>
          </cell>
        </row>
        <row r="29">
          <cell r="B29">
            <v>22.804166666666664</v>
          </cell>
          <cell r="C29">
            <v>30.8</v>
          </cell>
          <cell r="D29">
            <v>14.1</v>
          </cell>
          <cell r="E29">
            <v>45.375</v>
          </cell>
          <cell r="F29">
            <v>71</v>
          </cell>
          <cell r="G29">
            <v>24</v>
          </cell>
          <cell r="H29">
            <v>10.44</v>
          </cell>
          <cell r="J29">
            <v>18.36</v>
          </cell>
          <cell r="K29">
            <v>0</v>
          </cell>
        </row>
        <row r="30">
          <cell r="B30">
            <v>24.070833333333329</v>
          </cell>
          <cell r="C30">
            <v>31.5</v>
          </cell>
          <cell r="D30">
            <v>16.899999999999999</v>
          </cell>
          <cell r="E30">
            <v>39.291666666666664</v>
          </cell>
          <cell r="F30">
            <v>63</v>
          </cell>
          <cell r="G30">
            <v>20</v>
          </cell>
          <cell r="H30">
            <v>14.4</v>
          </cell>
          <cell r="J30">
            <v>29.52</v>
          </cell>
          <cell r="K30">
            <v>0</v>
          </cell>
        </row>
        <row r="31">
          <cell r="B31">
            <v>24.274999999999995</v>
          </cell>
          <cell r="C31">
            <v>32.299999999999997</v>
          </cell>
          <cell r="D31">
            <v>16.600000000000001</v>
          </cell>
          <cell r="E31">
            <v>38.416666666666664</v>
          </cell>
          <cell r="F31">
            <v>62</v>
          </cell>
          <cell r="G31">
            <v>18</v>
          </cell>
          <cell r="H31">
            <v>18.36</v>
          </cell>
          <cell r="J31">
            <v>52.56</v>
          </cell>
          <cell r="K31">
            <v>0</v>
          </cell>
        </row>
        <row r="32">
          <cell r="B32">
            <v>22.558333333333326</v>
          </cell>
          <cell r="C32">
            <v>29.2</v>
          </cell>
          <cell r="D32">
            <v>18.399999999999999</v>
          </cell>
          <cell r="E32">
            <v>53.833333333333336</v>
          </cell>
          <cell r="F32">
            <v>75</v>
          </cell>
          <cell r="G32">
            <v>36</v>
          </cell>
          <cell r="H32">
            <v>13.32</v>
          </cell>
          <cell r="J32">
            <v>28.8</v>
          </cell>
          <cell r="K32">
            <v>0</v>
          </cell>
        </row>
        <row r="33">
          <cell r="B33">
            <v>15.670833333333334</v>
          </cell>
          <cell r="C33">
            <v>21.5</v>
          </cell>
          <cell r="D33">
            <v>9.6999999999999993</v>
          </cell>
          <cell r="E33">
            <v>71.916666666666671</v>
          </cell>
          <cell r="F33">
            <v>94</v>
          </cell>
          <cell r="G33">
            <v>34</v>
          </cell>
          <cell r="H33">
            <v>15.48</v>
          </cell>
          <cell r="J33">
            <v>35.64</v>
          </cell>
          <cell r="K33">
            <v>0</v>
          </cell>
        </row>
        <row r="34">
          <cell r="B34">
            <v>16.920833333333331</v>
          </cell>
          <cell r="C34">
            <v>26.2</v>
          </cell>
          <cell r="D34">
            <v>10.1</v>
          </cell>
          <cell r="E34">
            <v>52.583333333333336</v>
          </cell>
          <cell r="F34">
            <v>81</v>
          </cell>
          <cell r="G34">
            <v>20</v>
          </cell>
          <cell r="H34">
            <v>16.2</v>
          </cell>
          <cell r="J34">
            <v>29.880000000000003</v>
          </cell>
          <cell r="K34">
            <v>0</v>
          </cell>
        </row>
        <row r="35">
          <cell r="B35">
            <v>20.024999999999995</v>
          </cell>
          <cell r="C35">
            <v>28.9</v>
          </cell>
          <cell r="D35">
            <v>9.6999999999999993</v>
          </cell>
          <cell r="E35">
            <v>31.708333333333332</v>
          </cell>
          <cell r="F35">
            <v>62</v>
          </cell>
          <cell r="G35">
            <v>11</v>
          </cell>
          <cell r="H35">
            <v>16.2</v>
          </cell>
          <cell r="J35">
            <v>32.76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12.354166666666664</v>
          </cell>
          <cell r="C5">
            <v>17.2</v>
          </cell>
          <cell r="D5">
            <v>9.5</v>
          </cell>
          <cell r="E5">
            <v>84.125</v>
          </cell>
          <cell r="F5">
            <v>95</v>
          </cell>
          <cell r="G5">
            <v>68</v>
          </cell>
          <cell r="H5">
            <v>21.96</v>
          </cell>
          <cell r="J5">
            <v>31.680000000000003</v>
          </cell>
          <cell r="K5">
            <v>0</v>
          </cell>
        </row>
        <row r="6">
          <cell r="B6">
            <v>13.312500000000005</v>
          </cell>
          <cell r="C6">
            <v>19.5</v>
          </cell>
          <cell r="D6">
            <v>8</v>
          </cell>
          <cell r="E6">
            <v>79.166666666666671</v>
          </cell>
          <cell r="F6">
            <v>94</v>
          </cell>
          <cell r="G6">
            <v>62</v>
          </cell>
          <cell r="H6">
            <v>18.36</v>
          </cell>
          <cell r="J6">
            <v>26.28</v>
          </cell>
          <cell r="K6">
            <v>0</v>
          </cell>
        </row>
        <row r="7">
          <cell r="B7">
            <v>16.895833333333332</v>
          </cell>
          <cell r="C7">
            <v>22.6</v>
          </cell>
          <cell r="D7">
            <v>13.2</v>
          </cell>
          <cell r="E7">
            <v>80.666666666666671</v>
          </cell>
          <cell r="F7">
            <v>95</v>
          </cell>
          <cell r="G7">
            <v>60</v>
          </cell>
          <cell r="H7">
            <v>16.920000000000002</v>
          </cell>
          <cell r="J7">
            <v>23.040000000000003</v>
          </cell>
          <cell r="K7">
            <v>0</v>
          </cell>
        </row>
        <row r="8">
          <cell r="B8">
            <v>18.43333333333333</v>
          </cell>
          <cell r="C8">
            <v>23.9</v>
          </cell>
          <cell r="D8">
            <v>14.2</v>
          </cell>
          <cell r="E8">
            <v>73.541666666666671</v>
          </cell>
          <cell r="F8">
            <v>88</v>
          </cell>
          <cell r="G8">
            <v>54</v>
          </cell>
          <cell r="H8">
            <v>18.36</v>
          </cell>
          <cell r="J8">
            <v>27.720000000000002</v>
          </cell>
          <cell r="K8">
            <v>0</v>
          </cell>
        </row>
        <row r="9">
          <cell r="B9">
            <v>20.037500000000005</v>
          </cell>
          <cell r="C9">
            <v>26.4</v>
          </cell>
          <cell r="D9">
            <v>15.6</v>
          </cell>
          <cell r="E9">
            <v>68.375</v>
          </cell>
          <cell r="F9">
            <v>86</v>
          </cell>
          <cell r="G9">
            <v>44</v>
          </cell>
          <cell r="H9">
            <v>12.96</v>
          </cell>
          <cell r="J9">
            <v>22.68</v>
          </cell>
          <cell r="K9">
            <v>0</v>
          </cell>
        </row>
        <row r="10">
          <cell r="B10">
            <v>21.295833333333338</v>
          </cell>
          <cell r="C10">
            <v>25.9</v>
          </cell>
          <cell r="D10">
            <v>16.5</v>
          </cell>
          <cell r="E10">
            <v>55.5</v>
          </cell>
          <cell r="F10">
            <v>74</v>
          </cell>
          <cell r="G10">
            <v>35</v>
          </cell>
          <cell r="H10">
            <v>14.76</v>
          </cell>
          <cell r="J10">
            <v>26.28</v>
          </cell>
          <cell r="K10">
            <v>0</v>
          </cell>
        </row>
        <row r="11">
          <cell r="B11">
            <v>20.745833333333334</v>
          </cell>
          <cell r="C11">
            <v>26.1</v>
          </cell>
          <cell r="D11">
            <v>15.8</v>
          </cell>
          <cell r="E11">
            <v>56.458333333333336</v>
          </cell>
          <cell r="F11">
            <v>73</v>
          </cell>
          <cell r="G11">
            <v>43</v>
          </cell>
          <cell r="H11">
            <v>11.520000000000001</v>
          </cell>
          <cell r="J11">
            <v>18.720000000000002</v>
          </cell>
          <cell r="K11">
            <v>0</v>
          </cell>
        </row>
        <row r="12">
          <cell r="B12">
            <v>21.112500000000001</v>
          </cell>
          <cell r="C12">
            <v>25.6</v>
          </cell>
          <cell r="D12">
            <v>16.399999999999999</v>
          </cell>
          <cell r="E12">
            <v>57.083333333333336</v>
          </cell>
          <cell r="F12">
            <v>78</v>
          </cell>
          <cell r="G12">
            <v>41</v>
          </cell>
          <cell r="H12">
            <v>11.879999999999999</v>
          </cell>
          <cell r="J12">
            <v>20.16</v>
          </cell>
          <cell r="K12">
            <v>0</v>
          </cell>
        </row>
        <row r="13">
          <cell r="B13">
            <v>20.633333333333336</v>
          </cell>
          <cell r="C13">
            <v>25.9</v>
          </cell>
          <cell r="D13">
            <v>15.6</v>
          </cell>
          <cell r="E13">
            <v>55.083333333333336</v>
          </cell>
          <cell r="F13">
            <v>73</v>
          </cell>
          <cell r="G13">
            <v>38</v>
          </cell>
          <cell r="H13">
            <v>13.32</v>
          </cell>
          <cell r="J13">
            <v>26.64</v>
          </cell>
          <cell r="K13">
            <v>0</v>
          </cell>
        </row>
        <row r="14">
          <cell r="B14">
            <v>21.145833333333336</v>
          </cell>
          <cell r="C14">
            <v>27.4</v>
          </cell>
          <cell r="D14">
            <v>15.9</v>
          </cell>
          <cell r="E14">
            <v>55.375</v>
          </cell>
          <cell r="F14">
            <v>74</v>
          </cell>
          <cell r="G14">
            <v>32</v>
          </cell>
          <cell r="H14">
            <v>12.6</v>
          </cell>
          <cell r="J14">
            <v>23.400000000000002</v>
          </cell>
          <cell r="K14">
            <v>0</v>
          </cell>
        </row>
        <row r="15">
          <cell r="B15">
            <v>22.066666666666666</v>
          </cell>
          <cell r="C15">
            <v>26.9</v>
          </cell>
          <cell r="D15">
            <v>17.100000000000001</v>
          </cell>
          <cell r="E15">
            <v>51.833333333333336</v>
          </cell>
          <cell r="F15">
            <v>73</v>
          </cell>
          <cell r="G15">
            <v>32</v>
          </cell>
          <cell r="H15">
            <v>16.559999999999999</v>
          </cell>
          <cell r="J15">
            <v>24.48</v>
          </cell>
          <cell r="K15">
            <v>0</v>
          </cell>
        </row>
        <row r="16">
          <cell r="B16">
            <v>22.287500000000005</v>
          </cell>
          <cell r="C16">
            <v>27</v>
          </cell>
          <cell r="D16">
            <v>18.2</v>
          </cell>
          <cell r="E16">
            <v>45.458333333333336</v>
          </cell>
          <cell r="F16">
            <v>58</v>
          </cell>
          <cell r="G16">
            <v>29</v>
          </cell>
          <cell r="H16">
            <v>17.64</v>
          </cell>
          <cell r="J16">
            <v>32.04</v>
          </cell>
          <cell r="K16">
            <v>0</v>
          </cell>
        </row>
        <row r="17">
          <cell r="B17">
            <v>22.633333333333336</v>
          </cell>
          <cell r="C17">
            <v>27.6</v>
          </cell>
          <cell r="D17">
            <v>17.7</v>
          </cell>
          <cell r="E17">
            <v>42.791666666666664</v>
          </cell>
          <cell r="F17">
            <v>59</v>
          </cell>
          <cell r="G17">
            <v>29</v>
          </cell>
          <cell r="H17">
            <v>15.120000000000001</v>
          </cell>
          <cell r="J17">
            <v>25.92</v>
          </cell>
          <cell r="K17">
            <v>0</v>
          </cell>
        </row>
        <row r="18">
          <cell r="B18">
            <v>22.591666666666665</v>
          </cell>
          <cell r="C18">
            <v>28.3</v>
          </cell>
          <cell r="D18">
            <v>18.2</v>
          </cell>
          <cell r="E18">
            <v>50.458333333333336</v>
          </cell>
          <cell r="F18">
            <v>71</v>
          </cell>
          <cell r="G18">
            <v>30</v>
          </cell>
          <cell r="H18">
            <v>16.2</v>
          </cell>
          <cell r="J18">
            <v>28.8</v>
          </cell>
          <cell r="K18">
            <v>0</v>
          </cell>
        </row>
        <row r="19">
          <cell r="B19">
            <v>23.795833333333334</v>
          </cell>
          <cell r="C19">
            <v>29.1</v>
          </cell>
          <cell r="D19">
            <v>19.2</v>
          </cell>
          <cell r="E19">
            <v>44.916666666666664</v>
          </cell>
          <cell r="F19">
            <v>58</v>
          </cell>
          <cell r="G19">
            <v>30</v>
          </cell>
          <cell r="H19">
            <v>19.079999999999998</v>
          </cell>
          <cell r="J19">
            <v>35.28</v>
          </cell>
          <cell r="K19">
            <v>0</v>
          </cell>
        </row>
        <row r="20">
          <cell r="B20">
            <v>23.850000000000005</v>
          </cell>
          <cell r="C20">
            <v>28.9</v>
          </cell>
          <cell r="D20">
            <v>18.100000000000001</v>
          </cell>
          <cell r="E20">
            <v>42</v>
          </cell>
          <cell r="F20">
            <v>59</v>
          </cell>
          <cell r="G20">
            <v>29</v>
          </cell>
          <cell r="H20">
            <v>20.88</v>
          </cell>
          <cell r="J20">
            <v>31.319999999999997</v>
          </cell>
          <cell r="K20">
            <v>0</v>
          </cell>
        </row>
        <row r="21">
          <cell r="B21">
            <v>21.2</v>
          </cell>
          <cell r="C21">
            <v>24.7</v>
          </cell>
          <cell r="D21">
            <v>15.8</v>
          </cell>
          <cell r="E21">
            <v>57.208333333333336</v>
          </cell>
          <cell r="F21">
            <v>85</v>
          </cell>
          <cell r="G21">
            <v>37</v>
          </cell>
          <cell r="H21">
            <v>25.2</v>
          </cell>
          <cell r="J21">
            <v>36.36</v>
          </cell>
          <cell r="K21">
            <v>0</v>
          </cell>
        </row>
        <row r="22">
          <cell r="B22">
            <v>14.99583333333333</v>
          </cell>
          <cell r="C22">
            <v>22.4</v>
          </cell>
          <cell r="D22">
            <v>9.6999999999999993</v>
          </cell>
          <cell r="E22">
            <v>60.791666666666664</v>
          </cell>
          <cell r="F22">
            <v>85</v>
          </cell>
          <cell r="G22">
            <v>31</v>
          </cell>
          <cell r="H22">
            <v>21.6</v>
          </cell>
          <cell r="J22">
            <v>31.680000000000003</v>
          </cell>
          <cell r="K22">
            <v>0</v>
          </cell>
        </row>
        <row r="23">
          <cell r="B23">
            <v>18.100000000000001</v>
          </cell>
          <cell r="C23">
            <v>26.2</v>
          </cell>
          <cell r="D23">
            <v>12.6</v>
          </cell>
          <cell r="E23">
            <v>56.916666666666664</v>
          </cell>
          <cell r="F23">
            <v>70</v>
          </cell>
          <cell r="G23">
            <v>41</v>
          </cell>
          <cell r="H23">
            <v>14.76</v>
          </cell>
          <cell r="J23">
            <v>21.96</v>
          </cell>
          <cell r="K23">
            <v>0</v>
          </cell>
        </row>
        <row r="24">
          <cell r="B24">
            <v>21.724999999999998</v>
          </cell>
          <cell r="C24">
            <v>27.9</v>
          </cell>
          <cell r="D24">
            <v>16.600000000000001</v>
          </cell>
          <cell r="E24">
            <v>54.25</v>
          </cell>
          <cell r="F24">
            <v>72</v>
          </cell>
          <cell r="G24">
            <v>33</v>
          </cell>
          <cell r="H24">
            <v>18.36</v>
          </cell>
          <cell r="J24">
            <v>31.319999999999997</v>
          </cell>
          <cell r="K24">
            <v>0</v>
          </cell>
        </row>
        <row r="25">
          <cell r="B25">
            <v>23.400000000000002</v>
          </cell>
          <cell r="C25">
            <v>28.5</v>
          </cell>
          <cell r="D25">
            <v>18</v>
          </cell>
          <cell r="E25">
            <v>46.666666666666664</v>
          </cell>
          <cell r="F25">
            <v>65</v>
          </cell>
          <cell r="G25">
            <v>30</v>
          </cell>
          <cell r="H25">
            <v>13.32</v>
          </cell>
          <cell r="J25">
            <v>28.08</v>
          </cell>
          <cell r="K25">
            <v>0</v>
          </cell>
        </row>
        <row r="26">
          <cell r="B26">
            <v>24.762500000000003</v>
          </cell>
          <cell r="C26">
            <v>29.8</v>
          </cell>
          <cell r="D26">
            <v>21.1</v>
          </cell>
          <cell r="E26">
            <v>47.708333333333336</v>
          </cell>
          <cell r="F26">
            <v>57</v>
          </cell>
          <cell r="G26">
            <v>35</v>
          </cell>
          <cell r="H26">
            <v>10.08</v>
          </cell>
          <cell r="J26">
            <v>19.079999999999998</v>
          </cell>
          <cell r="K26">
            <v>0</v>
          </cell>
        </row>
        <row r="27">
          <cell r="B27">
            <v>25.399999999999995</v>
          </cell>
          <cell r="C27">
            <v>30.6</v>
          </cell>
          <cell r="D27">
            <v>20</v>
          </cell>
          <cell r="E27">
            <v>43.666666666666664</v>
          </cell>
          <cell r="F27">
            <v>60</v>
          </cell>
          <cell r="G27">
            <v>32</v>
          </cell>
          <cell r="H27">
            <v>12.96</v>
          </cell>
          <cell r="J27">
            <v>21.240000000000002</v>
          </cell>
          <cell r="K27">
            <v>0</v>
          </cell>
        </row>
        <row r="28">
          <cell r="B28">
            <v>25.650000000000002</v>
          </cell>
          <cell r="C28">
            <v>30.7</v>
          </cell>
          <cell r="D28">
            <v>20.6</v>
          </cell>
          <cell r="E28">
            <v>41.916666666666664</v>
          </cell>
          <cell r="F28">
            <v>54</v>
          </cell>
          <cell r="G28">
            <v>28</v>
          </cell>
          <cell r="H28">
            <v>20.88</v>
          </cell>
          <cell r="J28">
            <v>37.440000000000005</v>
          </cell>
          <cell r="K28">
            <v>0</v>
          </cell>
        </row>
        <row r="29">
          <cell r="B29">
            <v>24.287499999999998</v>
          </cell>
          <cell r="C29">
            <v>30.8</v>
          </cell>
          <cell r="D29">
            <v>18.2</v>
          </cell>
          <cell r="E29">
            <v>49.291666666666664</v>
          </cell>
          <cell r="F29">
            <v>68</v>
          </cell>
          <cell r="G29">
            <v>32</v>
          </cell>
          <cell r="H29">
            <v>17.64</v>
          </cell>
          <cell r="J29">
            <v>27.720000000000002</v>
          </cell>
          <cell r="K29">
            <v>0</v>
          </cell>
        </row>
        <row r="30">
          <cell r="B30">
            <v>25.908333333333342</v>
          </cell>
          <cell r="C30">
            <v>30.9</v>
          </cell>
          <cell r="D30">
            <v>20.6</v>
          </cell>
          <cell r="E30">
            <v>44.291666666666664</v>
          </cell>
          <cell r="F30">
            <v>58</v>
          </cell>
          <cell r="G30">
            <v>33</v>
          </cell>
          <cell r="H30">
            <v>19.079999999999998</v>
          </cell>
          <cell r="J30">
            <v>34.92</v>
          </cell>
          <cell r="K30">
            <v>0</v>
          </cell>
        </row>
        <row r="31">
          <cell r="B31">
            <v>27.037499999999998</v>
          </cell>
          <cell r="C31">
            <v>31.5</v>
          </cell>
          <cell r="D31">
            <v>23.2</v>
          </cell>
          <cell r="E31">
            <v>42.333333333333336</v>
          </cell>
          <cell r="F31">
            <v>52</v>
          </cell>
          <cell r="G31">
            <v>33</v>
          </cell>
          <cell r="H31">
            <v>35.28</v>
          </cell>
          <cell r="J31">
            <v>56.88</v>
          </cell>
          <cell r="K31">
            <v>0</v>
          </cell>
        </row>
        <row r="32">
          <cell r="B32">
            <v>20.287500000000005</v>
          </cell>
          <cell r="C32">
            <v>28</v>
          </cell>
          <cell r="D32">
            <v>14.8</v>
          </cell>
          <cell r="E32">
            <v>77.291666666666671</v>
          </cell>
          <cell r="F32">
            <v>97</v>
          </cell>
          <cell r="G32">
            <v>41</v>
          </cell>
          <cell r="H32">
            <v>22.68</v>
          </cell>
          <cell r="J32">
            <v>39.24</v>
          </cell>
          <cell r="K32">
            <v>0.4</v>
          </cell>
        </row>
        <row r="33">
          <cell r="B33">
            <v>14.558333333333335</v>
          </cell>
          <cell r="C33">
            <v>20.9</v>
          </cell>
          <cell r="D33">
            <v>10.1</v>
          </cell>
          <cell r="E33">
            <v>77.208333333333329</v>
          </cell>
          <cell r="F33">
            <v>99</v>
          </cell>
          <cell r="G33">
            <v>48</v>
          </cell>
          <cell r="H33">
            <v>23.400000000000002</v>
          </cell>
          <cell r="J33">
            <v>38.880000000000003</v>
          </cell>
          <cell r="K33">
            <v>0.2</v>
          </cell>
        </row>
        <row r="34">
          <cell r="B34">
            <v>18.037499999999998</v>
          </cell>
          <cell r="C34">
            <v>25.8</v>
          </cell>
          <cell r="D34">
            <v>12.1</v>
          </cell>
          <cell r="E34">
            <v>49.541666666666664</v>
          </cell>
          <cell r="F34">
            <v>69</v>
          </cell>
          <cell r="G34">
            <v>23</v>
          </cell>
          <cell r="H34">
            <v>15.840000000000002</v>
          </cell>
          <cell r="J34">
            <v>26.28</v>
          </cell>
          <cell r="K34">
            <v>0</v>
          </cell>
        </row>
        <row r="35">
          <cell r="B35">
            <v>21.354166666666671</v>
          </cell>
          <cell r="C35">
            <v>29.4</v>
          </cell>
          <cell r="D35">
            <v>13.8</v>
          </cell>
          <cell r="E35">
            <v>39.958333333333336</v>
          </cell>
          <cell r="F35">
            <v>59</v>
          </cell>
          <cell r="G35">
            <v>25</v>
          </cell>
          <cell r="H35">
            <v>21.6</v>
          </cell>
          <cell r="J35">
            <v>33.119999999999997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13.658333333333333</v>
          </cell>
          <cell r="C5">
            <v>17.5</v>
          </cell>
          <cell r="D5">
            <v>11.7</v>
          </cell>
          <cell r="E5">
            <v>64.041666666666671</v>
          </cell>
          <cell r="F5">
            <v>73</v>
          </cell>
          <cell r="G5">
            <v>50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13.708333333333334</v>
          </cell>
          <cell r="C6">
            <v>20.7</v>
          </cell>
          <cell r="D6">
            <v>8.5</v>
          </cell>
          <cell r="E6">
            <v>59.666666666666664</v>
          </cell>
          <cell r="F6">
            <v>78</v>
          </cell>
          <cell r="G6">
            <v>39</v>
          </cell>
          <cell r="H6" t="str">
            <v>*</v>
          </cell>
          <cell r="J6" t="str">
            <v>*</v>
          </cell>
          <cell r="K6">
            <v>0</v>
          </cell>
        </row>
        <row r="7">
          <cell r="B7">
            <v>16.099999999999994</v>
          </cell>
          <cell r="C7">
            <v>23.5</v>
          </cell>
          <cell r="D7">
            <v>10.4</v>
          </cell>
          <cell r="E7">
            <v>53.043478260869563</v>
          </cell>
          <cell r="F7">
            <v>64</v>
          </cell>
          <cell r="G7">
            <v>39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19.720833333333335</v>
          </cell>
          <cell r="C8">
            <v>26.9</v>
          </cell>
          <cell r="D8">
            <v>13.4</v>
          </cell>
          <cell r="E8">
            <v>64.916666666666671</v>
          </cell>
          <cell r="F8">
            <v>90</v>
          </cell>
          <cell r="G8">
            <v>44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23.445833333333329</v>
          </cell>
          <cell r="C9">
            <v>29.5</v>
          </cell>
          <cell r="D9">
            <v>18.600000000000001</v>
          </cell>
          <cell r="E9">
            <v>56.708333333333336</v>
          </cell>
          <cell r="F9">
            <v>80</v>
          </cell>
          <cell r="G9">
            <v>36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24.170833333333331</v>
          </cell>
          <cell r="C10">
            <v>31.6</v>
          </cell>
          <cell r="D10">
            <v>17.7</v>
          </cell>
          <cell r="E10">
            <v>54.958333333333336</v>
          </cell>
          <cell r="F10">
            <v>87</v>
          </cell>
          <cell r="G10">
            <v>20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24.683333333333334</v>
          </cell>
          <cell r="C11">
            <v>30.9</v>
          </cell>
          <cell r="D11">
            <v>19.7</v>
          </cell>
          <cell r="E11">
            <v>42.125</v>
          </cell>
          <cell r="F11">
            <v>56</v>
          </cell>
          <cell r="G11">
            <v>24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24.575000000000006</v>
          </cell>
          <cell r="C12">
            <v>30.9</v>
          </cell>
          <cell r="D12">
            <v>17.8</v>
          </cell>
          <cell r="E12">
            <v>45.791666666666664</v>
          </cell>
          <cell r="F12">
            <v>86</v>
          </cell>
          <cell r="G12">
            <v>26</v>
          </cell>
          <cell r="H12" t="str">
            <v>*</v>
          </cell>
          <cell r="J12" t="str">
            <v>*</v>
          </cell>
          <cell r="K12">
            <v>0</v>
          </cell>
        </row>
        <row r="13">
          <cell r="B13">
            <v>24.299999999999997</v>
          </cell>
          <cell r="C13">
            <v>30.2</v>
          </cell>
          <cell r="D13">
            <v>18.3</v>
          </cell>
          <cell r="E13">
            <v>43.458333333333336</v>
          </cell>
          <cell r="F13">
            <v>72</v>
          </cell>
          <cell r="G13">
            <v>24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24.387499999999999</v>
          </cell>
          <cell r="C14">
            <v>31</v>
          </cell>
          <cell r="D14">
            <v>17.8</v>
          </cell>
          <cell r="E14">
            <v>45.083333333333336</v>
          </cell>
          <cell r="F14">
            <v>79</v>
          </cell>
          <cell r="G14">
            <v>25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24.245833333333334</v>
          </cell>
          <cell r="C15">
            <v>30.8</v>
          </cell>
          <cell r="D15">
            <v>17.5</v>
          </cell>
          <cell r="E15">
            <v>51.291666666666664</v>
          </cell>
          <cell r="F15">
            <v>83</v>
          </cell>
          <cell r="G15">
            <v>28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24.362499999999994</v>
          </cell>
          <cell r="C16">
            <v>31.3</v>
          </cell>
          <cell r="D16">
            <v>17.899999999999999</v>
          </cell>
          <cell r="E16">
            <v>51.958333333333336</v>
          </cell>
          <cell r="F16">
            <v>83</v>
          </cell>
          <cell r="G16">
            <v>27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25.208333333333332</v>
          </cell>
          <cell r="C17">
            <v>31.7</v>
          </cell>
          <cell r="D17">
            <v>18.2</v>
          </cell>
          <cell r="E17">
            <v>41.833333333333336</v>
          </cell>
          <cell r="F17">
            <v>74</v>
          </cell>
          <cell r="G17">
            <v>22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25.191666666666663</v>
          </cell>
          <cell r="C18">
            <v>32</v>
          </cell>
          <cell r="D18">
            <v>18.5</v>
          </cell>
          <cell r="E18">
            <v>46.791666666666664</v>
          </cell>
          <cell r="F18">
            <v>82</v>
          </cell>
          <cell r="G18">
            <v>24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25.729166666666661</v>
          </cell>
          <cell r="C19">
            <v>32.6</v>
          </cell>
          <cell r="D19">
            <v>20.100000000000001</v>
          </cell>
          <cell r="E19">
            <v>45.958333333333336</v>
          </cell>
          <cell r="F19">
            <v>75</v>
          </cell>
          <cell r="G19">
            <v>28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26.399999999999995</v>
          </cell>
          <cell r="C20">
            <v>32.700000000000003</v>
          </cell>
          <cell r="D20">
            <v>22.4</v>
          </cell>
          <cell r="E20">
            <v>50.041666666666664</v>
          </cell>
          <cell r="F20">
            <v>73</v>
          </cell>
          <cell r="G20">
            <v>28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20.724999999999998</v>
          </cell>
          <cell r="C21">
            <v>26.4</v>
          </cell>
          <cell r="D21">
            <v>16.399999999999999</v>
          </cell>
          <cell r="E21">
            <v>54.791666666666664</v>
          </cell>
          <cell r="F21">
            <v>66</v>
          </cell>
          <cell r="G21">
            <v>42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18.462500000000002</v>
          </cell>
          <cell r="C22">
            <v>23.9</v>
          </cell>
          <cell r="D22">
            <v>14.2</v>
          </cell>
          <cell r="E22">
            <v>44.375</v>
          </cell>
          <cell r="F22">
            <v>73</v>
          </cell>
          <cell r="G22">
            <v>30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20.337500000000002</v>
          </cell>
          <cell r="C23">
            <v>28.6</v>
          </cell>
          <cell r="D23">
            <v>14.8</v>
          </cell>
          <cell r="E23">
            <v>54.708333333333336</v>
          </cell>
          <cell r="F23">
            <v>86</v>
          </cell>
          <cell r="G23">
            <v>31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22.883333333333329</v>
          </cell>
          <cell r="C24">
            <v>31.2</v>
          </cell>
          <cell r="D24">
            <v>16.399999999999999</v>
          </cell>
          <cell r="E24">
            <v>57.125</v>
          </cell>
          <cell r="F24">
            <v>89</v>
          </cell>
          <cell r="G24">
            <v>25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26.033333333333335</v>
          </cell>
          <cell r="C25">
            <v>33.5</v>
          </cell>
          <cell r="D25">
            <v>19.3</v>
          </cell>
          <cell r="E25">
            <v>47.458333333333336</v>
          </cell>
          <cell r="F25">
            <v>82</v>
          </cell>
          <cell r="G25">
            <v>27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27.170833333333334</v>
          </cell>
          <cell r="C26">
            <v>33.4</v>
          </cell>
          <cell r="D26">
            <v>21.3</v>
          </cell>
          <cell r="E26">
            <v>43.166666666666664</v>
          </cell>
          <cell r="F26">
            <v>74</v>
          </cell>
          <cell r="G26">
            <v>28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27.733333333333334</v>
          </cell>
          <cell r="C27">
            <v>34.5</v>
          </cell>
          <cell r="D27">
            <v>21.9</v>
          </cell>
          <cell r="E27">
            <v>45.5</v>
          </cell>
          <cell r="F27">
            <v>69</v>
          </cell>
          <cell r="G27">
            <v>27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28.249999999999996</v>
          </cell>
          <cell r="C28">
            <v>35.200000000000003</v>
          </cell>
          <cell r="D28">
            <v>23.3</v>
          </cell>
          <cell r="E28">
            <v>41.958333333333336</v>
          </cell>
          <cell r="F28">
            <v>59</v>
          </cell>
          <cell r="G28">
            <v>24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27.212500000000006</v>
          </cell>
          <cell r="C29">
            <v>34.200000000000003</v>
          </cell>
          <cell r="D29">
            <v>21.8</v>
          </cell>
          <cell r="E29">
            <v>48.583333333333336</v>
          </cell>
          <cell r="F29">
            <v>66</v>
          </cell>
          <cell r="G29">
            <v>28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28.058333333333334</v>
          </cell>
          <cell r="C30">
            <v>35.200000000000003</v>
          </cell>
          <cell r="D30">
            <v>21.6</v>
          </cell>
          <cell r="E30">
            <v>52.125</v>
          </cell>
          <cell r="F30">
            <v>82</v>
          </cell>
          <cell r="G30">
            <v>28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28.895833333333332</v>
          </cell>
          <cell r="C31">
            <v>36.700000000000003</v>
          </cell>
          <cell r="D31">
            <v>22.7</v>
          </cell>
          <cell r="E31">
            <v>47.833333333333336</v>
          </cell>
          <cell r="F31">
            <v>76</v>
          </cell>
          <cell r="G31">
            <v>24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20.05</v>
          </cell>
          <cell r="C32">
            <v>31.9</v>
          </cell>
          <cell r="D32">
            <v>16.5</v>
          </cell>
          <cell r="E32">
            <v>67.583333333333329</v>
          </cell>
          <cell r="F32">
            <v>81</v>
          </cell>
          <cell r="G32">
            <v>33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17.725000000000001</v>
          </cell>
          <cell r="C33">
            <v>24.8</v>
          </cell>
          <cell r="D33">
            <v>13.6</v>
          </cell>
          <cell r="E33">
            <v>59.5</v>
          </cell>
          <cell r="F33">
            <v>73</v>
          </cell>
          <cell r="G33">
            <v>38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21.341666666666669</v>
          </cell>
          <cell r="C34">
            <v>29.7</v>
          </cell>
          <cell r="D34">
            <v>15.4</v>
          </cell>
          <cell r="E34">
            <v>51.625</v>
          </cell>
          <cell r="F34">
            <v>82</v>
          </cell>
          <cell r="G34">
            <v>28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B35">
            <v>25.491666666666664</v>
          </cell>
          <cell r="C35">
            <v>31.2</v>
          </cell>
          <cell r="D35">
            <v>21</v>
          </cell>
          <cell r="E35">
            <v>36.25</v>
          </cell>
          <cell r="F35">
            <v>57</v>
          </cell>
          <cell r="G35">
            <v>24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>
            <v>27.26</v>
          </cell>
          <cell r="C30">
            <v>32.4</v>
          </cell>
          <cell r="D30">
            <v>22.9</v>
          </cell>
          <cell r="E30">
            <v>62.4</v>
          </cell>
          <cell r="F30">
            <v>76</v>
          </cell>
          <cell r="G30">
            <v>42</v>
          </cell>
          <cell r="H30">
            <v>8.64</v>
          </cell>
          <cell r="J30">
            <v>22.68</v>
          </cell>
          <cell r="K30">
            <v>27.4</v>
          </cell>
        </row>
        <row r="31">
          <cell r="B31">
            <v>25.42916666666666</v>
          </cell>
          <cell r="C31">
            <v>32.6</v>
          </cell>
          <cell r="D31">
            <v>19.600000000000001</v>
          </cell>
          <cell r="E31">
            <v>67.166666666666671</v>
          </cell>
          <cell r="F31">
            <v>93</v>
          </cell>
          <cell r="G31">
            <v>39</v>
          </cell>
          <cell r="H31">
            <v>11.879999999999999</v>
          </cell>
          <cell r="J31">
            <v>30.96</v>
          </cell>
          <cell r="K31">
            <v>0</v>
          </cell>
        </row>
        <row r="32">
          <cell r="B32">
            <v>21.912499999999998</v>
          </cell>
          <cell r="C32">
            <v>31.4</v>
          </cell>
          <cell r="D32">
            <v>18.5</v>
          </cell>
          <cell r="E32">
            <v>70.041666666666671</v>
          </cell>
          <cell r="F32">
            <v>79</v>
          </cell>
          <cell r="G32">
            <v>38</v>
          </cell>
          <cell r="H32">
            <v>17.28</v>
          </cell>
          <cell r="J32">
            <v>41.4</v>
          </cell>
          <cell r="K32">
            <v>0</v>
          </cell>
        </row>
        <row r="33">
          <cell r="B33">
            <v>17.970833333333331</v>
          </cell>
          <cell r="C33">
            <v>22.6</v>
          </cell>
          <cell r="D33">
            <v>14.9</v>
          </cell>
          <cell r="E33">
            <v>68.916666666666671</v>
          </cell>
          <cell r="F33">
            <v>81</v>
          </cell>
          <cell r="G33">
            <v>50</v>
          </cell>
          <cell r="H33">
            <v>13.68</v>
          </cell>
          <cell r="J33">
            <v>32.4</v>
          </cell>
          <cell r="K33">
            <v>0</v>
          </cell>
        </row>
        <row r="34">
          <cell r="B34">
            <v>20.495833333333334</v>
          </cell>
          <cell r="C34">
            <v>27.3</v>
          </cell>
          <cell r="D34">
            <v>14.8</v>
          </cell>
          <cell r="E34">
            <v>64.583333333333329</v>
          </cell>
          <cell r="F34">
            <v>87</v>
          </cell>
          <cell r="G34">
            <v>46</v>
          </cell>
          <cell r="H34">
            <v>6.48</v>
          </cell>
          <cell r="J34">
            <v>14.4</v>
          </cell>
          <cell r="K34">
            <v>0</v>
          </cell>
        </row>
        <row r="35">
          <cell r="B35">
            <v>22.912500000000005</v>
          </cell>
          <cell r="C35">
            <v>30.9</v>
          </cell>
          <cell r="D35">
            <v>17.100000000000001</v>
          </cell>
          <cell r="E35">
            <v>61.75</v>
          </cell>
          <cell r="F35">
            <v>89</v>
          </cell>
          <cell r="G35">
            <v>36</v>
          </cell>
          <cell r="H35">
            <v>14.4</v>
          </cell>
          <cell r="J35">
            <v>23.400000000000002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>
            <v>21.82</v>
          </cell>
          <cell r="C33">
            <v>24.5</v>
          </cell>
          <cell r="D33">
            <v>18</v>
          </cell>
          <cell r="E33">
            <v>57.2</v>
          </cell>
          <cell r="F33">
            <v>78</v>
          </cell>
          <cell r="G33">
            <v>45</v>
          </cell>
          <cell r="H33">
            <v>15.120000000000001</v>
          </cell>
          <cell r="J33">
            <v>28.44</v>
          </cell>
          <cell r="K33">
            <v>10</v>
          </cell>
        </row>
        <row r="34">
          <cell r="B34">
            <v>20.020833333333332</v>
          </cell>
          <cell r="C34">
            <v>30.1</v>
          </cell>
          <cell r="D34">
            <v>12.6</v>
          </cell>
          <cell r="E34">
            <v>69.708333333333329</v>
          </cell>
          <cell r="F34">
            <v>98</v>
          </cell>
          <cell r="G34">
            <v>37</v>
          </cell>
          <cell r="H34">
            <v>13.68</v>
          </cell>
          <cell r="J34">
            <v>21.96</v>
          </cell>
          <cell r="K34">
            <v>0</v>
          </cell>
        </row>
        <row r="35">
          <cell r="B35">
            <v>23.174999999999997</v>
          </cell>
          <cell r="C35">
            <v>34.5</v>
          </cell>
          <cell r="D35">
            <v>14.2</v>
          </cell>
          <cell r="E35">
            <v>60.875</v>
          </cell>
          <cell r="F35">
            <v>91</v>
          </cell>
          <cell r="G35">
            <v>24</v>
          </cell>
          <cell r="H35">
            <v>22.32</v>
          </cell>
          <cell r="J35">
            <v>34.200000000000003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12.841666666666663</v>
          </cell>
          <cell r="C5">
            <v>17.100000000000001</v>
          </cell>
          <cell r="D5">
            <v>11.1</v>
          </cell>
          <cell r="E5">
            <v>73.5</v>
          </cell>
          <cell r="F5">
            <v>82</v>
          </cell>
          <cell r="G5">
            <v>58</v>
          </cell>
          <cell r="H5">
            <v>19.079999999999998</v>
          </cell>
          <cell r="J5">
            <v>29.52</v>
          </cell>
          <cell r="K5">
            <v>0</v>
          </cell>
        </row>
        <row r="6">
          <cell r="B6">
            <v>12.466666666666667</v>
          </cell>
          <cell r="C6">
            <v>21.3</v>
          </cell>
          <cell r="D6">
            <v>5.7</v>
          </cell>
          <cell r="E6">
            <v>73.125</v>
          </cell>
          <cell r="F6">
            <v>98</v>
          </cell>
          <cell r="G6">
            <v>42</v>
          </cell>
          <cell r="H6">
            <v>14.04</v>
          </cell>
          <cell r="J6">
            <v>22.68</v>
          </cell>
          <cell r="K6">
            <v>0</v>
          </cell>
        </row>
        <row r="7">
          <cell r="B7">
            <v>14.2875</v>
          </cell>
          <cell r="C7">
            <v>24.1</v>
          </cell>
          <cell r="D7">
            <v>6.7</v>
          </cell>
          <cell r="E7">
            <v>72.041666666666671</v>
          </cell>
          <cell r="F7">
            <v>97</v>
          </cell>
          <cell r="G7">
            <v>47</v>
          </cell>
          <cell r="H7">
            <v>12.6</v>
          </cell>
          <cell r="J7">
            <v>20.88</v>
          </cell>
          <cell r="K7">
            <v>0</v>
          </cell>
        </row>
        <row r="8">
          <cell r="B8">
            <v>17.69166666666667</v>
          </cell>
          <cell r="C8">
            <v>29.2</v>
          </cell>
          <cell r="D8">
            <v>9</v>
          </cell>
          <cell r="E8">
            <v>74.333333333333329</v>
          </cell>
          <cell r="F8">
            <v>98</v>
          </cell>
          <cell r="G8">
            <v>39</v>
          </cell>
          <cell r="H8">
            <v>11.520000000000001</v>
          </cell>
          <cell r="J8">
            <v>30.96</v>
          </cell>
          <cell r="K8">
            <v>0</v>
          </cell>
        </row>
        <row r="9">
          <cell r="B9">
            <v>19.525000000000002</v>
          </cell>
          <cell r="C9">
            <v>31</v>
          </cell>
          <cell r="D9">
            <v>11.1</v>
          </cell>
          <cell r="E9">
            <v>73.416666666666671</v>
          </cell>
          <cell r="F9">
            <v>99</v>
          </cell>
          <cell r="G9">
            <v>35</v>
          </cell>
          <cell r="H9">
            <v>12.96</v>
          </cell>
          <cell r="J9">
            <v>25.92</v>
          </cell>
          <cell r="K9">
            <v>0</v>
          </cell>
        </row>
        <row r="10">
          <cell r="B10">
            <v>20.987499999999997</v>
          </cell>
          <cell r="C10">
            <v>30.7</v>
          </cell>
          <cell r="D10">
            <v>12.7</v>
          </cell>
          <cell r="E10">
            <v>66.791666666666671</v>
          </cell>
          <cell r="F10">
            <v>98</v>
          </cell>
          <cell r="G10">
            <v>22</v>
          </cell>
          <cell r="H10">
            <v>20.52</v>
          </cell>
          <cell r="J10">
            <v>31.680000000000003</v>
          </cell>
          <cell r="K10">
            <v>0</v>
          </cell>
        </row>
        <row r="11">
          <cell r="B11">
            <v>22.712499999999995</v>
          </cell>
          <cell r="C11">
            <v>30.8</v>
          </cell>
          <cell r="D11">
            <v>13.4</v>
          </cell>
          <cell r="E11">
            <v>51.083333333333336</v>
          </cell>
          <cell r="F11">
            <v>85</v>
          </cell>
          <cell r="G11">
            <v>25</v>
          </cell>
          <cell r="H11">
            <v>15.840000000000002</v>
          </cell>
          <cell r="J11">
            <v>24.12</v>
          </cell>
          <cell r="K11">
            <v>0</v>
          </cell>
        </row>
        <row r="12">
          <cell r="B12">
            <v>20.095833333333339</v>
          </cell>
          <cell r="C12">
            <v>30.8</v>
          </cell>
          <cell r="D12">
            <v>11</v>
          </cell>
          <cell r="E12">
            <v>65.166666666666671</v>
          </cell>
          <cell r="F12">
            <v>94</v>
          </cell>
          <cell r="G12">
            <v>28</v>
          </cell>
          <cell r="H12">
            <v>10.44</v>
          </cell>
          <cell r="J12">
            <v>20.88</v>
          </cell>
          <cell r="K12">
            <v>0</v>
          </cell>
        </row>
        <row r="13">
          <cell r="B13">
            <v>20.025000000000002</v>
          </cell>
          <cell r="C13">
            <v>29.6</v>
          </cell>
          <cell r="D13">
            <v>11.3</v>
          </cell>
          <cell r="E13">
            <v>64.916666666666671</v>
          </cell>
          <cell r="F13">
            <v>96</v>
          </cell>
          <cell r="G13">
            <v>32</v>
          </cell>
          <cell r="H13">
            <v>19.8</v>
          </cell>
          <cell r="J13">
            <v>31.680000000000003</v>
          </cell>
          <cell r="K13">
            <v>0</v>
          </cell>
        </row>
        <row r="14">
          <cell r="B14">
            <v>20.416666666666664</v>
          </cell>
          <cell r="C14">
            <v>31.2</v>
          </cell>
          <cell r="D14">
            <v>11.5</v>
          </cell>
          <cell r="E14">
            <v>64.166666666666671</v>
          </cell>
          <cell r="F14">
            <v>92</v>
          </cell>
          <cell r="G14">
            <v>27</v>
          </cell>
          <cell r="H14">
            <v>11.879999999999999</v>
          </cell>
          <cell r="J14">
            <v>23.400000000000002</v>
          </cell>
          <cell r="K14">
            <v>0</v>
          </cell>
        </row>
        <row r="15">
          <cell r="B15">
            <v>20.745833333333334</v>
          </cell>
          <cell r="C15">
            <v>31.2</v>
          </cell>
          <cell r="D15">
            <v>12.5</v>
          </cell>
          <cell r="E15">
            <v>66.583333333333329</v>
          </cell>
          <cell r="F15">
            <v>95</v>
          </cell>
          <cell r="G15">
            <v>31</v>
          </cell>
          <cell r="H15">
            <v>15.120000000000001</v>
          </cell>
          <cell r="J15">
            <v>26.28</v>
          </cell>
          <cell r="K15">
            <v>0</v>
          </cell>
        </row>
        <row r="16">
          <cell r="B16">
            <v>20.875000000000004</v>
          </cell>
          <cell r="C16">
            <v>31.3</v>
          </cell>
          <cell r="D16">
            <v>12.2</v>
          </cell>
          <cell r="E16">
            <v>66.333333333333329</v>
          </cell>
          <cell r="F16">
            <v>98</v>
          </cell>
          <cell r="G16">
            <v>28</v>
          </cell>
          <cell r="H16">
            <v>17.64</v>
          </cell>
          <cell r="J16">
            <v>30.96</v>
          </cell>
          <cell r="K16">
            <v>0</v>
          </cell>
        </row>
        <row r="17">
          <cell r="B17">
            <v>21.029166666666672</v>
          </cell>
          <cell r="C17">
            <v>31.6</v>
          </cell>
          <cell r="D17">
            <v>11.3</v>
          </cell>
          <cell r="E17">
            <v>61.5</v>
          </cell>
          <cell r="F17">
            <v>96</v>
          </cell>
          <cell r="G17">
            <v>25</v>
          </cell>
          <cell r="H17">
            <v>27.36</v>
          </cell>
          <cell r="J17">
            <v>38.880000000000003</v>
          </cell>
          <cell r="K17">
            <v>0</v>
          </cell>
        </row>
        <row r="18">
          <cell r="B18">
            <v>21.216666666666669</v>
          </cell>
          <cell r="C18">
            <v>32</v>
          </cell>
          <cell r="D18">
            <v>12.6</v>
          </cell>
          <cell r="E18">
            <v>62.666666666666664</v>
          </cell>
          <cell r="F18">
            <v>92</v>
          </cell>
          <cell r="G18">
            <v>26</v>
          </cell>
          <cell r="H18">
            <v>20.52</v>
          </cell>
          <cell r="J18">
            <v>31.680000000000003</v>
          </cell>
          <cell r="K18">
            <v>0</v>
          </cell>
        </row>
        <row r="19">
          <cell r="B19">
            <v>22.834782608695651</v>
          </cell>
          <cell r="C19">
            <v>32.6</v>
          </cell>
          <cell r="D19">
            <v>14.5</v>
          </cell>
          <cell r="E19">
            <v>59.652173913043477</v>
          </cell>
          <cell r="F19">
            <v>89</v>
          </cell>
          <cell r="G19">
            <v>28</v>
          </cell>
          <cell r="H19">
            <v>22.32</v>
          </cell>
          <cell r="J19">
            <v>38.519999999999996</v>
          </cell>
          <cell r="K19">
            <v>0</v>
          </cell>
        </row>
        <row r="20">
          <cell r="B20">
            <v>26.120833333333337</v>
          </cell>
          <cell r="C20">
            <v>32.799999999999997</v>
          </cell>
          <cell r="D20">
            <v>20.5</v>
          </cell>
          <cell r="E20">
            <v>46.083333333333336</v>
          </cell>
          <cell r="F20">
            <v>62</v>
          </cell>
          <cell r="G20">
            <v>30</v>
          </cell>
          <cell r="H20">
            <v>28.08</v>
          </cell>
          <cell r="J20">
            <v>42.84</v>
          </cell>
          <cell r="K20">
            <v>0</v>
          </cell>
        </row>
        <row r="21">
          <cell r="B21">
            <v>19.804166666666667</v>
          </cell>
          <cell r="C21">
            <v>25.9</v>
          </cell>
          <cell r="D21">
            <v>14.9</v>
          </cell>
          <cell r="E21">
            <v>64.416666666666671</v>
          </cell>
          <cell r="F21">
            <v>84</v>
          </cell>
          <cell r="G21">
            <v>47</v>
          </cell>
          <cell r="H21">
            <v>21.6</v>
          </cell>
          <cell r="J21">
            <v>42.12</v>
          </cell>
          <cell r="K21">
            <v>0</v>
          </cell>
        </row>
        <row r="22">
          <cell r="B22">
            <v>14.108333333333334</v>
          </cell>
          <cell r="C22">
            <v>23</v>
          </cell>
          <cell r="D22">
            <v>5.7</v>
          </cell>
          <cell r="E22">
            <v>68</v>
          </cell>
          <cell r="F22">
            <v>97</v>
          </cell>
          <cell r="G22">
            <v>36</v>
          </cell>
          <cell r="H22">
            <v>12.6</v>
          </cell>
          <cell r="J22">
            <v>22.68</v>
          </cell>
          <cell r="K22">
            <v>0</v>
          </cell>
        </row>
        <row r="23">
          <cell r="B23">
            <v>16.558333333333334</v>
          </cell>
          <cell r="C23">
            <v>28</v>
          </cell>
          <cell r="D23">
            <v>7.7</v>
          </cell>
          <cell r="E23">
            <v>67.458333333333329</v>
          </cell>
          <cell r="F23">
            <v>94</v>
          </cell>
          <cell r="G23">
            <v>34</v>
          </cell>
          <cell r="H23">
            <v>15.840000000000002</v>
          </cell>
          <cell r="J23">
            <v>27.720000000000002</v>
          </cell>
          <cell r="K23">
            <v>0</v>
          </cell>
        </row>
        <row r="24">
          <cell r="B24">
            <v>20.370833333333334</v>
          </cell>
          <cell r="C24">
            <v>30.9</v>
          </cell>
          <cell r="D24">
            <v>11.7</v>
          </cell>
          <cell r="E24">
            <v>65.541666666666671</v>
          </cell>
          <cell r="F24">
            <v>95</v>
          </cell>
          <cell r="G24">
            <v>29</v>
          </cell>
          <cell r="H24">
            <v>22.68</v>
          </cell>
          <cell r="J24">
            <v>32.04</v>
          </cell>
          <cell r="K24">
            <v>0</v>
          </cell>
        </row>
        <row r="25">
          <cell r="B25">
            <v>24.008333333333329</v>
          </cell>
          <cell r="C25">
            <v>32.9</v>
          </cell>
          <cell r="D25">
            <v>15.2</v>
          </cell>
          <cell r="E25">
            <v>54.458333333333336</v>
          </cell>
          <cell r="F25">
            <v>85</v>
          </cell>
          <cell r="G25">
            <v>26</v>
          </cell>
          <cell r="H25">
            <v>21.6</v>
          </cell>
          <cell r="J25">
            <v>33.119999999999997</v>
          </cell>
          <cell r="K25">
            <v>0</v>
          </cell>
        </row>
        <row r="26">
          <cell r="B26">
            <v>24.054166666666664</v>
          </cell>
          <cell r="C26">
            <v>33.6</v>
          </cell>
          <cell r="D26">
            <v>15.8</v>
          </cell>
          <cell r="E26">
            <v>58.25</v>
          </cell>
          <cell r="F26">
            <v>85</v>
          </cell>
          <cell r="G26">
            <v>32</v>
          </cell>
          <cell r="H26">
            <v>17.28</v>
          </cell>
          <cell r="J26">
            <v>32.4</v>
          </cell>
          <cell r="K26">
            <v>0</v>
          </cell>
        </row>
        <row r="27">
          <cell r="B27">
            <v>24.762499999999999</v>
          </cell>
          <cell r="C27">
            <v>34.5</v>
          </cell>
          <cell r="D27">
            <v>15.9</v>
          </cell>
          <cell r="E27">
            <v>59.833333333333336</v>
          </cell>
          <cell r="F27">
            <v>92</v>
          </cell>
          <cell r="G27">
            <v>30</v>
          </cell>
          <cell r="H27">
            <v>17.64</v>
          </cell>
          <cell r="J27">
            <v>29.52</v>
          </cell>
          <cell r="K27">
            <v>0</v>
          </cell>
        </row>
        <row r="28">
          <cell r="B28">
            <v>26.17916666666666</v>
          </cell>
          <cell r="C28">
            <v>34.799999999999997</v>
          </cell>
          <cell r="D28">
            <v>17.899999999999999</v>
          </cell>
          <cell r="E28">
            <v>50.875</v>
          </cell>
          <cell r="F28">
            <v>83</v>
          </cell>
          <cell r="G28">
            <v>27</v>
          </cell>
          <cell r="H28">
            <v>22.68</v>
          </cell>
          <cell r="J28">
            <v>33.840000000000003</v>
          </cell>
          <cell r="K28">
            <v>0</v>
          </cell>
        </row>
        <row r="29">
          <cell r="B29">
            <v>26.841666666666665</v>
          </cell>
          <cell r="C29">
            <v>33.4</v>
          </cell>
          <cell r="D29">
            <v>17</v>
          </cell>
          <cell r="E29">
            <v>47.958333333333336</v>
          </cell>
          <cell r="F29">
            <v>79</v>
          </cell>
          <cell r="G29">
            <v>32</v>
          </cell>
          <cell r="H29">
            <v>26.28</v>
          </cell>
          <cell r="J29">
            <v>36.72</v>
          </cell>
          <cell r="K29">
            <v>0</v>
          </cell>
        </row>
        <row r="30">
          <cell r="B30">
            <v>28.491666666666671</v>
          </cell>
          <cell r="C30">
            <v>34.9</v>
          </cell>
          <cell r="D30">
            <v>19.7</v>
          </cell>
          <cell r="E30">
            <v>45.791666666666664</v>
          </cell>
          <cell r="F30">
            <v>75</v>
          </cell>
          <cell r="G30">
            <v>29</v>
          </cell>
          <cell r="H30">
            <v>23.400000000000002</v>
          </cell>
          <cell r="J30">
            <v>38.880000000000003</v>
          </cell>
          <cell r="K30">
            <v>0</v>
          </cell>
        </row>
        <row r="31">
          <cell r="B31">
            <v>27.483333333333331</v>
          </cell>
          <cell r="C31">
            <v>36</v>
          </cell>
          <cell r="D31">
            <v>21.9</v>
          </cell>
          <cell r="E31">
            <v>50.75</v>
          </cell>
          <cell r="F31">
            <v>73</v>
          </cell>
          <cell r="G31">
            <v>28</v>
          </cell>
          <cell r="H31">
            <v>27.36</v>
          </cell>
          <cell r="J31">
            <v>41.04</v>
          </cell>
          <cell r="K31">
            <v>0</v>
          </cell>
        </row>
        <row r="32">
          <cell r="B32">
            <v>18.137500000000003</v>
          </cell>
          <cell r="C32">
            <v>23.3</v>
          </cell>
          <cell r="D32">
            <v>14.8</v>
          </cell>
          <cell r="E32">
            <v>81.375</v>
          </cell>
          <cell r="F32">
            <v>96</v>
          </cell>
          <cell r="G32">
            <v>66</v>
          </cell>
          <cell r="H32">
            <v>23.400000000000002</v>
          </cell>
          <cell r="J32">
            <v>36.36</v>
          </cell>
          <cell r="K32">
            <v>0</v>
          </cell>
        </row>
        <row r="33">
          <cell r="B33">
            <v>16.591666666666669</v>
          </cell>
          <cell r="C33">
            <v>24.5</v>
          </cell>
          <cell r="D33">
            <v>10.1</v>
          </cell>
          <cell r="E33">
            <v>68.458333333333329</v>
          </cell>
          <cell r="F33">
            <v>96</v>
          </cell>
          <cell r="G33">
            <v>38</v>
          </cell>
          <cell r="H33">
            <v>16.920000000000002</v>
          </cell>
          <cell r="J33">
            <v>27.720000000000002</v>
          </cell>
          <cell r="K33">
            <v>0</v>
          </cell>
        </row>
        <row r="34">
          <cell r="B34">
            <v>18.958333333333336</v>
          </cell>
          <cell r="C34">
            <v>29.2</v>
          </cell>
          <cell r="D34">
            <v>11</v>
          </cell>
          <cell r="E34">
            <v>61.166666666666664</v>
          </cell>
          <cell r="F34">
            <v>93</v>
          </cell>
          <cell r="G34">
            <v>26</v>
          </cell>
          <cell r="H34">
            <v>17.28</v>
          </cell>
          <cell r="J34">
            <v>28.08</v>
          </cell>
          <cell r="K34">
            <v>0</v>
          </cell>
        </row>
        <row r="35">
          <cell r="C35">
            <v>32.5</v>
          </cell>
          <cell r="D35">
            <v>17.3</v>
          </cell>
          <cell r="F35">
            <v>58</v>
          </cell>
          <cell r="G35">
            <v>21</v>
          </cell>
          <cell r="H35">
            <v>31.680000000000003</v>
          </cell>
          <cell r="J35">
            <v>46.080000000000005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10.540000000000001</v>
          </cell>
          <cell r="C5">
            <v>13.4</v>
          </cell>
          <cell r="D5">
            <v>7.9</v>
          </cell>
          <cell r="E5">
            <v>58.2</v>
          </cell>
          <cell r="F5">
            <v>81</v>
          </cell>
          <cell r="G5">
            <v>45</v>
          </cell>
          <cell r="H5">
            <v>5.04</v>
          </cell>
          <cell r="J5">
            <v>18.720000000000002</v>
          </cell>
          <cell r="K5">
            <v>0</v>
          </cell>
        </row>
        <row r="6">
          <cell r="B6">
            <v>11.133333333333335</v>
          </cell>
          <cell r="C6">
            <v>22</v>
          </cell>
          <cell r="D6">
            <v>4.5</v>
          </cell>
          <cell r="E6">
            <v>60.666666666666664</v>
          </cell>
          <cell r="F6">
            <v>88</v>
          </cell>
          <cell r="G6">
            <v>27</v>
          </cell>
          <cell r="H6">
            <v>5.7600000000000007</v>
          </cell>
          <cell r="J6">
            <v>18.720000000000002</v>
          </cell>
          <cell r="K6">
            <v>0</v>
          </cell>
        </row>
        <row r="7">
          <cell r="B7">
            <v>12.183333333333335</v>
          </cell>
          <cell r="C7">
            <v>23.3</v>
          </cell>
          <cell r="D7">
            <v>5.0999999999999996</v>
          </cell>
          <cell r="E7">
            <v>67.166666666666671</v>
          </cell>
          <cell r="F7">
            <v>88</v>
          </cell>
          <cell r="G7">
            <v>33</v>
          </cell>
          <cell r="H7">
            <v>7.9200000000000008</v>
          </cell>
          <cell r="J7">
            <v>16.920000000000002</v>
          </cell>
          <cell r="K7">
            <v>0</v>
          </cell>
        </row>
        <row r="8">
          <cell r="B8">
            <v>13.8125</v>
          </cell>
          <cell r="C8">
            <v>24</v>
          </cell>
          <cell r="D8">
            <v>6.9</v>
          </cell>
          <cell r="E8">
            <v>74.75</v>
          </cell>
          <cell r="F8">
            <v>100</v>
          </cell>
          <cell r="G8">
            <v>43</v>
          </cell>
          <cell r="H8">
            <v>14.04</v>
          </cell>
          <cell r="J8">
            <v>30.96</v>
          </cell>
          <cell r="K8">
            <v>0</v>
          </cell>
        </row>
        <row r="9">
          <cell r="B9">
            <v>15.078260869565215</v>
          </cell>
          <cell r="C9">
            <v>25.3</v>
          </cell>
          <cell r="D9">
            <v>6.9</v>
          </cell>
          <cell r="E9">
            <v>76.173913043478265</v>
          </cell>
          <cell r="F9">
            <v>100</v>
          </cell>
          <cell r="G9">
            <v>42</v>
          </cell>
          <cell r="H9">
            <v>10.44</v>
          </cell>
          <cell r="J9">
            <v>23.759999999999998</v>
          </cell>
          <cell r="K9">
            <v>0.2</v>
          </cell>
        </row>
        <row r="10">
          <cell r="B10">
            <v>16.241666666666667</v>
          </cell>
          <cell r="C10">
            <v>27</v>
          </cell>
          <cell r="D10">
            <v>6.7</v>
          </cell>
          <cell r="E10">
            <v>70.041666666666671</v>
          </cell>
          <cell r="F10">
            <v>98</v>
          </cell>
          <cell r="G10">
            <v>27</v>
          </cell>
          <cell r="H10">
            <v>10.8</v>
          </cell>
          <cell r="J10">
            <v>20.52</v>
          </cell>
          <cell r="K10">
            <v>0</v>
          </cell>
        </row>
        <row r="11">
          <cell r="B11">
            <v>15.741666666666667</v>
          </cell>
          <cell r="C11">
            <v>27.1</v>
          </cell>
          <cell r="D11">
            <v>6</v>
          </cell>
          <cell r="E11">
            <v>68.083333333333329</v>
          </cell>
          <cell r="F11">
            <v>93</v>
          </cell>
          <cell r="G11">
            <v>27</v>
          </cell>
          <cell r="H11">
            <v>9.3600000000000012</v>
          </cell>
          <cell r="J11">
            <v>20.16</v>
          </cell>
          <cell r="K11">
            <v>0</v>
          </cell>
        </row>
        <row r="12">
          <cell r="B12">
            <v>16</v>
          </cell>
          <cell r="C12">
            <v>26.9</v>
          </cell>
          <cell r="D12">
            <v>7.6</v>
          </cell>
          <cell r="E12">
            <v>68.166666666666671</v>
          </cell>
          <cell r="F12">
            <v>93</v>
          </cell>
          <cell r="G12">
            <v>28</v>
          </cell>
          <cell r="H12">
            <v>9</v>
          </cell>
          <cell r="J12">
            <v>21.240000000000002</v>
          </cell>
          <cell r="K12">
            <v>0.2</v>
          </cell>
        </row>
        <row r="13">
          <cell r="B13">
            <v>15.591666666666663</v>
          </cell>
          <cell r="C13">
            <v>25.4</v>
          </cell>
          <cell r="D13">
            <v>8</v>
          </cell>
          <cell r="E13">
            <v>65.708333333333329</v>
          </cell>
          <cell r="F13">
            <v>92</v>
          </cell>
          <cell r="G13">
            <v>22</v>
          </cell>
          <cell r="H13">
            <v>12.6</v>
          </cell>
          <cell r="J13">
            <v>33.480000000000004</v>
          </cell>
          <cell r="K13">
            <v>0</v>
          </cell>
        </row>
        <row r="14">
          <cell r="B14">
            <v>14.820833333333333</v>
          </cell>
          <cell r="C14">
            <v>26.1</v>
          </cell>
          <cell r="D14">
            <v>5.6</v>
          </cell>
          <cell r="E14">
            <v>68.375</v>
          </cell>
          <cell r="F14">
            <v>92</v>
          </cell>
          <cell r="G14">
            <v>36</v>
          </cell>
          <cell r="H14">
            <v>10.44</v>
          </cell>
          <cell r="J14">
            <v>23.759999999999998</v>
          </cell>
          <cell r="K14">
            <v>0</v>
          </cell>
        </row>
        <row r="15">
          <cell r="B15">
            <v>16.645833333333336</v>
          </cell>
          <cell r="C15">
            <v>26.7</v>
          </cell>
          <cell r="D15">
            <v>9.4</v>
          </cell>
          <cell r="E15">
            <v>70.875</v>
          </cell>
          <cell r="F15">
            <v>92</v>
          </cell>
          <cell r="G15">
            <v>33</v>
          </cell>
          <cell r="H15">
            <v>7.5600000000000005</v>
          </cell>
          <cell r="J15">
            <v>17.64</v>
          </cell>
          <cell r="K15">
            <v>0</v>
          </cell>
        </row>
        <row r="16">
          <cell r="B16">
            <v>19.079166666666666</v>
          </cell>
          <cell r="C16">
            <v>28.4</v>
          </cell>
          <cell r="D16">
            <v>12.7</v>
          </cell>
          <cell r="E16">
            <v>57.791666666666664</v>
          </cell>
          <cell r="F16">
            <v>85</v>
          </cell>
          <cell r="G16">
            <v>25</v>
          </cell>
          <cell r="H16">
            <v>10.44</v>
          </cell>
          <cell r="J16">
            <v>29.880000000000003</v>
          </cell>
          <cell r="K16">
            <v>0</v>
          </cell>
        </row>
        <row r="17">
          <cell r="B17">
            <v>18.983333333333334</v>
          </cell>
          <cell r="C17">
            <v>28.1</v>
          </cell>
          <cell r="D17">
            <v>12.7</v>
          </cell>
          <cell r="E17">
            <v>60</v>
          </cell>
          <cell r="F17">
            <v>88</v>
          </cell>
          <cell r="G17">
            <v>21</v>
          </cell>
          <cell r="H17">
            <v>11.520000000000001</v>
          </cell>
          <cell r="J17">
            <v>26.64</v>
          </cell>
          <cell r="K17">
            <v>0</v>
          </cell>
        </row>
        <row r="18">
          <cell r="B18">
            <v>18.549999999999997</v>
          </cell>
          <cell r="C18">
            <v>28.9</v>
          </cell>
          <cell r="D18">
            <v>12.5</v>
          </cell>
          <cell r="E18">
            <v>62.875</v>
          </cell>
          <cell r="F18">
            <v>88</v>
          </cell>
          <cell r="G18">
            <v>28</v>
          </cell>
          <cell r="H18">
            <v>12.6</v>
          </cell>
          <cell r="J18">
            <v>26.28</v>
          </cell>
          <cell r="K18">
            <v>0</v>
          </cell>
        </row>
        <row r="19">
          <cell r="B19">
            <v>20.675000000000001</v>
          </cell>
          <cell r="C19">
            <v>29.8</v>
          </cell>
          <cell r="D19">
            <v>12.7</v>
          </cell>
          <cell r="E19">
            <v>59.083333333333336</v>
          </cell>
          <cell r="F19">
            <v>92</v>
          </cell>
          <cell r="G19">
            <v>25</v>
          </cell>
          <cell r="H19">
            <v>15.840000000000002</v>
          </cell>
          <cell r="J19">
            <v>35.64</v>
          </cell>
          <cell r="K19">
            <v>0</v>
          </cell>
        </row>
        <row r="20">
          <cell r="B20">
            <v>20.162499999999998</v>
          </cell>
          <cell r="C20">
            <v>30.3</v>
          </cell>
          <cell r="D20">
            <v>11.8</v>
          </cell>
          <cell r="E20">
            <v>55.5</v>
          </cell>
          <cell r="F20">
            <v>86</v>
          </cell>
          <cell r="G20">
            <v>20</v>
          </cell>
          <cell r="H20">
            <v>13.68</v>
          </cell>
          <cell r="J20">
            <v>33.480000000000004</v>
          </cell>
          <cell r="K20">
            <v>0</v>
          </cell>
        </row>
        <row r="21">
          <cell r="B21">
            <v>14.77083333333333</v>
          </cell>
          <cell r="C21">
            <v>20.2</v>
          </cell>
          <cell r="D21">
            <v>9.4</v>
          </cell>
          <cell r="E21">
            <v>69.708333333333329</v>
          </cell>
          <cell r="F21">
            <v>92</v>
          </cell>
          <cell r="G21">
            <v>40</v>
          </cell>
          <cell r="H21">
            <v>12.24</v>
          </cell>
          <cell r="J21">
            <v>33.480000000000004</v>
          </cell>
          <cell r="K21">
            <v>0</v>
          </cell>
        </row>
        <row r="22">
          <cell r="B22">
            <v>10.720833333333333</v>
          </cell>
          <cell r="C22">
            <v>22.4</v>
          </cell>
          <cell r="D22">
            <v>2</v>
          </cell>
          <cell r="E22">
            <v>68.958333333333329</v>
          </cell>
          <cell r="F22">
            <v>94</v>
          </cell>
          <cell r="G22">
            <v>30</v>
          </cell>
          <cell r="H22">
            <v>6.12</v>
          </cell>
          <cell r="J22">
            <v>31.319999999999997</v>
          </cell>
          <cell r="K22">
            <v>0</v>
          </cell>
        </row>
        <row r="23">
          <cell r="B23">
            <v>18.492307692307694</v>
          </cell>
          <cell r="C23">
            <v>25.4</v>
          </cell>
          <cell r="D23">
            <v>10.1</v>
          </cell>
          <cell r="E23">
            <v>49.07692307692308</v>
          </cell>
          <cell r="F23">
            <v>88</v>
          </cell>
          <cell r="G23">
            <v>23</v>
          </cell>
          <cell r="H23">
            <v>13.32</v>
          </cell>
          <cell r="J23">
            <v>27</v>
          </cell>
          <cell r="K23">
            <v>0</v>
          </cell>
        </row>
        <row r="24">
          <cell r="B24">
            <v>15.645833333333336</v>
          </cell>
          <cell r="C24">
            <v>26.2</v>
          </cell>
          <cell r="D24">
            <v>8.4</v>
          </cell>
          <cell r="E24">
            <v>63.666666666666664</v>
          </cell>
          <cell r="F24">
            <v>90</v>
          </cell>
          <cell r="G24">
            <v>28</v>
          </cell>
          <cell r="H24">
            <v>10.08</v>
          </cell>
          <cell r="J24">
            <v>22.68</v>
          </cell>
          <cell r="K24">
            <v>0</v>
          </cell>
        </row>
        <row r="25">
          <cell r="B25">
            <v>17.787500000000001</v>
          </cell>
          <cell r="C25">
            <v>30.2</v>
          </cell>
          <cell r="D25">
            <v>8.9</v>
          </cell>
          <cell r="E25">
            <v>63.708333333333336</v>
          </cell>
          <cell r="F25">
            <v>92</v>
          </cell>
          <cell r="G25">
            <v>25</v>
          </cell>
          <cell r="H25">
            <v>9</v>
          </cell>
          <cell r="J25">
            <v>22.68</v>
          </cell>
          <cell r="K25">
            <v>0</v>
          </cell>
        </row>
        <row r="26">
          <cell r="B26">
            <v>18.845833333333331</v>
          </cell>
          <cell r="C26">
            <v>30.3</v>
          </cell>
          <cell r="D26">
            <v>10.1</v>
          </cell>
          <cell r="E26">
            <v>63.625</v>
          </cell>
          <cell r="F26">
            <v>91</v>
          </cell>
          <cell r="G26">
            <v>25</v>
          </cell>
          <cell r="H26">
            <v>10.08</v>
          </cell>
          <cell r="J26">
            <v>21.6</v>
          </cell>
          <cell r="K26">
            <v>0</v>
          </cell>
        </row>
        <row r="27">
          <cell r="B27">
            <v>20.620833333333334</v>
          </cell>
          <cell r="C27">
            <v>30.4</v>
          </cell>
          <cell r="D27">
            <v>13.7</v>
          </cell>
          <cell r="E27">
            <v>59.625</v>
          </cell>
          <cell r="F27">
            <v>87</v>
          </cell>
          <cell r="G27">
            <v>26</v>
          </cell>
          <cell r="H27">
            <v>13.32</v>
          </cell>
          <cell r="J27">
            <v>32.4</v>
          </cell>
          <cell r="K27">
            <v>0</v>
          </cell>
        </row>
        <row r="28">
          <cell r="B28">
            <v>18.804166666666667</v>
          </cell>
          <cell r="C28">
            <v>25.7</v>
          </cell>
          <cell r="D28">
            <v>15</v>
          </cell>
          <cell r="E28">
            <v>67.291666666666671</v>
          </cell>
          <cell r="F28">
            <v>83</v>
          </cell>
          <cell r="G28">
            <v>42</v>
          </cell>
          <cell r="H28">
            <v>15.120000000000001</v>
          </cell>
          <cell r="J28">
            <v>37.080000000000005</v>
          </cell>
          <cell r="K28">
            <v>0</v>
          </cell>
        </row>
        <row r="29">
          <cell r="B29">
            <v>18.850000000000005</v>
          </cell>
          <cell r="C29">
            <v>30</v>
          </cell>
          <cell r="D29">
            <v>11.1</v>
          </cell>
          <cell r="E29">
            <v>68.958333333333329</v>
          </cell>
          <cell r="F29">
            <v>97</v>
          </cell>
          <cell r="G29">
            <v>30</v>
          </cell>
          <cell r="H29">
            <v>15.48</v>
          </cell>
          <cell r="J29">
            <v>32.4</v>
          </cell>
          <cell r="K29">
            <v>0</v>
          </cell>
        </row>
        <row r="30">
          <cell r="B30">
            <v>20.954166666666669</v>
          </cell>
          <cell r="C30">
            <v>31.2</v>
          </cell>
          <cell r="D30">
            <v>13.4</v>
          </cell>
          <cell r="E30">
            <v>63.708333333333336</v>
          </cell>
          <cell r="F30">
            <v>91</v>
          </cell>
          <cell r="G30">
            <v>28</v>
          </cell>
          <cell r="H30">
            <v>15.840000000000002</v>
          </cell>
          <cell r="J30">
            <v>37.440000000000005</v>
          </cell>
          <cell r="K30">
            <v>0</v>
          </cell>
        </row>
        <row r="31">
          <cell r="B31">
            <v>19.983333333333331</v>
          </cell>
          <cell r="C31">
            <v>32.1</v>
          </cell>
          <cell r="D31">
            <v>14.1</v>
          </cell>
          <cell r="E31">
            <v>71.25</v>
          </cell>
          <cell r="F31">
            <v>98</v>
          </cell>
          <cell r="G31">
            <v>25</v>
          </cell>
          <cell r="H31">
            <v>23.759999999999998</v>
          </cell>
          <cell r="J31">
            <v>56.16</v>
          </cell>
          <cell r="K31">
            <v>19</v>
          </cell>
        </row>
        <row r="32">
          <cell r="B32">
            <v>13.97916666666667</v>
          </cell>
          <cell r="C32">
            <v>18.2</v>
          </cell>
          <cell r="D32">
            <v>11.6</v>
          </cell>
          <cell r="E32">
            <v>89.625</v>
          </cell>
          <cell r="F32">
            <v>96</v>
          </cell>
          <cell r="G32">
            <v>76</v>
          </cell>
          <cell r="H32">
            <v>12.6</v>
          </cell>
          <cell r="J32">
            <v>31.319999999999997</v>
          </cell>
          <cell r="K32">
            <v>1.9999999999999998</v>
          </cell>
        </row>
        <row r="33">
          <cell r="B33">
            <v>13.278260869565216</v>
          </cell>
          <cell r="C33">
            <v>20.9</v>
          </cell>
          <cell r="D33">
            <v>8</v>
          </cell>
          <cell r="E33">
            <v>72.826086956521735</v>
          </cell>
          <cell r="F33">
            <v>95</v>
          </cell>
          <cell r="G33">
            <v>28</v>
          </cell>
          <cell r="H33">
            <v>6.48</v>
          </cell>
          <cell r="J33">
            <v>18.720000000000002</v>
          </cell>
          <cell r="K33">
            <v>0.2</v>
          </cell>
        </row>
        <row r="34">
          <cell r="B34">
            <v>13.069565217391302</v>
          </cell>
          <cell r="C34">
            <v>25</v>
          </cell>
          <cell r="D34">
            <v>4</v>
          </cell>
          <cell r="E34">
            <v>65.260869565217391</v>
          </cell>
          <cell r="F34">
            <v>97</v>
          </cell>
          <cell r="G34">
            <v>22</v>
          </cell>
          <cell r="H34">
            <v>13.68</v>
          </cell>
          <cell r="J34">
            <v>28.08</v>
          </cell>
          <cell r="K34">
            <v>0.2</v>
          </cell>
        </row>
        <row r="35">
          <cell r="B35">
            <v>15.982608695652175</v>
          </cell>
          <cell r="C35">
            <v>26.9</v>
          </cell>
          <cell r="D35">
            <v>7.7</v>
          </cell>
          <cell r="E35">
            <v>55.956521739130437</v>
          </cell>
          <cell r="F35">
            <v>84</v>
          </cell>
          <cell r="G35">
            <v>21</v>
          </cell>
          <cell r="H35">
            <v>20.52</v>
          </cell>
          <cell r="J35">
            <v>42.12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15.383333333333333</v>
          </cell>
          <cell r="C5">
            <v>19.2</v>
          </cell>
          <cell r="D5">
            <v>12.8</v>
          </cell>
          <cell r="E5">
            <v>78.708333333333329</v>
          </cell>
          <cell r="F5">
            <v>88</v>
          </cell>
          <cell r="G5">
            <v>65</v>
          </cell>
          <cell r="H5">
            <v>19.440000000000001</v>
          </cell>
          <cell r="J5">
            <v>30.96</v>
          </cell>
          <cell r="K5">
            <v>0</v>
          </cell>
        </row>
        <row r="6">
          <cell r="B6">
            <v>15.212499999999999</v>
          </cell>
          <cell r="C6">
            <v>20.9</v>
          </cell>
          <cell r="D6">
            <v>10.7</v>
          </cell>
          <cell r="E6">
            <v>80.166666666666671</v>
          </cell>
          <cell r="F6">
            <v>93</v>
          </cell>
          <cell r="G6">
            <v>64</v>
          </cell>
          <cell r="H6">
            <v>15.120000000000001</v>
          </cell>
          <cell r="J6">
            <v>29.52</v>
          </cell>
          <cell r="K6">
            <v>0</v>
          </cell>
        </row>
        <row r="7">
          <cell r="B7">
            <v>17.270833333333332</v>
          </cell>
          <cell r="C7">
            <v>26.1</v>
          </cell>
          <cell r="D7">
            <v>11.9</v>
          </cell>
          <cell r="E7">
            <v>79.458333333333329</v>
          </cell>
          <cell r="F7">
            <v>94</v>
          </cell>
          <cell r="G7">
            <v>55</v>
          </cell>
          <cell r="H7">
            <v>13.68</v>
          </cell>
          <cell r="J7">
            <v>25.56</v>
          </cell>
          <cell r="K7">
            <v>0</v>
          </cell>
        </row>
        <row r="8">
          <cell r="B8">
            <v>20.337499999999999</v>
          </cell>
          <cell r="C8">
            <v>28.9</v>
          </cell>
          <cell r="D8">
            <v>14</v>
          </cell>
          <cell r="E8">
            <v>77.208333333333329</v>
          </cell>
          <cell r="F8">
            <v>98</v>
          </cell>
          <cell r="G8">
            <v>46</v>
          </cell>
          <cell r="H8">
            <v>12.96</v>
          </cell>
          <cell r="J8">
            <v>23.040000000000003</v>
          </cell>
          <cell r="K8">
            <v>0</v>
          </cell>
        </row>
        <row r="9">
          <cell r="B9">
            <v>22.058333333333334</v>
          </cell>
          <cell r="C9">
            <v>30.9</v>
          </cell>
          <cell r="D9">
            <v>15.6</v>
          </cell>
          <cell r="E9">
            <v>73.708333333333329</v>
          </cell>
          <cell r="F9">
            <v>96</v>
          </cell>
          <cell r="G9">
            <v>37</v>
          </cell>
          <cell r="H9">
            <v>11.879999999999999</v>
          </cell>
          <cell r="J9">
            <v>20.16</v>
          </cell>
          <cell r="K9">
            <v>0</v>
          </cell>
        </row>
        <row r="10">
          <cell r="B10">
            <v>22.074999999999999</v>
          </cell>
          <cell r="C10">
            <v>31.3</v>
          </cell>
          <cell r="D10">
            <v>15.3</v>
          </cell>
          <cell r="E10">
            <v>69.25</v>
          </cell>
          <cell r="F10">
            <v>95</v>
          </cell>
          <cell r="G10">
            <v>29</v>
          </cell>
          <cell r="H10">
            <v>10.8</v>
          </cell>
          <cell r="J10">
            <v>18.720000000000002</v>
          </cell>
          <cell r="K10">
            <v>0</v>
          </cell>
        </row>
        <row r="11">
          <cell r="B11">
            <v>21.962500000000002</v>
          </cell>
          <cell r="C11">
            <v>31.6</v>
          </cell>
          <cell r="D11">
            <v>13.9</v>
          </cell>
          <cell r="E11">
            <v>65.666666666666671</v>
          </cell>
          <cell r="F11">
            <v>92</v>
          </cell>
          <cell r="G11">
            <v>25</v>
          </cell>
          <cell r="H11">
            <v>11.879999999999999</v>
          </cell>
          <cell r="J11">
            <v>19.440000000000001</v>
          </cell>
          <cell r="K11">
            <v>0</v>
          </cell>
        </row>
        <row r="12">
          <cell r="B12">
            <v>21.704166666666666</v>
          </cell>
          <cell r="C12">
            <v>30.1</v>
          </cell>
          <cell r="D12">
            <v>15.2</v>
          </cell>
          <cell r="E12">
            <v>67.208333333333329</v>
          </cell>
          <cell r="F12">
            <v>95</v>
          </cell>
          <cell r="G12">
            <v>33</v>
          </cell>
          <cell r="H12">
            <v>14.04</v>
          </cell>
          <cell r="J12">
            <v>26.64</v>
          </cell>
          <cell r="K12">
            <v>0</v>
          </cell>
        </row>
        <row r="13">
          <cell r="B13">
            <v>21.333333333333332</v>
          </cell>
          <cell r="C13">
            <v>29.7</v>
          </cell>
          <cell r="D13">
            <v>15</v>
          </cell>
          <cell r="E13">
            <v>70.166666666666671</v>
          </cell>
          <cell r="F13">
            <v>96</v>
          </cell>
          <cell r="G13">
            <v>37</v>
          </cell>
          <cell r="H13">
            <v>19.079999999999998</v>
          </cell>
          <cell r="J13">
            <v>29.52</v>
          </cell>
          <cell r="K13">
            <v>0</v>
          </cell>
        </row>
        <row r="14">
          <cell r="B14">
            <v>22.179166666666671</v>
          </cell>
          <cell r="C14">
            <v>31.6</v>
          </cell>
          <cell r="D14">
            <v>15.6</v>
          </cell>
          <cell r="E14">
            <v>68.291666666666671</v>
          </cell>
          <cell r="F14">
            <v>96</v>
          </cell>
          <cell r="G14">
            <v>27</v>
          </cell>
          <cell r="H14">
            <v>12.6</v>
          </cell>
          <cell r="J14">
            <v>19.8</v>
          </cell>
          <cell r="K14">
            <v>0</v>
          </cell>
        </row>
        <row r="15">
          <cell r="B15">
            <v>22.537500000000005</v>
          </cell>
          <cell r="C15">
            <v>32</v>
          </cell>
          <cell r="D15">
            <v>13.8</v>
          </cell>
          <cell r="E15">
            <v>65.291666666666671</v>
          </cell>
          <cell r="F15">
            <v>96</v>
          </cell>
          <cell r="G15">
            <v>26</v>
          </cell>
          <cell r="H15">
            <v>11.879999999999999</v>
          </cell>
          <cell r="J15">
            <v>22.32</v>
          </cell>
          <cell r="K15">
            <v>0</v>
          </cell>
        </row>
        <row r="16">
          <cell r="B16">
            <v>22.162500000000005</v>
          </cell>
          <cell r="C16">
            <v>31.3</v>
          </cell>
          <cell r="D16">
            <v>15.4</v>
          </cell>
          <cell r="E16">
            <v>65.875</v>
          </cell>
          <cell r="F16">
            <v>96</v>
          </cell>
          <cell r="G16">
            <v>25</v>
          </cell>
          <cell r="H16">
            <v>15.48</v>
          </cell>
          <cell r="J16">
            <v>27</v>
          </cell>
          <cell r="K16">
            <v>0</v>
          </cell>
        </row>
        <row r="17">
          <cell r="B17">
            <v>22.037499999999998</v>
          </cell>
          <cell r="C17">
            <v>31.6</v>
          </cell>
          <cell r="D17">
            <v>14.7</v>
          </cell>
          <cell r="E17">
            <v>63.375</v>
          </cell>
          <cell r="F17">
            <v>93</v>
          </cell>
          <cell r="G17">
            <v>27</v>
          </cell>
          <cell r="H17">
            <v>10.44</v>
          </cell>
          <cell r="J17">
            <v>18.720000000000002</v>
          </cell>
          <cell r="K17">
            <v>0</v>
          </cell>
        </row>
        <row r="18">
          <cell r="B18">
            <v>22.629166666666666</v>
          </cell>
          <cell r="C18">
            <v>32.200000000000003</v>
          </cell>
          <cell r="D18">
            <v>14.4</v>
          </cell>
          <cell r="E18">
            <v>66.458333333333329</v>
          </cell>
          <cell r="F18">
            <v>95</v>
          </cell>
          <cell r="G18">
            <v>29</v>
          </cell>
          <cell r="H18">
            <v>11.520000000000001</v>
          </cell>
          <cell r="J18">
            <v>22.32</v>
          </cell>
          <cell r="K18">
            <v>0</v>
          </cell>
        </row>
        <row r="19">
          <cell r="B19">
            <v>23.19583333333334</v>
          </cell>
          <cell r="C19">
            <v>31.9</v>
          </cell>
          <cell r="D19">
            <v>16.399999999999999</v>
          </cell>
          <cell r="E19">
            <v>69.833333333333329</v>
          </cell>
          <cell r="F19">
            <v>98</v>
          </cell>
          <cell r="G19">
            <v>31</v>
          </cell>
          <cell r="H19">
            <v>16.2</v>
          </cell>
          <cell r="J19">
            <v>25.2</v>
          </cell>
          <cell r="K19">
            <v>0</v>
          </cell>
        </row>
        <row r="20">
          <cell r="B20">
            <v>22.929166666666671</v>
          </cell>
          <cell r="C20">
            <v>32.1</v>
          </cell>
          <cell r="D20">
            <v>15.1</v>
          </cell>
          <cell r="E20">
            <v>67.916666666666671</v>
          </cell>
          <cell r="F20">
            <v>97</v>
          </cell>
          <cell r="G20">
            <v>28</v>
          </cell>
          <cell r="H20">
            <v>15.48</v>
          </cell>
          <cell r="J20">
            <v>32.4</v>
          </cell>
          <cell r="K20">
            <v>0</v>
          </cell>
        </row>
        <row r="21">
          <cell r="B21">
            <v>20.324999999999999</v>
          </cell>
          <cell r="C21">
            <v>25.7</v>
          </cell>
          <cell r="D21">
            <v>15.2</v>
          </cell>
          <cell r="E21">
            <v>75.541666666666671</v>
          </cell>
          <cell r="F21">
            <v>95</v>
          </cell>
          <cell r="G21">
            <v>53</v>
          </cell>
          <cell r="H21">
            <v>24.840000000000003</v>
          </cell>
          <cell r="J21">
            <v>40.32</v>
          </cell>
          <cell r="K21">
            <v>0</v>
          </cell>
        </row>
        <row r="22">
          <cell r="B22">
            <v>17.970833333333328</v>
          </cell>
          <cell r="C22">
            <v>25.1</v>
          </cell>
          <cell r="D22">
            <v>12.2</v>
          </cell>
          <cell r="E22">
            <v>70.25</v>
          </cell>
          <cell r="F22">
            <v>88</v>
          </cell>
          <cell r="G22">
            <v>46</v>
          </cell>
          <cell r="H22">
            <v>16.2</v>
          </cell>
          <cell r="J22">
            <v>27.36</v>
          </cell>
          <cell r="K22">
            <v>0</v>
          </cell>
        </row>
        <row r="23">
          <cell r="B23">
            <v>19.891666666666669</v>
          </cell>
          <cell r="C23">
            <v>30.7</v>
          </cell>
          <cell r="D23">
            <v>12.1</v>
          </cell>
          <cell r="E23">
            <v>71.375</v>
          </cell>
          <cell r="F23">
            <v>95</v>
          </cell>
          <cell r="G23">
            <v>38</v>
          </cell>
          <cell r="H23">
            <v>11.16</v>
          </cell>
          <cell r="J23">
            <v>15.48</v>
          </cell>
          <cell r="K23">
            <v>0</v>
          </cell>
        </row>
        <row r="24">
          <cell r="B24">
            <v>23.079166666666669</v>
          </cell>
          <cell r="C24">
            <v>32</v>
          </cell>
          <cell r="D24">
            <v>15.9</v>
          </cell>
          <cell r="E24">
            <v>67.916666666666671</v>
          </cell>
          <cell r="F24">
            <v>94</v>
          </cell>
          <cell r="G24">
            <v>31</v>
          </cell>
          <cell r="H24">
            <v>13.32</v>
          </cell>
          <cell r="J24">
            <v>27.36</v>
          </cell>
          <cell r="K24">
            <v>0</v>
          </cell>
        </row>
        <row r="25">
          <cell r="B25">
            <v>23.370833333333337</v>
          </cell>
          <cell r="C25">
            <v>33</v>
          </cell>
          <cell r="D25">
            <v>15.4</v>
          </cell>
          <cell r="E25">
            <v>67.666666666666671</v>
          </cell>
          <cell r="F25">
            <v>95</v>
          </cell>
          <cell r="G25">
            <v>30</v>
          </cell>
          <cell r="H25">
            <v>12.6</v>
          </cell>
          <cell r="J25">
            <v>20.16</v>
          </cell>
          <cell r="K25">
            <v>0</v>
          </cell>
        </row>
        <row r="26">
          <cell r="B26">
            <v>24.324999999999999</v>
          </cell>
          <cell r="C26">
            <v>34.1</v>
          </cell>
          <cell r="D26">
            <v>16.7</v>
          </cell>
          <cell r="E26">
            <v>65.416666666666671</v>
          </cell>
          <cell r="F26">
            <v>94</v>
          </cell>
          <cell r="G26">
            <v>28</v>
          </cell>
          <cell r="H26">
            <v>11.16</v>
          </cell>
          <cell r="J26">
            <v>19.079999999999998</v>
          </cell>
          <cell r="K26">
            <v>0</v>
          </cell>
        </row>
        <row r="27">
          <cell r="B27">
            <v>24.487499999999997</v>
          </cell>
          <cell r="C27">
            <v>34.200000000000003</v>
          </cell>
          <cell r="D27">
            <v>16.7</v>
          </cell>
          <cell r="E27">
            <v>67.333333333333329</v>
          </cell>
          <cell r="F27">
            <v>97</v>
          </cell>
          <cell r="G27">
            <v>25</v>
          </cell>
          <cell r="H27">
            <v>12.6</v>
          </cell>
          <cell r="J27">
            <v>23.759999999999998</v>
          </cell>
          <cell r="K27">
            <v>0</v>
          </cell>
        </row>
        <row r="28">
          <cell r="B28">
            <v>24.795833333333331</v>
          </cell>
          <cell r="C28">
            <v>34.4</v>
          </cell>
          <cell r="D28">
            <v>17</v>
          </cell>
          <cell r="E28">
            <v>64.875</v>
          </cell>
          <cell r="F28">
            <v>96</v>
          </cell>
          <cell r="G28">
            <v>27</v>
          </cell>
          <cell r="H28">
            <v>11.879999999999999</v>
          </cell>
          <cell r="J28">
            <v>23.040000000000003</v>
          </cell>
          <cell r="K28">
            <v>0</v>
          </cell>
        </row>
        <row r="29">
          <cell r="B29">
            <v>24.662500000000005</v>
          </cell>
          <cell r="C29">
            <v>34.799999999999997</v>
          </cell>
          <cell r="D29">
            <v>16.7</v>
          </cell>
          <cell r="E29">
            <v>67.125</v>
          </cell>
          <cell r="F29">
            <v>95</v>
          </cell>
          <cell r="G29">
            <v>29</v>
          </cell>
          <cell r="H29">
            <v>13.68</v>
          </cell>
          <cell r="J29">
            <v>22.32</v>
          </cell>
          <cell r="K29">
            <v>0</v>
          </cell>
        </row>
        <row r="30">
          <cell r="B30">
            <v>25.679166666666664</v>
          </cell>
          <cell r="C30">
            <v>34.799999999999997</v>
          </cell>
          <cell r="D30">
            <v>18.2</v>
          </cell>
          <cell r="E30">
            <v>64.625</v>
          </cell>
          <cell r="F30">
            <v>95</v>
          </cell>
          <cell r="G30">
            <v>27</v>
          </cell>
          <cell r="H30">
            <v>17.64</v>
          </cell>
          <cell r="J30">
            <v>28.08</v>
          </cell>
          <cell r="K30">
            <v>0</v>
          </cell>
        </row>
        <row r="31">
          <cell r="B31">
            <v>25.908333333333331</v>
          </cell>
          <cell r="C31">
            <v>35</v>
          </cell>
          <cell r="D31">
            <v>18.899999999999999</v>
          </cell>
          <cell r="E31">
            <v>63.75</v>
          </cell>
          <cell r="F31">
            <v>91</v>
          </cell>
          <cell r="G31">
            <v>29</v>
          </cell>
          <cell r="H31">
            <v>26.28</v>
          </cell>
          <cell r="J31">
            <v>38.519999999999996</v>
          </cell>
          <cell r="K31">
            <v>0</v>
          </cell>
        </row>
        <row r="32">
          <cell r="B32">
            <v>22.491666666666671</v>
          </cell>
          <cell r="C32">
            <v>27.5</v>
          </cell>
          <cell r="D32">
            <v>18.5</v>
          </cell>
          <cell r="E32">
            <v>76</v>
          </cell>
          <cell r="F32">
            <v>91</v>
          </cell>
          <cell r="G32">
            <v>59</v>
          </cell>
          <cell r="H32">
            <v>23.400000000000002</v>
          </cell>
          <cell r="J32">
            <v>39.24</v>
          </cell>
          <cell r="K32">
            <v>0</v>
          </cell>
        </row>
        <row r="33">
          <cell r="B33">
            <v>18.837499999999999</v>
          </cell>
          <cell r="C33">
            <v>25</v>
          </cell>
          <cell r="D33">
            <v>14.3</v>
          </cell>
          <cell r="E33">
            <v>72.833333333333329</v>
          </cell>
          <cell r="F33">
            <v>90</v>
          </cell>
          <cell r="G33">
            <v>48</v>
          </cell>
          <cell r="H33">
            <v>20.52</v>
          </cell>
          <cell r="J33">
            <v>38.159999999999997</v>
          </cell>
          <cell r="K33">
            <v>0</v>
          </cell>
        </row>
        <row r="34">
          <cell r="B34">
            <v>20.429166666666671</v>
          </cell>
          <cell r="C34">
            <v>30.2</v>
          </cell>
          <cell r="D34">
            <v>13.7</v>
          </cell>
          <cell r="E34">
            <v>66.375</v>
          </cell>
          <cell r="F34">
            <v>91</v>
          </cell>
          <cell r="G34">
            <v>37</v>
          </cell>
          <cell r="H34">
            <v>12.24</v>
          </cell>
          <cell r="J34">
            <v>20.52</v>
          </cell>
          <cell r="K34">
            <v>0</v>
          </cell>
        </row>
        <row r="35">
          <cell r="C35">
            <v>34</v>
          </cell>
          <cell r="D35">
            <v>15.5</v>
          </cell>
          <cell r="F35">
            <v>85</v>
          </cell>
          <cell r="G35">
            <v>24</v>
          </cell>
          <cell r="H35">
            <v>15.840000000000002</v>
          </cell>
          <cell r="J35">
            <v>23.400000000000002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10.7125</v>
          </cell>
          <cell r="C5">
            <v>18.8</v>
          </cell>
          <cell r="D5">
            <v>4.0999999999999996</v>
          </cell>
          <cell r="E5">
            <v>77.458333333333329</v>
          </cell>
          <cell r="F5">
            <v>87</v>
          </cell>
          <cell r="G5">
            <v>65</v>
          </cell>
          <cell r="H5">
            <v>20.16</v>
          </cell>
          <cell r="J5">
            <v>34.92</v>
          </cell>
          <cell r="K5">
            <v>0</v>
          </cell>
        </row>
        <row r="6">
          <cell r="B6">
            <v>11.424999999999999</v>
          </cell>
          <cell r="C6">
            <v>22.4</v>
          </cell>
          <cell r="D6">
            <v>1.8</v>
          </cell>
          <cell r="E6">
            <v>77.5</v>
          </cell>
          <cell r="F6">
            <v>94</v>
          </cell>
          <cell r="G6">
            <v>54</v>
          </cell>
          <cell r="H6">
            <v>19.079999999999998</v>
          </cell>
          <cell r="J6">
            <v>28.44</v>
          </cell>
          <cell r="K6">
            <v>0</v>
          </cell>
        </row>
        <row r="7">
          <cell r="B7">
            <v>13.483333333333334</v>
          </cell>
          <cell r="C7">
            <v>25.5</v>
          </cell>
          <cell r="D7">
            <v>3.1</v>
          </cell>
          <cell r="E7">
            <v>77.458333333333329</v>
          </cell>
          <cell r="F7">
            <v>94</v>
          </cell>
          <cell r="G7">
            <v>54</v>
          </cell>
          <cell r="H7">
            <v>11.520000000000001</v>
          </cell>
          <cell r="J7">
            <v>21.6</v>
          </cell>
          <cell r="K7">
            <v>0</v>
          </cell>
        </row>
        <row r="8">
          <cell r="B8">
            <v>16.320833333333333</v>
          </cell>
          <cell r="C8">
            <v>29.1</v>
          </cell>
          <cell r="D8">
            <v>5.4</v>
          </cell>
          <cell r="E8">
            <v>75.416666666666671</v>
          </cell>
          <cell r="F8">
            <v>99</v>
          </cell>
          <cell r="G8">
            <v>40</v>
          </cell>
          <cell r="H8">
            <v>15.120000000000001</v>
          </cell>
          <cell r="J8">
            <v>27.36</v>
          </cell>
          <cell r="K8">
            <v>0</v>
          </cell>
        </row>
        <row r="9">
          <cell r="B9">
            <v>17.816666666666666</v>
          </cell>
          <cell r="C9">
            <v>30.5</v>
          </cell>
          <cell r="D9">
            <v>7.2</v>
          </cell>
          <cell r="E9">
            <v>72.75</v>
          </cell>
          <cell r="F9">
            <v>98</v>
          </cell>
          <cell r="G9">
            <v>36</v>
          </cell>
          <cell r="H9">
            <v>13.32</v>
          </cell>
          <cell r="J9">
            <v>22.68</v>
          </cell>
          <cell r="K9">
            <v>0</v>
          </cell>
        </row>
        <row r="10">
          <cell r="B10">
            <v>17.820833333333329</v>
          </cell>
          <cell r="C10">
            <v>31</v>
          </cell>
          <cell r="D10">
            <v>6.4</v>
          </cell>
          <cell r="E10">
            <v>68.291666666666671</v>
          </cell>
          <cell r="F10">
            <v>98</v>
          </cell>
          <cell r="G10">
            <v>29</v>
          </cell>
          <cell r="H10">
            <v>14.04</v>
          </cell>
          <cell r="J10">
            <v>21.96</v>
          </cell>
          <cell r="K10">
            <v>0</v>
          </cell>
        </row>
        <row r="11">
          <cell r="B11">
            <v>17.729166666666668</v>
          </cell>
          <cell r="C11">
            <v>31.4</v>
          </cell>
          <cell r="D11">
            <v>7.5</v>
          </cell>
          <cell r="E11">
            <v>64.041666666666671</v>
          </cell>
          <cell r="F11">
            <v>96</v>
          </cell>
          <cell r="G11">
            <v>24</v>
          </cell>
          <cell r="H11">
            <v>15.120000000000001</v>
          </cell>
          <cell r="J11">
            <v>25.56</v>
          </cell>
          <cell r="K11">
            <v>0</v>
          </cell>
        </row>
        <row r="12">
          <cell r="B12">
            <v>17.995833333333334</v>
          </cell>
          <cell r="C12">
            <v>30.5</v>
          </cell>
          <cell r="D12">
            <v>7.8</v>
          </cell>
          <cell r="E12">
            <v>64.25</v>
          </cell>
          <cell r="F12">
            <v>94</v>
          </cell>
          <cell r="G12">
            <v>29</v>
          </cell>
          <cell r="H12">
            <v>10.44</v>
          </cell>
          <cell r="J12">
            <v>22.68</v>
          </cell>
          <cell r="K12">
            <v>0</v>
          </cell>
        </row>
        <row r="13">
          <cell r="B13">
            <v>17.45</v>
          </cell>
          <cell r="C13">
            <v>30.2</v>
          </cell>
          <cell r="D13">
            <v>7.9</v>
          </cell>
          <cell r="E13">
            <v>67.333333333333329</v>
          </cell>
          <cell r="F13">
            <v>97</v>
          </cell>
          <cell r="G13">
            <v>34</v>
          </cell>
          <cell r="H13">
            <v>16.920000000000002</v>
          </cell>
          <cell r="J13">
            <v>32.04</v>
          </cell>
          <cell r="K13">
            <v>0</v>
          </cell>
        </row>
        <row r="14">
          <cell r="B14">
            <v>18.362500000000001</v>
          </cell>
          <cell r="C14">
            <v>31.9</v>
          </cell>
          <cell r="D14">
            <v>8.5</v>
          </cell>
          <cell r="E14">
            <v>63.458333333333336</v>
          </cell>
          <cell r="F14">
            <v>90</v>
          </cell>
          <cell r="G14">
            <v>26</v>
          </cell>
          <cell r="H14">
            <v>16.920000000000002</v>
          </cell>
          <cell r="J14">
            <v>30.6</v>
          </cell>
          <cell r="K14">
            <v>0</v>
          </cell>
        </row>
        <row r="15">
          <cell r="B15">
            <v>18.629166666666666</v>
          </cell>
          <cell r="C15">
            <v>32.1</v>
          </cell>
          <cell r="D15">
            <v>6.6</v>
          </cell>
          <cell r="E15">
            <v>63.75</v>
          </cell>
          <cell r="F15">
            <v>97</v>
          </cell>
          <cell r="G15">
            <v>26</v>
          </cell>
          <cell r="H15">
            <v>11.879999999999999</v>
          </cell>
          <cell r="J15">
            <v>19.8</v>
          </cell>
          <cell r="K15">
            <v>0</v>
          </cell>
        </row>
        <row r="16">
          <cell r="B16">
            <v>18.233333333333334</v>
          </cell>
          <cell r="C16">
            <v>31</v>
          </cell>
          <cell r="D16">
            <v>6.8</v>
          </cell>
          <cell r="E16">
            <v>61.958333333333336</v>
          </cell>
          <cell r="F16">
            <v>95</v>
          </cell>
          <cell r="G16">
            <v>25</v>
          </cell>
          <cell r="H16">
            <v>16.559999999999999</v>
          </cell>
          <cell r="J16">
            <v>29.52</v>
          </cell>
          <cell r="K16">
            <v>0</v>
          </cell>
        </row>
        <row r="17">
          <cell r="B17">
            <v>17.187499999999996</v>
          </cell>
          <cell r="C17">
            <v>31.6</v>
          </cell>
          <cell r="D17">
            <v>4.7</v>
          </cell>
          <cell r="E17">
            <v>65.708333333333329</v>
          </cell>
          <cell r="F17">
            <v>96</v>
          </cell>
          <cell r="G17">
            <v>27</v>
          </cell>
          <cell r="H17">
            <v>14.4</v>
          </cell>
          <cell r="J17">
            <v>27.720000000000002</v>
          </cell>
          <cell r="K17">
            <v>0</v>
          </cell>
        </row>
        <row r="18">
          <cell r="B18">
            <v>18.062499999999996</v>
          </cell>
          <cell r="C18">
            <v>31.6</v>
          </cell>
          <cell r="D18">
            <v>6.1</v>
          </cell>
          <cell r="E18">
            <v>67.958333333333329</v>
          </cell>
          <cell r="F18">
            <v>96</v>
          </cell>
          <cell r="G18">
            <v>29</v>
          </cell>
          <cell r="H18">
            <v>11.520000000000001</v>
          </cell>
          <cell r="J18">
            <v>24.12</v>
          </cell>
          <cell r="K18">
            <v>0</v>
          </cell>
        </row>
        <row r="19">
          <cell r="B19">
            <v>18.904166666666665</v>
          </cell>
          <cell r="C19">
            <v>31.8</v>
          </cell>
          <cell r="D19">
            <v>8.1</v>
          </cell>
          <cell r="E19">
            <v>67.708333333333329</v>
          </cell>
          <cell r="F19">
            <v>98</v>
          </cell>
          <cell r="G19">
            <v>30</v>
          </cell>
          <cell r="H19">
            <v>17.28</v>
          </cell>
          <cell r="J19">
            <v>31.680000000000003</v>
          </cell>
          <cell r="K19">
            <v>0</v>
          </cell>
        </row>
        <row r="20">
          <cell r="B20">
            <v>19.029166666666665</v>
          </cell>
          <cell r="C20">
            <v>31.9</v>
          </cell>
          <cell r="D20">
            <v>7.6</v>
          </cell>
          <cell r="E20">
            <v>62.208333333333336</v>
          </cell>
          <cell r="F20">
            <v>91</v>
          </cell>
          <cell r="G20">
            <v>29</v>
          </cell>
          <cell r="H20">
            <v>18.36</v>
          </cell>
          <cell r="J20">
            <v>31.319999999999997</v>
          </cell>
          <cell r="K20">
            <v>0</v>
          </cell>
        </row>
        <row r="21">
          <cell r="B21">
            <v>15.804166666666662</v>
          </cell>
          <cell r="C21">
            <v>24.7</v>
          </cell>
          <cell r="D21">
            <v>7.7</v>
          </cell>
          <cell r="E21">
            <v>76</v>
          </cell>
          <cell r="F21">
            <v>95</v>
          </cell>
          <cell r="G21">
            <v>59</v>
          </cell>
          <cell r="H21">
            <v>24.840000000000003</v>
          </cell>
          <cell r="J21">
            <v>37.080000000000005</v>
          </cell>
          <cell r="K21">
            <v>0</v>
          </cell>
        </row>
        <row r="22">
          <cell r="B22">
            <v>13.049999999999999</v>
          </cell>
          <cell r="C22">
            <v>24.4</v>
          </cell>
          <cell r="D22">
            <v>3.2</v>
          </cell>
          <cell r="E22">
            <v>67.625</v>
          </cell>
          <cell r="F22">
            <v>87</v>
          </cell>
          <cell r="G22">
            <v>42</v>
          </cell>
          <cell r="H22">
            <v>14.4</v>
          </cell>
          <cell r="J22">
            <v>30.240000000000002</v>
          </cell>
          <cell r="K22">
            <v>0</v>
          </cell>
        </row>
        <row r="23">
          <cell r="B23">
            <v>15.170833333333333</v>
          </cell>
          <cell r="C23">
            <v>30.4</v>
          </cell>
          <cell r="D23">
            <v>3.4</v>
          </cell>
          <cell r="E23">
            <v>69.291666666666671</v>
          </cell>
          <cell r="F23">
            <v>97</v>
          </cell>
          <cell r="G23">
            <v>35</v>
          </cell>
          <cell r="H23">
            <v>9.3600000000000012</v>
          </cell>
          <cell r="J23">
            <v>18.36</v>
          </cell>
          <cell r="K23">
            <v>0</v>
          </cell>
        </row>
        <row r="24">
          <cell r="B24">
            <v>18.683333333333334</v>
          </cell>
          <cell r="C24">
            <v>31.8</v>
          </cell>
          <cell r="D24">
            <v>7.9</v>
          </cell>
          <cell r="E24">
            <v>66.541666666666671</v>
          </cell>
          <cell r="F24">
            <v>94</v>
          </cell>
          <cell r="G24">
            <v>30</v>
          </cell>
          <cell r="H24">
            <v>14.4</v>
          </cell>
          <cell r="J24">
            <v>25.56</v>
          </cell>
          <cell r="K24">
            <v>0</v>
          </cell>
        </row>
        <row r="25">
          <cell r="B25">
            <v>19.066666666666666</v>
          </cell>
          <cell r="C25">
            <v>32.200000000000003</v>
          </cell>
          <cell r="D25">
            <v>7</v>
          </cell>
          <cell r="E25">
            <v>67.458333333333329</v>
          </cell>
          <cell r="F25">
            <v>98</v>
          </cell>
          <cell r="G25">
            <v>30</v>
          </cell>
          <cell r="H25">
            <v>10.8</v>
          </cell>
          <cell r="J25">
            <v>18.36</v>
          </cell>
          <cell r="K25">
            <v>0</v>
          </cell>
        </row>
        <row r="26">
          <cell r="B26">
            <v>20.258333333333336</v>
          </cell>
          <cell r="C26">
            <v>33.700000000000003</v>
          </cell>
          <cell r="D26">
            <v>8.9</v>
          </cell>
          <cell r="E26">
            <v>64.166666666666671</v>
          </cell>
          <cell r="F26">
            <v>94</v>
          </cell>
          <cell r="G26">
            <v>29</v>
          </cell>
          <cell r="H26">
            <v>12.6</v>
          </cell>
          <cell r="J26">
            <v>20.16</v>
          </cell>
          <cell r="K26">
            <v>0</v>
          </cell>
        </row>
        <row r="27">
          <cell r="B27">
            <v>20.779166666666669</v>
          </cell>
          <cell r="C27">
            <v>34.299999999999997</v>
          </cell>
          <cell r="D27">
            <v>9</v>
          </cell>
          <cell r="E27">
            <v>64.791666666666671</v>
          </cell>
          <cell r="F27">
            <v>96</v>
          </cell>
          <cell r="G27">
            <v>24</v>
          </cell>
          <cell r="H27">
            <v>10.44</v>
          </cell>
          <cell r="J27">
            <v>19.440000000000001</v>
          </cell>
          <cell r="K27">
            <v>0</v>
          </cell>
        </row>
        <row r="28">
          <cell r="B28">
            <v>20.337500000000002</v>
          </cell>
          <cell r="C28">
            <v>34.1</v>
          </cell>
          <cell r="D28">
            <v>8.4</v>
          </cell>
          <cell r="E28">
            <v>64.708333333333329</v>
          </cell>
          <cell r="F28">
            <v>95</v>
          </cell>
          <cell r="G28">
            <v>27</v>
          </cell>
          <cell r="H28">
            <v>13.68</v>
          </cell>
          <cell r="J28">
            <v>28.8</v>
          </cell>
          <cell r="K28">
            <v>0</v>
          </cell>
        </row>
        <row r="29">
          <cell r="B29">
            <v>20.762499999999996</v>
          </cell>
          <cell r="C29">
            <v>34.1</v>
          </cell>
          <cell r="D29">
            <v>9.8000000000000007</v>
          </cell>
          <cell r="E29">
            <v>63.833333333333336</v>
          </cell>
          <cell r="F29">
            <v>96</v>
          </cell>
          <cell r="G29">
            <v>30</v>
          </cell>
          <cell r="H29">
            <v>15.120000000000001</v>
          </cell>
          <cell r="J29">
            <v>26.28</v>
          </cell>
          <cell r="K29">
            <v>0.2</v>
          </cell>
        </row>
        <row r="30">
          <cell r="B30">
            <v>22.121739130434779</v>
          </cell>
          <cell r="C30">
            <v>34.6</v>
          </cell>
          <cell r="D30">
            <v>12.6</v>
          </cell>
          <cell r="E30">
            <v>58.869565217391305</v>
          </cell>
          <cell r="F30">
            <v>90</v>
          </cell>
          <cell r="G30">
            <v>29</v>
          </cell>
          <cell r="H30">
            <v>20.52</v>
          </cell>
          <cell r="J30">
            <v>32.4</v>
          </cell>
          <cell r="K30">
            <v>0</v>
          </cell>
        </row>
        <row r="31">
          <cell r="B31">
            <v>22.191666666666663</v>
          </cell>
          <cell r="C31">
            <v>35</v>
          </cell>
          <cell r="D31">
            <v>11.9</v>
          </cell>
          <cell r="E31">
            <v>59.291666666666664</v>
          </cell>
          <cell r="F31">
            <v>92</v>
          </cell>
          <cell r="G31">
            <v>30</v>
          </cell>
          <cell r="H31">
            <v>28.08</v>
          </cell>
          <cell r="J31">
            <v>46.800000000000004</v>
          </cell>
          <cell r="K31">
            <v>0</v>
          </cell>
        </row>
        <row r="32">
          <cell r="B32">
            <v>19.079166666666669</v>
          </cell>
          <cell r="C32">
            <v>27</v>
          </cell>
          <cell r="D32">
            <v>12.6</v>
          </cell>
          <cell r="E32">
            <v>72.916666666666671</v>
          </cell>
          <cell r="F32">
            <v>90</v>
          </cell>
          <cell r="G32">
            <v>55</v>
          </cell>
          <cell r="H32">
            <v>24.840000000000003</v>
          </cell>
          <cell r="J32">
            <v>40.32</v>
          </cell>
          <cell r="K32">
            <v>0</v>
          </cell>
        </row>
        <row r="33">
          <cell r="B33">
            <v>13.770833333333334</v>
          </cell>
          <cell r="C33">
            <v>24.7</v>
          </cell>
          <cell r="D33">
            <v>4.5</v>
          </cell>
          <cell r="E33">
            <v>74.25</v>
          </cell>
          <cell r="F33">
            <v>94</v>
          </cell>
          <cell r="G33">
            <v>43</v>
          </cell>
          <cell r="H33">
            <v>17.64</v>
          </cell>
          <cell r="J33">
            <v>36</v>
          </cell>
          <cell r="K33">
            <v>2.6</v>
          </cell>
        </row>
        <row r="34">
          <cell r="B34">
            <v>15.670833333333334</v>
          </cell>
          <cell r="C34">
            <v>30.1</v>
          </cell>
          <cell r="D34">
            <v>3</v>
          </cell>
          <cell r="E34">
            <v>65.416666666666671</v>
          </cell>
          <cell r="F34">
            <v>97</v>
          </cell>
          <cell r="G34">
            <v>27</v>
          </cell>
          <cell r="H34">
            <v>11.520000000000001</v>
          </cell>
          <cell r="J34">
            <v>21.6</v>
          </cell>
          <cell r="K34">
            <v>0</v>
          </cell>
        </row>
        <row r="35">
          <cell r="B35">
            <v>19.220833333333335</v>
          </cell>
          <cell r="C35">
            <v>32.799999999999997</v>
          </cell>
          <cell r="D35">
            <v>9</v>
          </cell>
          <cell r="E35">
            <v>49.083333333333336</v>
          </cell>
          <cell r="F35">
            <v>85</v>
          </cell>
          <cell r="G35">
            <v>22</v>
          </cell>
          <cell r="H35">
            <v>19.079999999999998</v>
          </cell>
          <cell r="J35">
            <v>31.319999999999997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14.037500000000001</v>
          </cell>
          <cell r="C5">
            <v>18.399999999999999</v>
          </cell>
          <cell r="D5">
            <v>11.8</v>
          </cell>
          <cell r="E5">
            <v>73.708333333333329</v>
          </cell>
          <cell r="F5">
            <v>84</v>
          </cell>
          <cell r="G5">
            <v>56</v>
          </cell>
          <cell r="H5">
            <v>12.96</v>
          </cell>
          <cell r="J5">
            <v>27</v>
          </cell>
          <cell r="K5">
            <v>0</v>
          </cell>
        </row>
        <row r="6">
          <cell r="B6">
            <v>13.991666666666667</v>
          </cell>
          <cell r="C6">
            <v>21.7</v>
          </cell>
          <cell r="D6">
            <v>8.3000000000000007</v>
          </cell>
          <cell r="E6">
            <v>71.916666666666671</v>
          </cell>
          <cell r="F6">
            <v>95</v>
          </cell>
          <cell r="G6">
            <v>45</v>
          </cell>
          <cell r="H6">
            <v>10.44</v>
          </cell>
          <cell r="J6">
            <v>20.88</v>
          </cell>
          <cell r="K6">
            <v>0</v>
          </cell>
        </row>
        <row r="7">
          <cell r="B7">
            <v>15.79166666666667</v>
          </cell>
          <cell r="C7">
            <v>24.4</v>
          </cell>
          <cell r="D7">
            <v>9.3000000000000007</v>
          </cell>
          <cell r="E7">
            <v>70.625</v>
          </cell>
          <cell r="F7">
            <v>90</v>
          </cell>
          <cell r="G7">
            <v>50</v>
          </cell>
          <cell r="H7">
            <v>7.9200000000000008</v>
          </cell>
          <cell r="J7">
            <v>25.92</v>
          </cell>
          <cell r="K7">
            <v>0</v>
          </cell>
        </row>
        <row r="8">
          <cell r="B8">
            <v>19.141666666666669</v>
          </cell>
          <cell r="C8">
            <v>27</v>
          </cell>
          <cell r="D8">
            <v>14.4</v>
          </cell>
          <cell r="E8">
            <v>75.541666666666671</v>
          </cell>
          <cell r="F8">
            <v>95</v>
          </cell>
          <cell r="G8">
            <v>51</v>
          </cell>
          <cell r="H8">
            <v>10.8</v>
          </cell>
          <cell r="J8">
            <v>25.2</v>
          </cell>
          <cell r="K8">
            <v>0</v>
          </cell>
        </row>
        <row r="9">
          <cell r="B9">
            <v>20.558333333333334</v>
          </cell>
          <cell r="C9">
            <v>28.6</v>
          </cell>
          <cell r="D9">
            <v>15.2</v>
          </cell>
          <cell r="E9">
            <v>79.416666666666671</v>
          </cell>
          <cell r="F9">
            <v>99</v>
          </cell>
          <cell r="G9">
            <v>50</v>
          </cell>
          <cell r="H9">
            <v>10.08</v>
          </cell>
          <cell r="J9">
            <v>20.16</v>
          </cell>
          <cell r="K9">
            <v>0</v>
          </cell>
        </row>
        <row r="10">
          <cell r="B10">
            <v>21.649999999999995</v>
          </cell>
          <cell r="C10">
            <v>30.1</v>
          </cell>
          <cell r="D10">
            <v>15.9</v>
          </cell>
          <cell r="E10">
            <v>75.458333333333329</v>
          </cell>
          <cell r="F10">
            <v>99</v>
          </cell>
          <cell r="G10">
            <v>39</v>
          </cell>
          <cell r="H10">
            <v>10.08</v>
          </cell>
          <cell r="J10">
            <v>19.079999999999998</v>
          </cell>
          <cell r="K10">
            <v>0</v>
          </cell>
        </row>
        <row r="11">
          <cell r="B11">
            <v>21.145833333333339</v>
          </cell>
          <cell r="C11">
            <v>29.6</v>
          </cell>
          <cell r="D11">
            <v>15</v>
          </cell>
          <cell r="E11">
            <v>72.541666666666671</v>
          </cell>
          <cell r="F11">
            <v>96</v>
          </cell>
          <cell r="G11">
            <v>37</v>
          </cell>
          <cell r="H11">
            <v>9</v>
          </cell>
          <cell r="J11">
            <v>18.36</v>
          </cell>
          <cell r="K11">
            <v>0</v>
          </cell>
        </row>
        <row r="12">
          <cell r="B12">
            <v>21.020833333333336</v>
          </cell>
          <cell r="C12">
            <v>29.5</v>
          </cell>
          <cell r="D12">
            <v>15.8</v>
          </cell>
          <cell r="E12">
            <v>71.166666666666671</v>
          </cell>
          <cell r="F12">
            <v>95</v>
          </cell>
          <cell r="G12">
            <v>32</v>
          </cell>
          <cell r="H12">
            <v>7.2</v>
          </cell>
          <cell r="J12">
            <v>18</v>
          </cell>
          <cell r="K12">
            <v>0</v>
          </cell>
        </row>
        <row r="13">
          <cell r="B13">
            <v>20.429166666666664</v>
          </cell>
          <cell r="C13">
            <v>29.2</v>
          </cell>
          <cell r="D13">
            <v>14.5</v>
          </cell>
          <cell r="E13">
            <v>74.625</v>
          </cell>
          <cell r="F13">
            <v>99</v>
          </cell>
          <cell r="G13">
            <v>39</v>
          </cell>
          <cell r="H13">
            <v>9.7200000000000006</v>
          </cell>
          <cell r="J13">
            <v>18.36</v>
          </cell>
          <cell r="K13">
            <v>0</v>
          </cell>
        </row>
        <row r="14">
          <cell r="B14">
            <v>21.087500000000002</v>
          </cell>
          <cell r="C14">
            <v>30.1</v>
          </cell>
          <cell r="D14">
            <v>15.3</v>
          </cell>
          <cell r="E14">
            <v>70</v>
          </cell>
          <cell r="F14">
            <v>96</v>
          </cell>
          <cell r="G14">
            <v>35</v>
          </cell>
          <cell r="H14">
            <v>11.16</v>
          </cell>
          <cell r="J14">
            <v>20.88</v>
          </cell>
          <cell r="K14">
            <v>0</v>
          </cell>
        </row>
        <row r="15">
          <cell r="B15">
            <v>21.095833333333331</v>
          </cell>
          <cell r="C15">
            <v>30.6</v>
          </cell>
          <cell r="D15">
            <v>15</v>
          </cell>
          <cell r="E15">
            <v>76.208333333333329</v>
          </cell>
          <cell r="F15">
            <v>99</v>
          </cell>
          <cell r="G15">
            <v>32</v>
          </cell>
          <cell r="H15">
            <v>10.08</v>
          </cell>
          <cell r="J15">
            <v>19.8</v>
          </cell>
          <cell r="K15">
            <v>0</v>
          </cell>
        </row>
        <row r="16">
          <cell r="B16">
            <v>22.104166666666668</v>
          </cell>
          <cell r="C16">
            <v>30.7</v>
          </cell>
          <cell r="D16">
            <v>16.2</v>
          </cell>
          <cell r="E16">
            <v>69.5</v>
          </cell>
          <cell r="F16">
            <v>95</v>
          </cell>
          <cell r="G16">
            <v>34</v>
          </cell>
          <cell r="H16">
            <v>7.9200000000000008</v>
          </cell>
          <cell r="J16">
            <v>19.8</v>
          </cell>
          <cell r="K16">
            <v>0</v>
          </cell>
        </row>
        <row r="17">
          <cell r="B17">
            <v>22.091666666666669</v>
          </cell>
          <cell r="C17">
            <v>30.6</v>
          </cell>
          <cell r="D17">
            <v>15.4</v>
          </cell>
          <cell r="E17">
            <v>67.458333333333329</v>
          </cell>
          <cell r="F17">
            <v>98</v>
          </cell>
          <cell r="G17">
            <v>34</v>
          </cell>
          <cell r="H17">
            <v>10.08</v>
          </cell>
          <cell r="J17">
            <v>19.440000000000001</v>
          </cell>
          <cell r="K17">
            <v>0</v>
          </cell>
        </row>
        <row r="18">
          <cell r="B18">
            <v>21.8125</v>
          </cell>
          <cell r="C18">
            <v>31.8</v>
          </cell>
          <cell r="D18">
            <v>15.4</v>
          </cell>
          <cell r="E18">
            <v>72.041666666666671</v>
          </cell>
          <cell r="F18">
            <v>97</v>
          </cell>
          <cell r="G18">
            <v>32</v>
          </cell>
          <cell r="H18">
            <v>11.16</v>
          </cell>
          <cell r="J18">
            <v>22.68</v>
          </cell>
          <cell r="K18">
            <v>0</v>
          </cell>
        </row>
        <row r="19">
          <cell r="B19">
            <v>22.433333333333334</v>
          </cell>
          <cell r="C19">
            <v>32.4</v>
          </cell>
          <cell r="D19">
            <v>15.4</v>
          </cell>
          <cell r="E19">
            <v>73.5</v>
          </cell>
          <cell r="F19">
            <v>98</v>
          </cell>
          <cell r="G19">
            <v>32</v>
          </cell>
          <cell r="H19">
            <v>11.520000000000001</v>
          </cell>
          <cell r="J19">
            <v>26.64</v>
          </cell>
          <cell r="K19">
            <v>0</v>
          </cell>
        </row>
        <row r="20">
          <cell r="B20">
            <v>23.987500000000001</v>
          </cell>
          <cell r="C20">
            <v>33</v>
          </cell>
          <cell r="D20">
            <v>16.5</v>
          </cell>
          <cell r="E20">
            <v>62.166666666666664</v>
          </cell>
          <cell r="F20">
            <v>94</v>
          </cell>
          <cell r="G20">
            <v>30</v>
          </cell>
          <cell r="H20">
            <v>13.68</v>
          </cell>
          <cell r="J20">
            <v>33.840000000000003</v>
          </cell>
          <cell r="K20">
            <v>0</v>
          </cell>
        </row>
        <row r="21">
          <cell r="B21">
            <v>18.862499999999997</v>
          </cell>
          <cell r="C21">
            <v>24.1</v>
          </cell>
          <cell r="D21">
            <v>16.600000000000001</v>
          </cell>
          <cell r="E21">
            <v>76.041666666666671</v>
          </cell>
          <cell r="F21">
            <v>93</v>
          </cell>
          <cell r="G21">
            <v>59</v>
          </cell>
          <cell r="H21">
            <v>20.16</v>
          </cell>
          <cell r="J21">
            <v>43.56</v>
          </cell>
          <cell r="K21">
            <v>0</v>
          </cell>
        </row>
        <row r="22">
          <cell r="B22">
            <v>15.624999999999998</v>
          </cell>
          <cell r="C22">
            <v>23.4</v>
          </cell>
          <cell r="D22">
            <v>9.3000000000000007</v>
          </cell>
          <cell r="E22">
            <v>68.041666666666671</v>
          </cell>
          <cell r="F22">
            <v>97</v>
          </cell>
          <cell r="G22">
            <v>38</v>
          </cell>
          <cell r="H22">
            <v>14.76</v>
          </cell>
          <cell r="J22">
            <v>30.6</v>
          </cell>
          <cell r="K22">
            <v>0</v>
          </cell>
        </row>
        <row r="23">
          <cell r="B23">
            <v>17.754166666666666</v>
          </cell>
          <cell r="C23">
            <v>27.4</v>
          </cell>
          <cell r="D23">
            <v>11.9</v>
          </cell>
          <cell r="E23">
            <v>71.833333333333329</v>
          </cell>
          <cell r="F23">
            <v>98</v>
          </cell>
          <cell r="G23">
            <v>43</v>
          </cell>
          <cell r="H23">
            <v>9.7200000000000006</v>
          </cell>
          <cell r="J23">
            <v>20.16</v>
          </cell>
          <cell r="K23">
            <v>0</v>
          </cell>
        </row>
        <row r="24">
          <cell r="B24">
            <v>20.808333333333334</v>
          </cell>
          <cell r="C24">
            <v>31.3</v>
          </cell>
          <cell r="D24">
            <v>14.9</v>
          </cell>
          <cell r="E24">
            <v>73.333333333333329</v>
          </cell>
          <cell r="F24">
            <v>98</v>
          </cell>
          <cell r="G24">
            <v>38</v>
          </cell>
          <cell r="H24">
            <v>8.64</v>
          </cell>
          <cell r="J24">
            <v>16.2</v>
          </cell>
          <cell r="K24">
            <v>0</v>
          </cell>
        </row>
        <row r="25">
          <cell r="B25">
            <v>22.45</v>
          </cell>
          <cell r="C25">
            <v>32.5</v>
          </cell>
          <cell r="D25">
            <v>16.3</v>
          </cell>
          <cell r="E25">
            <v>72.708333333333329</v>
          </cell>
          <cell r="F25">
            <v>98</v>
          </cell>
          <cell r="G25">
            <v>33</v>
          </cell>
          <cell r="H25">
            <v>7.9200000000000008</v>
          </cell>
          <cell r="J25">
            <v>16.559999999999999</v>
          </cell>
          <cell r="K25">
            <v>0</v>
          </cell>
        </row>
        <row r="26">
          <cell r="B26">
            <v>23.520833333333332</v>
          </cell>
          <cell r="C26">
            <v>33.5</v>
          </cell>
          <cell r="D26">
            <v>16.100000000000001</v>
          </cell>
          <cell r="E26">
            <v>71.208333333333329</v>
          </cell>
          <cell r="F26">
            <v>97</v>
          </cell>
          <cell r="G26">
            <v>34</v>
          </cell>
          <cell r="H26">
            <v>6.84</v>
          </cell>
          <cell r="J26">
            <v>13.68</v>
          </cell>
          <cell r="K26">
            <v>0</v>
          </cell>
        </row>
        <row r="27">
          <cell r="B27">
            <v>24.220833333333331</v>
          </cell>
          <cell r="C27">
            <v>34.1</v>
          </cell>
          <cell r="D27">
            <v>18</v>
          </cell>
          <cell r="E27">
            <v>72.791666666666671</v>
          </cell>
          <cell r="F27">
            <v>98</v>
          </cell>
          <cell r="G27">
            <v>32</v>
          </cell>
          <cell r="H27">
            <v>9</v>
          </cell>
          <cell r="J27">
            <v>17.64</v>
          </cell>
          <cell r="K27">
            <v>0</v>
          </cell>
        </row>
        <row r="28">
          <cell r="B28">
            <v>24.316666666666666</v>
          </cell>
          <cell r="C28">
            <v>35.5</v>
          </cell>
          <cell r="D28">
            <v>16.7</v>
          </cell>
          <cell r="E28">
            <v>70.875</v>
          </cell>
          <cell r="F28">
            <v>99</v>
          </cell>
          <cell r="G28">
            <v>23</v>
          </cell>
          <cell r="H28">
            <v>10.8</v>
          </cell>
          <cell r="J28">
            <v>24.840000000000003</v>
          </cell>
          <cell r="K28">
            <v>0</v>
          </cell>
        </row>
        <row r="29">
          <cell r="B29">
            <v>24.016666666666666</v>
          </cell>
          <cell r="C29">
            <v>33.5</v>
          </cell>
          <cell r="D29">
            <v>17.2</v>
          </cell>
          <cell r="E29">
            <v>65.125</v>
          </cell>
          <cell r="F29">
            <v>88</v>
          </cell>
          <cell r="G29">
            <v>33</v>
          </cell>
          <cell r="H29">
            <v>11.879999999999999</v>
          </cell>
          <cell r="J29">
            <v>23.400000000000002</v>
          </cell>
          <cell r="K29">
            <v>0</v>
          </cell>
        </row>
        <row r="30">
          <cell r="B30">
            <v>25.508695652173909</v>
          </cell>
          <cell r="C30">
            <v>35.700000000000003</v>
          </cell>
          <cell r="D30">
            <v>17.3</v>
          </cell>
          <cell r="E30">
            <v>63.521739130434781</v>
          </cell>
          <cell r="F30">
            <v>96</v>
          </cell>
          <cell r="G30">
            <v>26</v>
          </cell>
          <cell r="H30">
            <v>11.16</v>
          </cell>
          <cell r="J30">
            <v>25.92</v>
          </cell>
          <cell r="K30">
            <v>0</v>
          </cell>
        </row>
        <row r="31">
          <cell r="B31">
            <v>26.058333333333337</v>
          </cell>
          <cell r="C31">
            <v>36</v>
          </cell>
          <cell r="D31">
            <v>17.399999999999999</v>
          </cell>
          <cell r="E31">
            <v>61.083333333333336</v>
          </cell>
          <cell r="F31">
            <v>97</v>
          </cell>
          <cell r="G31">
            <v>27</v>
          </cell>
          <cell r="H31">
            <v>12.24</v>
          </cell>
          <cell r="J31">
            <v>37.440000000000005</v>
          </cell>
          <cell r="K31">
            <v>0</v>
          </cell>
        </row>
        <row r="32">
          <cell r="B32">
            <v>19.679166666666671</v>
          </cell>
          <cell r="C32">
            <v>29.7</v>
          </cell>
          <cell r="D32">
            <v>16.399999999999999</v>
          </cell>
          <cell r="E32">
            <v>79.291666666666671</v>
          </cell>
          <cell r="F32">
            <v>91</v>
          </cell>
          <cell r="G32">
            <v>43</v>
          </cell>
          <cell r="H32">
            <v>18.720000000000002</v>
          </cell>
          <cell r="J32">
            <v>37.440000000000005</v>
          </cell>
          <cell r="K32">
            <v>0</v>
          </cell>
        </row>
        <row r="33">
          <cell r="B33">
            <v>17.320833333333336</v>
          </cell>
          <cell r="C33">
            <v>24.7</v>
          </cell>
          <cell r="D33">
            <v>11.4</v>
          </cell>
          <cell r="E33">
            <v>69.25</v>
          </cell>
          <cell r="F33">
            <v>92</v>
          </cell>
          <cell r="G33">
            <v>41</v>
          </cell>
          <cell r="H33">
            <v>12.96</v>
          </cell>
          <cell r="J33">
            <v>32.04</v>
          </cell>
          <cell r="K33">
            <v>0</v>
          </cell>
        </row>
        <row r="34">
          <cell r="B34">
            <v>18.487499999999997</v>
          </cell>
          <cell r="C34">
            <v>28.1</v>
          </cell>
          <cell r="D34">
            <v>12.1</v>
          </cell>
          <cell r="E34">
            <v>66.666666666666671</v>
          </cell>
          <cell r="F34">
            <v>96</v>
          </cell>
          <cell r="G34">
            <v>36</v>
          </cell>
          <cell r="H34">
            <v>11.16</v>
          </cell>
          <cell r="J34">
            <v>21.240000000000002</v>
          </cell>
          <cell r="K34">
            <v>0</v>
          </cell>
        </row>
        <row r="35">
          <cell r="B35">
            <v>22.333333333333332</v>
          </cell>
          <cell r="C35">
            <v>33.4</v>
          </cell>
          <cell r="D35">
            <v>14.6</v>
          </cell>
          <cell r="E35">
            <v>56.041666666666664</v>
          </cell>
          <cell r="F35">
            <v>91</v>
          </cell>
          <cell r="G35">
            <v>24</v>
          </cell>
          <cell r="H35">
            <v>12.6</v>
          </cell>
          <cell r="J35">
            <v>29.880000000000003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14.70833333333333</v>
          </cell>
          <cell r="C5">
            <v>20.3</v>
          </cell>
          <cell r="D5">
            <v>12.4</v>
          </cell>
          <cell r="E5">
            <v>87.478260869565219</v>
          </cell>
          <cell r="F5">
            <v>100</v>
          </cell>
          <cell r="G5">
            <v>68</v>
          </cell>
          <cell r="H5">
            <v>15.840000000000002</v>
          </cell>
          <cell r="J5">
            <v>28.8</v>
          </cell>
          <cell r="K5">
            <v>0.2</v>
          </cell>
        </row>
        <row r="6">
          <cell r="B6">
            <v>18.462500000000002</v>
          </cell>
          <cell r="C6">
            <v>27</v>
          </cell>
          <cell r="D6">
            <v>14</v>
          </cell>
          <cell r="E6">
            <v>75</v>
          </cell>
          <cell r="F6">
            <v>93</v>
          </cell>
          <cell r="G6">
            <v>37</v>
          </cell>
          <cell r="H6">
            <v>16.559999999999999</v>
          </cell>
          <cell r="J6">
            <v>29.16</v>
          </cell>
          <cell r="K6">
            <v>0</v>
          </cell>
        </row>
        <row r="7">
          <cell r="B7">
            <v>17.908333333333331</v>
          </cell>
          <cell r="C7">
            <v>25.3</v>
          </cell>
          <cell r="D7">
            <v>12.7</v>
          </cell>
          <cell r="E7">
            <v>79.375</v>
          </cell>
          <cell r="F7">
            <v>96</v>
          </cell>
          <cell r="G7">
            <v>50</v>
          </cell>
          <cell r="H7">
            <v>16.2</v>
          </cell>
          <cell r="J7">
            <v>33.840000000000003</v>
          </cell>
          <cell r="K7">
            <v>0</v>
          </cell>
        </row>
        <row r="8">
          <cell r="B8">
            <v>18.279166666666665</v>
          </cell>
          <cell r="C8">
            <v>26.5</v>
          </cell>
          <cell r="D8">
            <v>12.9</v>
          </cell>
          <cell r="E8">
            <v>74.958333333333329</v>
          </cell>
          <cell r="F8">
            <v>95</v>
          </cell>
          <cell r="G8">
            <v>39</v>
          </cell>
          <cell r="H8">
            <v>18.720000000000002</v>
          </cell>
          <cell r="J8">
            <v>33.840000000000003</v>
          </cell>
          <cell r="K8">
            <v>0</v>
          </cell>
        </row>
        <row r="9">
          <cell r="B9">
            <v>19.183333333333334</v>
          </cell>
          <cell r="C9">
            <v>26.9</v>
          </cell>
          <cell r="D9">
            <v>13.8</v>
          </cell>
          <cell r="E9">
            <v>67.041666666666671</v>
          </cell>
          <cell r="F9">
            <v>91</v>
          </cell>
          <cell r="G9">
            <v>31</v>
          </cell>
          <cell r="H9">
            <v>16.2</v>
          </cell>
          <cell r="J9">
            <v>29.16</v>
          </cell>
          <cell r="K9">
            <v>0</v>
          </cell>
        </row>
        <row r="10">
          <cell r="B10">
            <v>18.604166666666668</v>
          </cell>
          <cell r="C10">
            <v>26.8</v>
          </cell>
          <cell r="D10">
            <v>11.5</v>
          </cell>
          <cell r="E10">
            <v>60.541666666666664</v>
          </cell>
          <cell r="F10">
            <v>87</v>
          </cell>
          <cell r="G10">
            <v>32</v>
          </cell>
          <cell r="H10">
            <v>15.840000000000002</v>
          </cell>
          <cell r="J10">
            <v>25.92</v>
          </cell>
          <cell r="K10">
            <v>0</v>
          </cell>
        </row>
        <row r="11">
          <cell r="B11">
            <v>19.012500000000003</v>
          </cell>
          <cell r="C11">
            <v>27.6</v>
          </cell>
          <cell r="D11">
            <v>11.9</v>
          </cell>
          <cell r="E11">
            <v>60.583333333333336</v>
          </cell>
          <cell r="F11">
            <v>87</v>
          </cell>
          <cell r="G11">
            <v>30</v>
          </cell>
          <cell r="H11">
            <v>17.64</v>
          </cell>
          <cell r="J11">
            <v>23.759999999999998</v>
          </cell>
          <cell r="K11">
            <v>0</v>
          </cell>
        </row>
        <row r="12">
          <cell r="B12">
            <v>18.850000000000005</v>
          </cell>
          <cell r="C12">
            <v>27.4</v>
          </cell>
          <cell r="D12">
            <v>11</v>
          </cell>
          <cell r="E12">
            <v>62.833333333333336</v>
          </cell>
          <cell r="F12">
            <v>93</v>
          </cell>
          <cell r="G12">
            <v>29</v>
          </cell>
          <cell r="H12">
            <v>15.840000000000002</v>
          </cell>
          <cell r="J12">
            <v>29.880000000000003</v>
          </cell>
          <cell r="K12">
            <v>0</v>
          </cell>
        </row>
        <row r="13">
          <cell r="B13">
            <v>18.658333333333335</v>
          </cell>
          <cell r="C13">
            <v>27</v>
          </cell>
          <cell r="D13">
            <v>11.2</v>
          </cell>
          <cell r="E13">
            <v>64.375</v>
          </cell>
          <cell r="F13">
            <v>91</v>
          </cell>
          <cell r="G13">
            <v>31</v>
          </cell>
          <cell r="H13">
            <v>18.720000000000002</v>
          </cell>
          <cell r="J13">
            <v>29.880000000000003</v>
          </cell>
          <cell r="K13">
            <v>0</v>
          </cell>
        </row>
        <row r="14">
          <cell r="B14">
            <v>19.595833333333335</v>
          </cell>
          <cell r="C14">
            <v>27.8</v>
          </cell>
          <cell r="D14">
            <v>11.7</v>
          </cell>
          <cell r="E14">
            <v>61.166666666666664</v>
          </cell>
          <cell r="F14">
            <v>92</v>
          </cell>
          <cell r="G14">
            <v>29</v>
          </cell>
          <cell r="H14">
            <v>18</v>
          </cell>
          <cell r="J14">
            <v>29.880000000000003</v>
          </cell>
          <cell r="K14">
            <v>0</v>
          </cell>
        </row>
        <row r="15">
          <cell r="B15">
            <v>20.341666666666665</v>
          </cell>
          <cell r="C15">
            <v>27.9</v>
          </cell>
          <cell r="D15">
            <v>13.6</v>
          </cell>
          <cell r="E15">
            <v>50.333333333333336</v>
          </cell>
          <cell r="F15">
            <v>74</v>
          </cell>
          <cell r="G15">
            <v>24</v>
          </cell>
          <cell r="H15">
            <v>16.2</v>
          </cell>
          <cell r="J15">
            <v>28.08</v>
          </cell>
          <cell r="K15">
            <v>0</v>
          </cell>
        </row>
        <row r="16">
          <cell r="B16">
            <v>19.837500000000002</v>
          </cell>
          <cell r="C16">
            <v>27.2</v>
          </cell>
          <cell r="D16">
            <v>12.6</v>
          </cell>
          <cell r="E16">
            <v>51.125</v>
          </cell>
          <cell r="F16">
            <v>78</v>
          </cell>
          <cell r="G16">
            <v>28</v>
          </cell>
          <cell r="H16">
            <v>18.720000000000002</v>
          </cell>
          <cell r="J16">
            <v>36.36</v>
          </cell>
          <cell r="K16">
            <v>0</v>
          </cell>
        </row>
        <row r="17">
          <cell r="B17">
            <v>19.75</v>
          </cell>
          <cell r="C17">
            <v>28.2</v>
          </cell>
          <cell r="D17">
            <v>13</v>
          </cell>
          <cell r="E17">
            <v>57</v>
          </cell>
          <cell r="F17">
            <v>80</v>
          </cell>
          <cell r="G17">
            <v>29</v>
          </cell>
          <cell r="H17">
            <v>14.4</v>
          </cell>
          <cell r="J17">
            <v>27.720000000000002</v>
          </cell>
          <cell r="K17">
            <v>0</v>
          </cell>
        </row>
        <row r="18">
          <cell r="B18">
            <v>20.433333333333334</v>
          </cell>
          <cell r="C18">
            <v>29</v>
          </cell>
          <cell r="D18">
            <v>13.2</v>
          </cell>
          <cell r="E18">
            <v>57.666666666666664</v>
          </cell>
          <cell r="F18">
            <v>84</v>
          </cell>
          <cell r="G18">
            <v>26</v>
          </cell>
          <cell r="H18">
            <v>16.920000000000002</v>
          </cell>
          <cell r="J18">
            <v>23.400000000000002</v>
          </cell>
          <cell r="K18">
            <v>0</v>
          </cell>
        </row>
        <row r="19">
          <cell r="B19">
            <v>20.05</v>
          </cell>
          <cell r="C19">
            <v>28.9</v>
          </cell>
          <cell r="D19">
            <v>12.5</v>
          </cell>
          <cell r="E19">
            <v>53.125</v>
          </cell>
          <cell r="F19">
            <v>83</v>
          </cell>
          <cell r="G19">
            <v>24</v>
          </cell>
          <cell r="H19">
            <v>17.64</v>
          </cell>
          <cell r="J19">
            <v>28.08</v>
          </cell>
          <cell r="K19">
            <v>0</v>
          </cell>
        </row>
        <row r="20">
          <cell r="B20">
            <v>19.912499999999998</v>
          </cell>
          <cell r="C20">
            <v>28.9</v>
          </cell>
          <cell r="D20">
            <v>12.7</v>
          </cell>
          <cell r="E20">
            <v>52.166666666666664</v>
          </cell>
          <cell r="F20">
            <v>78</v>
          </cell>
          <cell r="G20">
            <v>26</v>
          </cell>
          <cell r="H20">
            <v>15.48</v>
          </cell>
          <cell r="J20">
            <v>30.96</v>
          </cell>
          <cell r="K20">
            <v>0</v>
          </cell>
        </row>
        <row r="21">
          <cell r="B21">
            <v>20.620833333333334</v>
          </cell>
          <cell r="C21">
            <v>29.3</v>
          </cell>
          <cell r="D21">
            <v>13.5</v>
          </cell>
          <cell r="E21">
            <v>51.291666666666664</v>
          </cell>
          <cell r="F21">
            <v>76</v>
          </cell>
          <cell r="G21">
            <v>23</v>
          </cell>
          <cell r="H21">
            <v>16.559999999999999</v>
          </cell>
          <cell r="J21">
            <v>23.400000000000002</v>
          </cell>
          <cell r="K21">
            <v>0</v>
          </cell>
        </row>
        <row r="22">
          <cell r="B22">
            <v>17.125000000000004</v>
          </cell>
          <cell r="C22">
            <v>25.3</v>
          </cell>
          <cell r="D22">
            <v>10.9</v>
          </cell>
          <cell r="E22">
            <v>69.166666666666671</v>
          </cell>
          <cell r="F22">
            <v>96</v>
          </cell>
          <cell r="G22">
            <v>40</v>
          </cell>
          <cell r="H22">
            <v>15.120000000000001</v>
          </cell>
          <cell r="J22">
            <v>26.64</v>
          </cell>
          <cell r="K22">
            <v>0</v>
          </cell>
        </row>
        <row r="23">
          <cell r="B23">
            <v>18.691666666666666</v>
          </cell>
          <cell r="C23">
            <v>28.8</v>
          </cell>
          <cell r="D23">
            <v>9.9</v>
          </cell>
          <cell r="E23">
            <v>60.75</v>
          </cell>
          <cell r="F23">
            <v>89</v>
          </cell>
          <cell r="G23">
            <v>28</v>
          </cell>
          <cell r="H23">
            <v>20.52</v>
          </cell>
          <cell r="J23">
            <v>33.119999999999997</v>
          </cell>
          <cell r="K23">
            <v>0</v>
          </cell>
        </row>
        <row r="24">
          <cell r="B24">
            <v>19.887499999999999</v>
          </cell>
          <cell r="C24">
            <v>28.9</v>
          </cell>
          <cell r="D24">
            <v>12.3</v>
          </cell>
          <cell r="E24">
            <v>58.625</v>
          </cell>
          <cell r="F24">
            <v>88</v>
          </cell>
          <cell r="G24">
            <v>27</v>
          </cell>
          <cell r="H24">
            <v>18.36</v>
          </cell>
          <cell r="J24">
            <v>29.880000000000003</v>
          </cell>
          <cell r="K24">
            <v>0</v>
          </cell>
        </row>
        <row r="25">
          <cell r="B25">
            <v>20.458333333333332</v>
          </cell>
          <cell r="C25">
            <v>29.5</v>
          </cell>
          <cell r="D25">
            <v>13</v>
          </cell>
          <cell r="E25">
            <v>53.916666666666664</v>
          </cell>
          <cell r="F25">
            <v>81</v>
          </cell>
          <cell r="G25">
            <v>25</v>
          </cell>
          <cell r="H25">
            <v>20.16</v>
          </cell>
          <cell r="J25">
            <v>29.880000000000003</v>
          </cell>
          <cell r="K25">
            <v>0</v>
          </cell>
        </row>
        <row r="26">
          <cell r="B26">
            <v>21.224999999999998</v>
          </cell>
          <cell r="C26">
            <v>30.7</v>
          </cell>
          <cell r="D26">
            <v>13.2</v>
          </cell>
          <cell r="E26">
            <v>52.375</v>
          </cell>
          <cell r="F26">
            <v>78</v>
          </cell>
          <cell r="G26">
            <v>24</v>
          </cell>
          <cell r="H26">
            <v>16.920000000000002</v>
          </cell>
          <cell r="J26">
            <v>31.680000000000003</v>
          </cell>
          <cell r="K26">
            <v>0</v>
          </cell>
        </row>
        <row r="27">
          <cell r="B27">
            <v>21.983333333333331</v>
          </cell>
          <cell r="C27">
            <v>30.5</v>
          </cell>
          <cell r="D27">
            <v>14.7</v>
          </cell>
          <cell r="E27">
            <v>51.375</v>
          </cell>
          <cell r="F27">
            <v>76</v>
          </cell>
          <cell r="G27">
            <v>25</v>
          </cell>
          <cell r="H27">
            <v>17.28</v>
          </cell>
          <cell r="J27">
            <v>27.36</v>
          </cell>
          <cell r="K27">
            <v>0</v>
          </cell>
        </row>
        <row r="28">
          <cell r="B28">
            <v>22.504166666666663</v>
          </cell>
          <cell r="C28">
            <v>31.3</v>
          </cell>
          <cell r="D28">
            <v>15.5</v>
          </cell>
          <cell r="E28">
            <v>51.125</v>
          </cell>
          <cell r="F28">
            <v>75</v>
          </cell>
          <cell r="G28">
            <v>25</v>
          </cell>
          <cell r="H28">
            <v>22.32</v>
          </cell>
          <cell r="J28">
            <v>30.6</v>
          </cell>
          <cell r="K28">
            <v>0</v>
          </cell>
        </row>
        <row r="29">
          <cell r="B29">
            <v>22.458333333333332</v>
          </cell>
          <cell r="C29">
            <v>32.1</v>
          </cell>
          <cell r="D29">
            <v>13.3</v>
          </cell>
          <cell r="E29">
            <v>50.125</v>
          </cell>
          <cell r="F29">
            <v>81</v>
          </cell>
          <cell r="G29">
            <v>20</v>
          </cell>
          <cell r="H29">
            <v>15.120000000000001</v>
          </cell>
          <cell r="J29">
            <v>26.28</v>
          </cell>
          <cell r="K29">
            <v>0</v>
          </cell>
        </row>
        <row r="30">
          <cell r="B30">
            <v>23.595833333333328</v>
          </cell>
          <cell r="C30">
            <v>33.1</v>
          </cell>
          <cell r="D30">
            <v>16.3</v>
          </cell>
          <cell r="E30">
            <v>46.041666666666664</v>
          </cell>
          <cell r="F30">
            <v>70</v>
          </cell>
          <cell r="G30">
            <v>21</v>
          </cell>
          <cell r="H30">
            <v>18.720000000000002</v>
          </cell>
          <cell r="J30">
            <v>32.76</v>
          </cell>
          <cell r="K30">
            <v>0</v>
          </cell>
        </row>
        <row r="31">
          <cell r="B31">
            <v>23.841666666666665</v>
          </cell>
          <cell r="C31">
            <v>32.5</v>
          </cell>
          <cell r="D31">
            <v>16.8</v>
          </cell>
          <cell r="E31">
            <v>44.125</v>
          </cell>
          <cell r="F31">
            <v>65</v>
          </cell>
          <cell r="G31">
            <v>21</v>
          </cell>
          <cell r="H31">
            <v>22.32</v>
          </cell>
          <cell r="J31">
            <v>40.680000000000007</v>
          </cell>
          <cell r="K31">
            <v>0</v>
          </cell>
        </row>
        <row r="32">
          <cell r="B32">
            <v>22.716666666666669</v>
          </cell>
          <cell r="C32">
            <v>30.7</v>
          </cell>
          <cell r="D32">
            <v>17.3</v>
          </cell>
          <cell r="E32">
            <v>55.041666666666664</v>
          </cell>
          <cell r="F32">
            <v>74</v>
          </cell>
          <cell r="G32">
            <v>35</v>
          </cell>
          <cell r="H32">
            <v>19.8</v>
          </cell>
          <cell r="J32">
            <v>38.880000000000003</v>
          </cell>
          <cell r="K32">
            <v>0</v>
          </cell>
        </row>
        <row r="33">
          <cell r="B33">
            <v>17.283333333333335</v>
          </cell>
          <cell r="C33">
            <v>23.9</v>
          </cell>
          <cell r="D33">
            <v>10.9</v>
          </cell>
          <cell r="E33">
            <v>71.166666666666671</v>
          </cell>
          <cell r="F33">
            <v>96</v>
          </cell>
          <cell r="G33">
            <v>40</v>
          </cell>
          <cell r="H33">
            <v>16.559999999999999</v>
          </cell>
          <cell r="J33">
            <v>35.28</v>
          </cell>
          <cell r="K33">
            <v>0</v>
          </cell>
        </row>
        <row r="34">
          <cell r="B34">
            <v>17.629166666666666</v>
          </cell>
          <cell r="C34">
            <v>28.4</v>
          </cell>
          <cell r="D34">
            <v>8.8000000000000007</v>
          </cell>
          <cell r="E34">
            <v>53.125</v>
          </cell>
          <cell r="F34">
            <v>87</v>
          </cell>
          <cell r="G34">
            <v>16</v>
          </cell>
          <cell r="H34">
            <v>21.240000000000002</v>
          </cell>
          <cell r="J34">
            <v>32.76</v>
          </cell>
          <cell r="K34">
            <v>0</v>
          </cell>
        </row>
        <row r="35">
          <cell r="B35">
            <v>20.020833333333332</v>
          </cell>
          <cell r="C35">
            <v>31.2</v>
          </cell>
          <cell r="D35">
            <v>10.9</v>
          </cell>
          <cell r="E35">
            <v>36.333333333333336</v>
          </cell>
          <cell r="F35">
            <v>58</v>
          </cell>
          <cell r="G35">
            <v>14</v>
          </cell>
          <cell r="H35">
            <v>28.08</v>
          </cell>
          <cell r="J35">
            <v>37.800000000000004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16.429166666666667</v>
          </cell>
          <cell r="C5">
            <v>20.100000000000001</v>
          </cell>
          <cell r="D5">
            <v>14.5</v>
          </cell>
          <cell r="E5">
            <v>76.166666666666671</v>
          </cell>
          <cell r="F5">
            <v>86</v>
          </cell>
          <cell r="G5">
            <v>62</v>
          </cell>
          <cell r="H5">
            <v>9.3600000000000012</v>
          </cell>
          <cell r="J5">
            <v>24.48</v>
          </cell>
          <cell r="K5">
            <v>0</v>
          </cell>
        </row>
        <row r="6">
          <cell r="B6">
            <v>17.658333333333335</v>
          </cell>
          <cell r="C6">
            <v>24.9</v>
          </cell>
          <cell r="D6">
            <v>12.4</v>
          </cell>
          <cell r="E6">
            <v>76.25</v>
          </cell>
          <cell r="F6">
            <v>96</v>
          </cell>
          <cell r="G6">
            <v>53</v>
          </cell>
          <cell r="H6">
            <v>12.24</v>
          </cell>
          <cell r="J6">
            <v>25.2</v>
          </cell>
          <cell r="K6">
            <v>0</v>
          </cell>
        </row>
        <row r="7">
          <cell r="B7">
            <v>18.704347826086956</v>
          </cell>
          <cell r="C7">
            <v>26.6</v>
          </cell>
          <cell r="D7">
            <v>13.1</v>
          </cell>
          <cell r="E7">
            <v>77.521739130434781</v>
          </cell>
          <cell r="F7">
            <v>97</v>
          </cell>
          <cell r="G7">
            <v>47</v>
          </cell>
          <cell r="H7">
            <v>10.8</v>
          </cell>
          <cell r="J7">
            <v>33.119999999999997</v>
          </cell>
          <cell r="K7">
            <v>0</v>
          </cell>
        </row>
        <row r="8">
          <cell r="B8">
            <v>19.720833333333335</v>
          </cell>
          <cell r="C8">
            <v>28.3</v>
          </cell>
          <cell r="D8">
            <v>13.1</v>
          </cell>
          <cell r="E8">
            <v>76.25</v>
          </cell>
          <cell r="F8">
            <v>98</v>
          </cell>
          <cell r="G8">
            <v>43</v>
          </cell>
          <cell r="H8">
            <v>11.16</v>
          </cell>
          <cell r="J8">
            <v>22.32</v>
          </cell>
          <cell r="K8">
            <v>0</v>
          </cell>
        </row>
        <row r="9">
          <cell r="B9">
            <v>20.120833333333334</v>
          </cell>
          <cell r="C9">
            <v>29.4</v>
          </cell>
          <cell r="D9">
            <v>14.3</v>
          </cell>
          <cell r="E9">
            <v>74.916666666666671</v>
          </cell>
          <cell r="F9">
            <v>96</v>
          </cell>
          <cell r="G9">
            <v>32</v>
          </cell>
          <cell r="H9">
            <v>8.2799999999999994</v>
          </cell>
          <cell r="J9">
            <v>18.36</v>
          </cell>
          <cell r="K9">
            <v>0</v>
          </cell>
        </row>
        <row r="10">
          <cell r="B10">
            <v>18.925000000000001</v>
          </cell>
          <cell r="C10">
            <v>29.2</v>
          </cell>
          <cell r="D10">
            <v>11.9</v>
          </cell>
          <cell r="E10">
            <v>74.333333333333329</v>
          </cell>
          <cell r="F10">
            <v>99</v>
          </cell>
          <cell r="G10">
            <v>28</v>
          </cell>
          <cell r="H10">
            <v>7.2</v>
          </cell>
          <cell r="J10">
            <v>17.28</v>
          </cell>
          <cell r="K10">
            <v>0</v>
          </cell>
        </row>
        <row r="11">
          <cell r="B11">
            <v>18.716666666666669</v>
          </cell>
          <cell r="C11">
            <v>29.3</v>
          </cell>
          <cell r="D11">
            <v>11.9</v>
          </cell>
          <cell r="E11">
            <v>73.083333333333329</v>
          </cell>
          <cell r="F11">
            <v>97</v>
          </cell>
          <cell r="G11">
            <v>28</v>
          </cell>
          <cell r="H11">
            <v>8.64</v>
          </cell>
          <cell r="J11">
            <v>16.559999999999999</v>
          </cell>
          <cell r="K11">
            <v>0</v>
          </cell>
        </row>
        <row r="12">
          <cell r="B12">
            <v>18.837500000000002</v>
          </cell>
          <cell r="C12">
            <v>28.8</v>
          </cell>
          <cell r="D12">
            <v>11.8</v>
          </cell>
          <cell r="E12">
            <v>72.541666666666671</v>
          </cell>
          <cell r="F12">
            <v>97</v>
          </cell>
          <cell r="G12">
            <v>31</v>
          </cell>
          <cell r="H12">
            <v>8.2799999999999994</v>
          </cell>
          <cell r="J12">
            <v>24.840000000000003</v>
          </cell>
          <cell r="K12">
            <v>0</v>
          </cell>
        </row>
        <row r="13">
          <cell r="B13">
            <v>18.400000000000002</v>
          </cell>
          <cell r="C13">
            <v>29.1</v>
          </cell>
          <cell r="D13">
            <v>11.6</v>
          </cell>
          <cell r="E13">
            <v>74.291666666666671</v>
          </cell>
          <cell r="F13">
            <v>98</v>
          </cell>
          <cell r="G13">
            <v>29</v>
          </cell>
          <cell r="H13">
            <v>9.7200000000000006</v>
          </cell>
          <cell r="J13">
            <v>21.96</v>
          </cell>
          <cell r="K13">
            <v>0</v>
          </cell>
        </row>
        <row r="14">
          <cell r="B14">
            <v>19.262499999999996</v>
          </cell>
          <cell r="C14">
            <v>30.2</v>
          </cell>
          <cell r="D14">
            <v>12</v>
          </cell>
          <cell r="E14">
            <v>71.041666666666671</v>
          </cell>
          <cell r="F14">
            <v>97</v>
          </cell>
          <cell r="G14">
            <v>24</v>
          </cell>
          <cell r="H14">
            <v>7.9200000000000008</v>
          </cell>
          <cell r="J14">
            <v>21.6</v>
          </cell>
          <cell r="K14">
            <v>0</v>
          </cell>
        </row>
        <row r="15">
          <cell r="B15">
            <v>19.191666666666666</v>
          </cell>
          <cell r="C15">
            <v>30.5</v>
          </cell>
          <cell r="D15">
            <v>12</v>
          </cell>
          <cell r="E15">
            <v>70.333333333333329</v>
          </cell>
          <cell r="F15">
            <v>96</v>
          </cell>
          <cell r="G15">
            <v>24</v>
          </cell>
          <cell r="H15">
            <v>6.12</v>
          </cell>
          <cell r="J15">
            <v>23.040000000000003</v>
          </cell>
          <cell r="K15">
            <v>0</v>
          </cell>
        </row>
        <row r="16">
          <cell r="B16">
            <v>19.366666666666664</v>
          </cell>
          <cell r="C16">
            <v>30.5</v>
          </cell>
          <cell r="D16">
            <v>11.4</v>
          </cell>
          <cell r="E16">
            <v>67.625</v>
          </cell>
          <cell r="F16">
            <v>97</v>
          </cell>
          <cell r="G16">
            <v>24</v>
          </cell>
          <cell r="H16">
            <v>6.12</v>
          </cell>
          <cell r="J16">
            <v>18.36</v>
          </cell>
          <cell r="K16">
            <v>0</v>
          </cell>
        </row>
        <row r="17">
          <cell r="B17">
            <v>19.266666666666669</v>
          </cell>
          <cell r="C17">
            <v>30.7</v>
          </cell>
          <cell r="D17">
            <v>11.3</v>
          </cell>
          <cell r="E17">
            <v>67.25</v>
          </cell>
          <cell r="F17">
            <v>94</v>
          </cell>
          <cell r="G17">
            <v>23</v>
          </cell>
          <cell r="H17">
            <v>7.2</v>
          </cell>
          <cell r="J17">
            <v>16.2</v>
          </cell>
          <cell r="K17">
            <v>0</v>
          </cell>
        </row>
        <row r="18">
          <cell r="B18">
            <v>19.808333333333334</v>
          </cell>
          <cell r="C18">
            <v>30.9</v>
          </cell>
          <cell r="D18">
            <v>12.2</v>
          </cell>
          <cell r="E18">
            <v>69.541666666666671</v>
          </cell>
          <cell r="F18">
            <v>97</v>
          </cell>
          <cell r="G18">
            <v>28</v>
          </cell>
          <cell r="H18">
            <v>7.2</v>
          </cell>
          <cell r="J18">
            <v>20.16</v>
          </cell>
          <cell r="K18">
            <v>0</v>
          </cell>
        </row>
        <row r="19">
          <cell r="B19">
            <v>19.987500000000001</v>
          </cell>
          <cell r="C19">
            <v>31.2</v>
          </cell>
          <cell r="D19">
            <v>12.1</v>
          </cell>
          <cell r="E19">
            <v>70.833333333333329</v>
          </cell>
          <cell r="F19">
            <v>98</v>
          </cell>
          <cell r="G19">
            <v>23</v>
          </cell>
          <cell r="H19">
            <v>8.2799999999999994</v>
          </cell>
          <cell r="J19">
            <v>21.96</v>
          </cell>
          <cell r="K19">
            <v>0</v>
          </cell>
        </row>
        <row r="20">
          <cell r="B20">
            <v>19.470833333333335</v>
          </cell>
          <cell r="C20">
            <v>31.4</v>
          </cell>
          <cell r="D20">
            <v>11.2</v>
          </cell>
          <cell r="E20">
            <v>68.5</v>
          </cell>
          <cell r="F20">
            <v>97</v>
          </cell>
          <cell r="G20">
            <v>24</v>
          </cell>
          <cell r="H20">
            <v>3.24</v>
          </cell>
          <cell r="J20">
            <v>9</v>
          </cell>
          <cell r="K20">
            <v>0</v>
          </cell>
        </row>
        <row r="21">
          <cell r="B21">
            <v>19.245833333333334</v>
          </cell>
          <cell r="C21">
            <v>28.8</v>
          </cell>
          <cell r="D21">
            <v>11.4</v>
          </cell>
          <cell r="E21">
            <v>71.375</v>
          </cell>
          <cell r="F21">
            <v>96</v>
          </cell>
          <cell r="G21">
            <v>35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18.737500000000001</v>
          </cell>
          <cell r="C22">
            <v>26</v>
          </cell>
          <cell r="D22">
            <v>13.4</v>
          </cell>
          <cell r="E22">
            <v>65.833333333333329</v>
          </cell>
          <cell r="F22">
            <v>95</v>
          </cell>
          <cell r="G22">
            <v>35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18.083333333333332</v>
          </cell>
          <cell r="C23">
            <v>29.6</v>
          </cell>
          <cell r="D23">
            <v>11.1</v>
          </cell>
          <cell r="E23">
            <v>70.75</v>
          </cell>
          <cell r="F23">
            <v>95</v>
          </cell>
          <cell r="G23">
            <v>31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20.029166666666669</v>
          </cell>
          <cell r="C24">
            <v>30.9</v>
          </cell>
          <cell r="D24">
            <v>13.1</v>
          </cell>
          <cell r="E24">
            <v>70.625</v>
          </cell>
          <cell r="F24">
            <v>95</v>
          </cell>
          <cell r="G24">
            <v>27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19.837500000000002</v>
          </cell>
          <cell r="C25">
            <v>32.200000000000003</v>
          </cell>
          <cell r="D25">
            <v>12.5</v>
          </cell>
          <cell r="E25">
            <v>70.75</v>
          </cell>
          <cell r="F25">
            <v>96</v>
          </cell>
          <cell r="G25">
            <v>25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21.025000000000002</v>
          </cell>
          <cell r="C26">
            <v>32.700000000000003</v>
          </cell>
          <cell r="D26">
            <v>13</v>
          </cell>
          <cell r="E26">
            <v>68.166666666666671</v>
          </cell>
          <cell r="F26">
            <v>98</v>
          </cell>
          <cell r="G26">
            <v>24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21.375</v>
          </cell>
          <cell r="C27">
            <v>33.4</v>
          </cell>
          <cell r="D27">
            <v>13.3</v>
          </cell>
          <cell r="E27">
            <v>68.625</v>
          </cell>
          <cell r="F27">
            <v>98</v>
          </cell>
          <cell r="G27">
            <v>24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21.420833333333334</v>
          </cell>
          <cell r="C28">
            <v>34.1</v>
          </cell>
          <cell r="D28">
            <v>13</v>
          </cell>
          <cell r="E28">
            <v>66.25</v>
          </cell>
          <cell r="F28">
            <v>97</v>
          </cell>
          <cell r="G28">
            <v>20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21.929166666666664</v>
          </cell>
          <cell r="C29">
            <v>34.700000000000003</v>
          </cell>
          <cell r="D29">
            <v>13.5</v>
          </cell>
          <cell r="E29">
            <v>65.916666666666671</v>
          </cell>
          <cell r="F29">
            <v>96</v>
          </cell>
          <cell r="G29">
            <v>23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22.766666666666662</v>
          </cell>
          <cell r="C30">
            <v>34.5</v>
          </cell>
          <cell r="D30">
            <v>14.7</v>
          </cell>
          <cell r="E30">
            <v>65.833333333333329</v>
          </cell>
          <cell r="F30">
            <v>94</v>
          </cell>
          <cell r="G30">
            <v>25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23.633333333333336</v>
          </cell>
          <cell r="C31">
            <v>35.9</v>
          </cell>
          <cell r="D31">
            <v>14.8</v>
          </cell>
          <cell r="E31">
            <v>62.75</v>
          </cell>
          <cell r="F31">
            <v>95</v>
          </cell>
          <cell r="G31">
            <v>20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21.523529411764706</v>
          </cell>
          <cell r="C32">
            <v>29.5</v>
          </cell>
          <cell r="D32">
            <v>16.399999999999999</v>
          </cell>
          <cell r="E32">
            <v>71.470588235294116</v>
          </cell>
          <cell r="F32">
            <v>92</v>
          </cell>
          <cell r="G32">
            <v>46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22.18888888888889</v>
          </cell>
          <cell r="C33">
            <v>26.7</v>
          </cell>
          <cell r="D33">
            <v>16.7</v>
          </cell>
          <cell r="E33">
            <v>47.222222222222221</v>
          </cell>
          <cell r="F33">
            <v>73</v>
          </cell>
          <cell r="G33">
            <v>31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18.462500000000002</v>
          </cell>
          <cell r="C34">
            <v>30</v>
          </cell>
          <cell r="D34">
            <v>9.8000000000000007</v>
          </cell>
          <cell r="E34">
            <v>59.958333333333336</v>
          </cell>
          <cell r="F34">
            <v>91</v>
          </cell>
          <cell r="G34">
            <v>18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B35">
            <v>20.349999999999998</v>
          </cell>
          <cell r="C35">
            <v>33.1</v>
          </cell>
          <cell r="D35">
            <v>12.1</v>
          </cell>
          <cell r="E35">
            <v>49.583333333333336</v>
          </cell>
          <cell r="F35">
            <v>75</v>
          </cell>
          <cell r="G35">
            <v>15</v>
          </cell>
          <cell r="H35" t="str">
            <v>*</v>
          </cell>
          <cell r="J35" t="str">
            <v>*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10.575000000000001</v>
          </cell>
          <cell r="C5">
            <v>15.5</v>
          </cell>
          <cell r="D5">
            <v>8</v>
          </cell>
          <cell r="E5">
            <v>70.791666666666671</v>
          </cell>
          <cell r="F5">
            <v>85</v>
          </cell>
          <cell r="G5">
            <v>43</v>
          </cell>
          <cell r="H5">
            <v>16.559999999999999</v>
          </cell>
          <cell r="J5">
            <v>35.64</v>
          </cell>
          <cell r="K5">
            <v>0</v>
          </cell>
        </row>
        <row r="6">
          <cell r="B6">
            <v>12.016666666666666</v>
          </cell>
          <cell r="C6">
            <v>20.100000000000001</v>
          </cell>
          <cell r="D6">
            <v>6.4</v>
          </cell>
          <cell r="E6">
            <v>64.291666666666671</v>
          </cell>
          <cell r="F6">
            <v>80</v>
          </cell>
          <cell r="G6">
            <v>51</v>
          </cell>
          <cell r="H6">
            <v>12.96</v>
          </cell>
          <cell r="J6">
            <v>26.28</v>
          </cell>
          <cell r="K6">
            <v>0</v>
          </cell>
        </row>
        <row r="7">
          <cell r="B7">
            <v>13.991666666666667</v>
          </cell>
          <cell r="C7">
            <v>21.8</v>
          </cell>
          <cell r="D7">
            <v>8.6999999999999993</v>
          </cell>
          <cell r="E7">
            <v>66.833333333333329</v>
          </cell>
          <cell r="F7">
            <v>79</v>
          </cell>
          <cell r="G7">
            <v>52</v>
          </cell>
          <cell r="H7">
            <v>11.16</v>
          </cell>
          <cell r="J7">
            <v>21.240000000000002</v>
          </cell>
          <cell r="K7">
            <v>0.2</v>
          </cell>
        </row>
        <row r="8">
          <cell r="B8">
            <v>16.887499999999999</v>
          </cell>
          <cell r="C8">
            <v>23.1</v>
          </cell>
          <cell r="D8">
            <v>11.7</v>
          </cell>
          <cell r="E8">
            <v>72.375</v>
          </cell>
          <cell r="F8">
            <v>93</v>
          </cell>
          <cell r="G8">
            <v>47</v>
          </cell>
          <cell r="H8">
            <v>16.559999999999999</v>
          </cell>
          <cell r="J8">
            <v>31.319999999999997</v>
          </cell>
          <cell r="K8">
            <v>0</v>
          </cell>
        </row>
        <row r="9">
          <cell r="B9">
            <v>18.170833333333334</v>
          </cell>
          <cell r="C9">
            <v>25.2</v>
          </cell>
          <cell r="D9">
            <v>11.3</v>
          </cell>
          <cell r="E9">
            <v>68.416666666666671</v>
          </cell>
          <cell r="F9">
            <v>95</v>
          </cell>
          <cell r="G9">
            <v>42</v>
          </cell>
          <cell r="H9">
            <v>12.6</v>
          </cell>
          <cell r="J9">
            <v>23.400000000000002</v>
          </cell>
          <cell r="K9">
            <v>0</v>
          </cell>
        </row>
        <row r="10">
          <cell r="B10">
            <v>19.816666666666666</v>
          </cell>
          <cell r="C10">
            <v>26.2</v>
          </cell>
          <cell r="D10">
            <v>11.8</v>
          </cell>
          <cell r="E10">
            <v>55.791666666666664</v>
          </cell>
          <cell r="F10">
            <v>88</v>
          </cell>
          <cell r="G10">
            <v>30</v>
          </cell>
          <cell r="H10">
            <v>16.2</v>
          </cell>
          <cell r="J10">
            <v>27.36</v>
          </cell>
          <cell r="K10">
            <v>0</v>
          </cell>
        </row>
        <row r="11">
          <cell r="B11">
            <v>19.195833333333333</v>
          </cell>
          <cell r="C11">
            <v>26</v>
          </cell>
          <cell r="D11">
            <v>11.8</v>
          </cell>
          <cell r="E11">
            <v>58.708333333333336</v>
          </cell>
          <cell r="F11">
            <v>88</v>
          </cell>
          <cell r="G11">
            <v>35</v>
          </cell>
          <cell r="H11">
            <v>16.2</v>
          </cell>
          <cell r="J11">
            <v>28.08</v>
          </cell>
          <cell r="K11">
            <v>0</v>
          </cell>
        </row>
        <row r="12">
          <cell r="B12">
            <v>18.795833333333331</v>
          </cell>
          <cell r="C12">
            <v>25.3</v>
          </cell>
          <cell r="D12">
            <v>10.6</v>
          </cell>
          <cell r="E12">
            <v>61.375</v>
          </cell>
          <cell r="F12">
            <v>94</v>
          </cell>
          <cell r="G12">
            <v>34</v>
          </cell>
          <cell r="H12">
            <v>9.7200000000000006</v>
          </cell>
          <cell r="J12">
            <v>20.52</v>
          </cell>
          <cell r="K12">
            <v>0</v>
          </cell>
        </row>
        <row r="13">
          <cell r="B13">
            <v>18.683333333333334</v>
          </cell>
          <cell r="C13">
            <v>24.2</v>
          </cell>
          <cell r="D13">
            <v>12.9</v>
          </cell>
          <cell r="E13">
            <v>55.083333333333336</v>
          </cell>
          <cell r="F13">
            <v>80</v>
          </cell>
          <cell r="G13">
            <v>34</v>
          </cell>
          <cell r="H13">
            <v>13.68</v>
          </cell>
          <cell r="J13">
            <v>26.64</v>
          </cell>
          <cell r="K13">
            <v>0</v>
          </cell>
        </row>
        <row r="14">
          <cell r="B14">
            <v>18.445833333333336</v>
          </cell>
          <cell r="C14">
            <v>26.5</v>
          </cell>
          <cell r="D14">
            <v>9.1999999999999993</v>
          </cell>
          <cell r="E14">
            <v>56.208333333333336</v>
          </cell>
          <cell r="F14">
            <v>85</v>
          </cell>
          <cell r="G14">
            <v>33</v>
          </cell>
          <cell r="H14">
            <v>11.16</v>
          </cell>
          <cell r="J14">
            <v>25.2</v>
          </cell>
          <cell r="K14">
            <v>0</v>
          </cell>
        </row>
        <row r="15">
          <cell r="B15">
            <v>20.462500000000002</v>
          </cell>
          <cell r="C15">
            <v>26.9</v>
          </cell>
          <cell r="D15">
            <v>12.9</v>
          </cell>
          <cell r="E15">
            <v>57.625</v>
          </cell>
          <cell r="F15">
            <v>88</v>
          </cell>
          <cell r="G15">
            <v>30</v>
          </cell>
          <cell r="H15">
            <v>17.64</v>
          </cell>
          <cell r="J15">
            <v>29.16</v>
          </cell>
          <cell r="K15">
            <v>0</v>
          </cell>
        </row>
        <row r="16">
          <cell r="B16">
            <v>22.254166666666663</v>
          </cell>
          <cell r="C16">
            <v>27.5</v>
          </cell>
          <cell r="D16">
            <v>16.2</v>
          </cell>
          <cell r="E16">
            <v>47</v>
          </cell>
          <cell r="F16">
            <v>71</v>
          </cell>
          <cell r="G16">
            <v>27</v>
          </cell>
          <cell r="H16">
            <v>16.2</v>
          </cell>
          <cell r="J16">
            <v>29.52</v>
          </cell>
          <cell r="K16">
            <v>0</v>
          </cell>
        </row>
        <row r="17">
          <cell r="B17">
            <v>21.479166666666668</v>
          </cell>
          <cell r="C17">
            <v>27.5</v>
          </cell>
          <cell r="D17">
            <v>14.7</v>
          </cell>
          <cell r="E17">
            <v>47.375</v>
          </cell>
          <cell r="F17">
            <v>75</v>
          </cell>
          <cell r="G17">
            <v>29</v>
          </cell>
          <cell r="H17">
            <v>12.24</v>
          </cell>
          <cell r="J17">
            <v>25.92</v>
          </cell>
          <cell r="K17">
            <v>0</v>
          </cell>
        </row>
        <row r="18">
          <cell r="B18">
            <v>22.033333333333331</v>
          </cell>
          <cell r="C18">
            <v>28.2</v>
          </cell>
          <cell r="D18">
            <v>16.600000000000001</v>
          </cell>
          <cell r="E18">
            <v>53.625</v>
          </cell>
          <cell r="F18">
            <v>77</v>
          </cell>
          <cell r="G18">
            <v>31</v>
          </cell>
          <cell r="H18">
            <v>16.2</v>
          </cell>
          <cell r="J18">
            <v>34.92</v>
          </cell>
          <cell r="K18">
            <v>0</v>
          </cell>
        </row>
        <row r="19">
          <cell r="B19">
            <v>22.795833333333334</v>
          </cell>
          <cell r="C19">
            <v>29.7</v>
          </cell>
          <cell r="D19">
            <v>17.3</v>
          </cell>
          <cell r="E19">
            <v>53.666666666666664</v>
          </cell>
          <cell r="F19">
            <v>77</v>
          </cell>
          <cell r="G19">
            <v>27</v>
          </cell>
          <cell r="H19">
            <v>16.559999999999999</v>
          </cell>
          <cell r="J19">
            <v>33.480000000000004</v>
          </cell>
          <cell r="K19">
            <v>0</v>
          </cell>
        </row>
        <row r="20">
          <cell r="B20">
            <v>22.191666666666663</v>
          </cell>
          <cell r="C20">
            <v>29.6</v>
          </cell>
          <cell r="D20">
            <v>15.3</v>
          </cell>
          <cell r="E20">
            <v>47.5</v>
          </cell>
          <cell r="F20">
            <v>70</v>
          </cell>
          <cell r="G20">
            <v>22</v>
          </cell>
          <cell r="H20">
            <v>12.6</v>
          </cell>
          <cell r="J20">
            <v>28.8</v>
          </cell>
          <cell r="K20">
            <v>0</v>
          </cell>
        </row>
        <row r="21">
          <cell r="B21">
            <v>17.587500000000002</v>
          </cell>
          <cell r="C21">
            <v>24.2</v>
          </cell>
          <cell r="D21">
            <v>13.6</v>
          </cell>
          <cell r="E21">
            <v>63.708333333333336</v>
          </cell>
          <cell r="F21">
            <v>92</v>
          </cell>
          <cell r="G21">
            <v>38</v>
          </cell>
          <cell r="H21">
            <v>15.840000000000002</v>
          </cell>
          <cell r="J21">
            <v>38.159999999999997</v>
          </cell>
          <cell r="K21">
            <v>0</v>
          </cell>
        </row>
        <row r="22">
          <cell r="B22">
            <v>11.795833333333334</v>
          </cell>
          <cell r="C22">
            <v>19.100000000000001</v>
          </cell>
          <cell r="D22">
            <v>5.4</v>
          </cell>
          <cell r="E22">
            <v>67.875</v>
          </cell>
          <cell r="F22">
            <v>90</v>
          </cell>
          <cell r="G22">
            <v>43</v>
          </cell>
          <cell r="H22">
            <v>15.840000000000002</v>
          </cell>
          <cell r="J22">
            <v>31.319999999999997</v>
          </cell>
          <cell r="K22">
            <v>0</v>
          </cell>
        </row>
        <row r="23">
          <cell r="B23">
            <v>15.950000000000001</v>
          </cell>
          <cell r="C23">
            <v>24.8</v>
          </cell>
          <cell r="D23">
            <v>9.3000000000000007</v>
          </cell>
          <cell r="E23">
            <v>56.625</v>
          </cell>
          <cell r="F23">
            <v>85</v>
          </cell>
          <cell r="G23">
            <v>20</v>
          </cell>
          <cell r="H23">
            <v>10.8</v>
          </cell>
          <cell r="J23">
            <v>22.32</v>
          </cell>
          <cell r="K23">
            <v>0</v>
          </cell>
        </row>
        <row r="24">
          <cell r="B24">
            <v>18.904166666666665</v>
          </cell>
          <cell r="C24">
            <v>25.5</v>
          </cell>
          <cell r="D24">
            <v>12.2</v>
          </cell>
          <cell r="E24">
            <v>48.083333333333336</v>
          </cell>
          <cell r="F24">
            <v>68</v>
          </cell>
          <cell r="G24">
            <v>36</v>
          </cell>
          <cell r="H24">
            <v>9.7200000000000006</v>
          </cell>
          <cell r="J24">
            <v>20.88</v>
          </cell>
          <cell r="K24">
            <v>0</v>
          </cell>
        </row>
        <row r="25">
          <cell r="B25">
            <v>21.287499999999998</v>
          </cell>
          <cell r="C25">
            <v>28.9</v>
          </cell>
          <cell r="D25">
            <v>14.9</v>
          </cell>
          <cell r="E25">
            <v>51.916666666666664</v>
          </cell>
          <cell r="F25">
            <v>75</v>
          </cell>
          <cell r="G25">
            <v>28</v>
          </cell>
          <cell r="H25">
            <v>11.879999999999999</v>
          </cell>
          <cell r="J25">
            <v>23.040000000000003</v>
          </cell>
          <cell r="K25">
            <v>0</v>
          </cell>
        </row>
        <row r="26">
          <cell r="B26">
            <v>22.654166666666669</v>
          </cell>
          <cell r="C26">
            <v>29.4</v>
          </cell>
          <cell r="D26">
            <v>16</v>
          </cell>
          <cell r="E26">
            <v>48.5</v>
          </cell>
          <cell r="F26">
            <v>72</v>
          </cell>
          <cell r="G26">
            <v>28</v>
          </cell>
          <cell r="H26">
            <v>14.04</v>
          </cell>
          <cell r="J26">
            <v>27.720000000000002</v>
          </cell>
          <cell r="K26">
            <v>0</v>
          </cell>
        </row>
        <row r="27">
          <cell r="B27">
            <v>23.225000000000005</v>
          </cell>
          <cell r="C27">
            <v>29.5</v>
          </cell>
          <cell r="D27">
            <v>15.9</v>
          </cell>
          <cell r="E27">
            <v>48.958333333333336</v>
          </cell>
          <cell r="F27">
            <v>77</v>
          </cell>
          <cell r="G27">
            <v>29</v>
          </cell>
          <cell r="H27">
            <v>14.76</v>
          </cell>
          <cell r="J27">
            <v>26.64</v>
          </cell>
          <cell r="K27">
            <v>0</v>
          </cell>
        </row>
        <row r="28">
          <cell r="B28">
            <v>21.804166666666671</v>
          </cell>
          <cell r="C28">
            <v>31.4</v>
          </cell>
          <cell r="D28">
            <v>16.8</v>
          </cell>
          <cell r="E28">
            <v>56.875</v>
          </cell>
          <cell r="F28">
            <v>77</v>
          </cell>
          <cell r="G28">
            <v>25</v>
          </cell>
          <cell r="H28">
            <v>20.52</v>
          </cell>
          <cell r="J28">
            <v>44.28</v>
          </cell>
          <cell r="K28">
            <v>0</v>
          </cell>
        </row>
        <row r="29">
          <cell r="B29">
            <v>19.912500000000001</v>
          </cell>
          <cell r="C29">
            <v>29.7</v>
          </cell>
          <cell r="D29">
            <v>13.3</v>
          </cell>
          <cell r="E29">
            <v>66.333333333333329</v>
          </cell>
          <cell r="F29">
            <v>92</v>
          </cell>
          <cell r="G29">
            <v>32</v>
          </cell>
          <cell r="H29">
            <v>19.8</v>
          </cell>
          <cell r="J29">
            <v>35.64</v>
          </cell>
          <cell r="K29">
            <v>0</v>
          </cell>
        </row>
        <row r="30">
          <cell r="B30">
            <v>23.420833333333334</v>
          </cell>
          <cell r="C30">
            <v>30.8</v>
          </cell>
          <cell r="D30">
            <v>18</v>
          </cell>
          <cell r="E30">
            <v>55.625</v>
          </cell>
          <cell r="F30">
            <v>76</v>
          </cell>
          <cell r="G30">
            <v>30</v>
          </cell>
          <cell r="H30">
            <v>17.28</v>
          </cell>
          <cell r="J30">
            <v>38.519999999999996</v>
          </cell>
          <cell r="K30">
            <v>0</v>
          </cell>
        </row>
        <row r="31">
          <cell r="B31">
            <v>23.683333333333334</v>
          </cell>
          <cell r="C31">
            <v>32.799999999999997</v>
          </cell>
          <cell r="D31">
            <v>17.8</v>
          </cell>
          <cell r="E31">
            <v>56.458333333333336</v>
          </cell>
          <cell r="F31">
            <v>91</v>
          </cell>
          <cell r="G31">
            <v>25</v>
          </cell>
          <cell r="H31">
            <v>24.48</v>
          </cell>
          <cell r="J31">
            <v>61.92</v>
          </cell>
          <cell r="K31">
            <v>2.2000000000000002</v>
          </cell>
        </row>
        <row r="32">
          <cell r="B32">
            <v>15.545833333333329</v>
          </cell>
          <cell r="C32">
            <v>19.399999999999999</v>
          </cell>
          <cell r="D32">
            <v>12.5</v>
          </cell>
          <cell r="E32">
            <v>86.952380952380949</v>
          </cell>
          <cell r="F32">
            <v>100</v>
          </cell>
          <cell r="G32">
            <v>69</v>
          </cell>
          <cell r="H32">
            <v>24.12</v>
          </cell>
          <cell r="J32">
            <v>67.680000000000007</v>
          </cell>
          <cell r="K32">
            <v>16</v>
          </cell>
        </row>
        <row r="33">
          <cell r="B33">
            <v>13.279166666666667</v>
          </cell>
          <cell r="C33">
            <v>20</v>
          </cell>
          <cell r="D33">
            <v>8.8000000000000007</v>
          </cell>
          <cell r="E33">
            <v>74.25</v>
          </cell>
          <cell r="F33">
            <v>100</v>
          </cell>
          <cell r="G33">
            <v>32</v>
          </cell>
          <cell r="H33">
            <v>16.2</v>
          </cell>
          <cell r="J33">
            <v>30.240000000000002</v>
          </cell>
          <cell r="K33">
            <v>0</v>
          </cell>
        </row>
        <row r="34">
          <cell r="B34">
            <v>15.479166666666666</v>
          </cell>
          <cell r="C34">
            <v>23.9</v>
          </cell>
          <cell r="D34">
            <v>8.5</v>
          </cell>
          <cell r="E34">
            <v>56.833333333333336</v>
          </cell>
          <cell r="F34">
            <v>81</v>
          </cell>
          <cell r="G34">
            <v>27</v>
          </cell>
          <cell r="H34">
            <v>12.96</v>
          </cell>
          <cell r="J34">
            <v>29.52</v>
          </cell>
          <cell r="K34">
            <v>0</v>
          </cell>
        </row>
        <row r="35">
          <cell r="B35">
            <v>18.479166666666668</v>
          </cell>
          <cell r="C35">
            <v>26</v>
          </cell>
          <cell r="D35">
            <v>12.9</v>
          </cell>
          <cell r="E35">
            <v>44.041666666666664</v>
          </cell>
          <cell r="F35">
            <v>62</v>
          </cell>
          <cell r="G35">
            <v>23</v>
          </cell>
          <cell r="H35">
            <v>22.68</v>
          </cell>
          <cell r="J35">
            <v>43.2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12.0875</v>
          </cell>
          <cell r="C5">
            <v>16.899999999999999</v>
          </cell>
          <cell r="D5">
            <v>9.5</v>
          </cell>
          <cell r="E5">
            <v>67.625</v>
          </cell>
          <cell r="F5">
            <v>77</v>
          </cell>
          <cell r="G5">
            <v>50</v>
          </cell>
          <cell r="H5">
            <v>12.6</v>
          </cell>
          <cell r="J5">
            <v>33.119999999999997</v>
          </cell>
          <cell r="K5">
            <v>0</v>
          </cell>
        </row>
        <row r="6">
          <cell r="B6">
            <v>14.124999999999998</v>
          </cell>
          <cell r="C6">
            <v>22.2</v>
          </cell>
          <cell r="D6">
            <v>8.6</v>
          </cell>
          <cell r="E6">
            <v>62.083333333333336</v>
          </cell>
          <cell r="F6">
            <v>76</v>
          </cell>
          <cell r="G6">
            <v>51</v>
          </cell>
          <cell r="H6">
            <v>10.08</v>
          </cell>
          <cell r="J6">
            <v>23.400000000000002</v>
          </cell>
          <cell r="K6">
            <v>0</v>
          </cell>
        </row>
        <row r="7">
          <cell r="B7">
            <v>14.891666666666671</v>
          </cell>
          <cell r="C7">
            <v>23</v>
          </cell>
          <cell r="D7">
            <v>8.1</v>
          </cell>
          <cell r="E7">
            <v>67.958333333333329</v>
          </cell>
          <cell r="F7">
            <v>84</v>
          </cell>
          <cell r="G7">
            <v>52</v>
          </cell>
          <cell r="H7">
            <v>11.16</v>
          </cell>
          <cell r="J7">
            <v>20.16</v>
          </cell>
          <cell r="K7">
            <v>0</v>
          </cell>
        </row>
        <row r="8">
          <cell r="B8">
            <v>16.725000000000001</v>
          </cell>
          <cell r="C8">
            <v>24.9</v>
          </cell>
          <cell r="D8">
            <v>11.4</v>
          </cell>
          <cell r="E8">
            <v>72.541666666666671</v>
          </cell>
          <cell r="F8">
            <v>90</v>
          </cell>
          <cell r="G8">
            <v>44</v>
          </cell>
          <cell r="H8">
            <v>18.36</v>
          </cell>
          <cell r="J8">
            <v>30.240000000000002</v>
          </cell>
          <cell r="K8">
            <v>0</v>
          </cell>
        </row>
        <row r="9">
          <cell r="B9">
            <v>17.737500000000001</v>
          </cell>
          <cell r="C9">
            <v>26.6</v>
          </cell>
          <cell r="D9">
            <v>10.5</v>
          </cell>
          <cell r="E9">
            <v>69.833333333333329</v>
          </cell>
          <cell r="F9">
            <v>92</v>
          </cell>
          <cell r="G9">
            <v>39</v>
          </cell>
          <cell r="H9">
            <v>14.76</v>
          </cell>
          <cell r="J9">
            <v>26.28</v>
          </cell>
          <cell r="K9">
            <v>0</v>
          </cell>
        </row>
        <row r="10">
          <cell r="B10">
            <v>17.912500000000001</v>
          </cell>
          <cell r="C10">
            <v>27.6</v>
          </cell>
          <cell r="D10">
            <v>9.6</v>
          </cell>
          <cell r="E10">
            <v>64.791666666666671</v>
          </cell>
          <cell r="F10">
            <v>92</v>
          </cell>
          <cell r="G10">
            <v>27</v>
          </cell>
          <cell r="H10">
            <v>12.6</v>
          </cell>
          <cell r="J10">
            <v>22.68</v>
          </cell>
          <cell r="K10">
            <v>0</v>
          </cell>
        </row>
        <row r="11">
          <cell r="B11">
            <v>18.425000000000001</v>
          </cell>
          <cell r="C11">
            <v>27.6</v>
          </cell>
          <cell r="D11">
            <v>9.6999999999999993</v>
          </cell>
          <cell r="E11">
            <v>62.25</v>
          </cell>
          <cell r="F11">
            <v>90</v>
          </cell>
          <cell r="G11">
            <v>37</v>
          </cell>
          <cell r="H11">
            <v>15.120000000000001</v>
          </cell>
          <cell r="J11">
            <v>26.28</v>
          </cell>
          <cell r="K11">
            <v>0</v>
          </cell>
        </row>
        <row r="12">
          <cell r="B12">
            <v>18.020833333333329</v>
          </cell>
          <cell r="C12">
            <v>27</v>
          </cell>
          <cell r="D12">
            <v>9.6</v>
          </cell>
          <cell r="E12">
            <v>64</v>
          </cell>
          <cell r="F12">
            <v>92</v>
          </cell>
          <cell r="G12">
            <v>31</v>
          </cell>
          <cell r="H12">
            <v>10.8</v>
          </cell>
          <cell r="J12">
            <v>19.079999999999998</v>
          </cell>
          <cell r="K12">
            <v>0</v>
          </cell>
        </row>
        <row r="13">
          <cell r="B13">
            <v>17.466666666666665</v>
          </cell>
          <cell r="C13">
            <v>25.8</v>
          </cell>
          <cell r="D13">
            <v>10.3</v>
          </cell>
          <cell r="E13">
            <v>61.625</v>
          </cell>
          <cell r="F13">
            <v>88</v>
          </cell>
          <cell r="G13">
            <v>29</v>
          </cell>
          <cell r="H13">
            <v>14.4</v>
          </cell>
          <cell r="J13">
            <v>28.8</v>
          </cell>
          <cell r="K13">
            <v>0</v>
          </cell>
        </row>
        <row r="14">
          <cell r="B14">
            <v>18.349999999999998</v>
          </cell>
          <cell r="C14">
            <v>28.3</v>
          </cell>
          <cell r="D14">
            <v>9.9</v>
          </cell>
          <cell r="E14">
            <v>61.458333333333336</v>
          </cell>
          <cell r="F14">
            <v>89</v>
          </cell>
          <cell r="G14">
            <v>33</v>
          </cell>
          <cell r="H14">
            <v>14.04</v>
          </cell>
          <cell r="J14">
            <v>25.56</v>
          </cell>
          <cell r="K14">
            <v>0</v>
          </cell>
        </row>
        <row r="15">
          <cell r="B15">
            <v>20.108333333333331</v>
          </cell>
          <cell r="C15">
            <v>29</v>
          </cell>
          <cell r="D15">
            <v>12.5</v>
          </cell>
          <cell r="E15">
            <v>61.416666666666664</v>
          </cell>
          <cell r="F15">
            <v>90</v>
          </cell>
          <cell r="G15">
            <v>28</v>
          </cell>
          <cell r="H15">
            <v>12.6</v>
          </cell>
          <cell r="J15">
            <v>21.6</v>
          </cell>
          <cell r="K15">
            <v>0</v>
          </cell>
        </row>
        <row r="16">
          <cell r="B16">
            <v>22.545833333333338</v>
          </cell>
          <cell r="C16">
            <v>29.9</v>
          </cell>
          <cell r="D16">
            <v>15.3</v>
          </cell>
          <cell r="E16">
            <v>48.041666666666664</v>
          </cell>
          <cell r="F16">
            <v>73</v>
          </cell>
          <cell r="G16">
            <v>25</v>
          </cell>
          <cell r="H16">
            <v>17.28</v>
          </cell>
          <cell r="J16">
            <v>32.04</v>
          </cell>
          <cell r="K16">
            <v>0</v>
          </cell>
        </row>
        <row r="17">
          <cell r="B17">
            <v>21.320833333333336</v>
          </cell>
          <cell r="C17">
            <v>29.4</v>
          </cell>
          <cell r="D17">
            <v>13.8</v>
          </cell>
          <cell r="E17">
            <v>51.833333333333336</v>
          </cell>
          <cell r="F17">
            <v>78</v>
          </cell>
          <cell r="G17">
            <v>28</v>
          </cell>
          <cell r="H17">
            <v>14.76</v>
          </cell>
          <cell r="J17">
            <v>29.52</v>
          </cell>
          <cell r="K17">
            <v>0</v>
          </cell>
        </row>
        <row r="18">
          <cell r="B18">
            <v>22.162499999999998</v>
          </cell>
          <cell r="C18">
            <v>30</v>
          </cell>
          <cell r="D18">
            <v>14.8</v>
          </cell>
          <cell r="E18">
            <v>55.416666666666664</v>
          </cell>
          <cell r="F18">
            <v>83</v>
          </cell>
          <cell r="G18">
            <v>31</v>
          </cell>
          <cell r="H18">
            <v>14.76</v>
          </cell>
          <cell r="J18">
            <v>25.56</v>
          </cell>
          <cell r="K18">
            <v>0</v>
          </cell>
        </row>
        <row r="19">
          <cell r="B19">
            <v>22.745833333333337</v>
          </cell>
          <cell r="C19">
            <v>30.4</v>
          </cell>
          <cell r="D19">
            <v>14.8</v>
          </cell>
          <cell r="E19">
            <v>56</v>
          </cell>
          <cell r="F19">
            <v>86</v>
          </cell>
          <cell r="G19">
            <v>30</v>
          </cell>
          <cell r="H19">
            <v>20.16</v>
          </cell>
          <cell r="J19">
            <v>34.92</v>
          </cell>
          <cell r="K19">
            <v>0</v>
          </cell>
        </row>
        <row r="20">
          <cell r="B20">
            <v>21.233333333333338</v>
          </cell>
          <cell r="C20">
            <v>31.1</v>
          </cell>
          <cell r="D20">
            <v>12.4</v>
          </cell>
          <cell r="E20">
            <v>53.166666666666664</v>
          </cell>
          <cell r="F20">
            <v>85</v>
          </cell>
          <cell r="G20">
            <v>26</v>
          </cell>
          <cell r="H20">
            <v>20.52</v>
          </cell>
          <cell r="J20">
            <v>33.480000000000004</v>
          </cell>
          <cell r="K20">
            <v>0</v>
          </cell>
        </row>
        <row r="21">
          <cell r="B21">
            <v>17.654166666666665</v>
          </cell>
          <cell r="C21">
            <v>22.1</v>
          </cell>
          <cell r="D21">
            <v>12.6</v>
          </cell>
          <cell r="E21">
            <v>66.041666666666671</v>
          </cell>
          <cell r="F21">
            <v>84</v>
          </cell>
          <cell r="G21">
            <v>46</v>
          </cell>
          <cell r="H21">
            <v>16.920000000000002</v>
          </cell>
          <cell r="J21">
            <v>32.4</v>
          </cell>
          <cell r="K21">
            <v>0</v>
          </cell>
        </row>
        <row r="22">
          <cell r="B22">
            <v>12.758333333333335</v>
          </cell>
          <cell r="C22">
            <v>20.3</v>
          </cell>
          <cell r="D22">
            <v>4.0999999999999996</v>
          </cell>
          <cell r="E22">
            <v>64.375</v>
          </cell>
          <cell r="F22">
            <v>93</v>
          </cell>
          <cell r="G22">
            <v>39</v>
          </cell>
          <cell r="H22">
            <v>16.920000000000002</v>
          </cell>
          <cell r="J22">
            <v>32.4</v>
          </cell>
          <cell r="K22">
            <v>0</v>
          </cell>
        </row>
        <row r="23">
          <cell r="B23">
            <v>14.058333333333332</v>
          </cell>
          <cell r="C23">
            <v>26.1</v>
          </cell>
          <cell r="D23">
            <v>4.5</v>
          </cell>
          <cell r="E23">
            <v>65.75</v>
          </cell>
          <cell r="F23">
            <v>93</v>
          </cell>
          <cell r="G23">
            <v>25</v>
          </cell>
          <cell r="H23">
            <v>11.16</v>
          </cell>
          <cell r="J23">
            <v>24.840000000000003</v>
          </cell>
          <cell r="K23">
            <v>0</v>
          </cell>
        </row>
        <row r="24">
          <cell r="B24">
            <v>17.129166666666666</v>
          </cell>
          <cell r="C24">
            <v>26.7</v>
          </cell>
          <cell r="D24">
            <v>9.3000000000000007</v>
          </cell>
          <cell r="E24">
            <v>60.458333333333336</v>
          </cell>
          <cell r="F24">
            <v>87</v>
          </cell>
          <cell r="G24">
            <v>34</v>
          </cell>
          <cell r="H24">
            <v>12.96</v>
          </cell>
          <cell r="J24">
            <v>22.68</v>
          </cell>
          <cell r="K24">
            <v>0</v>
          </cell>
        </row>
        <row r="25">
          <cell r="B25">
            <v>20.174999999999997</v>
          </cell>
          <cell r="C25">
            <v>29.7</v>
          </cell>
          <cell r="D25">
            <v>11.6</v>
          </cell>
          <cell r="E25">
            <v>56.375</v>
          </cell>
          <cell r="F25">
            <v>87</v>
          </cell>
          <cell r="G25">
            <v>31</v>
          </cell>
          <cell r="H25">
            <v>10.44</v>
          </cell>
          <cell r="J25">
            <v>24.48</v>
          </cell>
          <cell r="K25">
            <v>0</v>
          </cell>
        </row>
        <row r="26">
          <cell r="B26">
            <v>20.916666666666664</v>
          </cell>
          <cell r="C26">
            <v>30.7</v>
          </cell>
          <cell r="D26">
            <v>10.7</v>
          </cell>
          <cell r="E26">
            <v>57.916666666666664</v>
          </cell>
          <cell r="F26">
            <v>91</v>
          </cell>
          <cell r="G26">
            <v>28</v>
          </cell>
          <cell r="J26">
            <v>23.040000000000003</v>
          </cell>
          <cell r="K26">
            <v>0</v>
          </cell>
        </row>
        <row r="27">
          <cell r="B27">
            <v>21.829166666666669</v>
          </cell>
          <cell r="C27">
            <v>31.1</v>
          </cell>
          <cell r="D27">
            <v>13.7</v>
          </cell>
          <cell r="E27">
            <v>58.625</v>
          </cell>
          <cell r="F27">
            <v>86</v>
          </cell>
          <cell r="G27">
            <v>31</v>
          </cell>
          <cell r="H27">
            <v>15.840000000000002</v>
          </cell>
          <cell r="J27">
            <v>29.16</v>
          </cell>
          <cell r="K27">
            <v>0</v>
          </cell>
        </row>
        <row r="28">
          <cell r="B28">
            <v>20.416666666666664</v>
          </cell>
          <cell r="C28">
            <v>31.1</v>
          </cell>
          <cell r="D28">
            <v>12.9</v>
          </cell>
          <cell r="E28">
            <v>62.125</v>
          </cell>
          <cell r="F28">
            <v>89</v>
          </cell>
          <cell r="G28">
            <v>33</v>
          </cell>
          <cell r="H28">
            <v>24.840000000000003</v>
          </cell>
          <cell r="J28">
            <v>50.04</v>
          </cell>
          <cell r="K28">
            <v>0</v>
          </cell>
        </row>
        <row r="29">
          <cell r="B29">
            <v>21</v>
          </cell>
          <cell r="C29">
            <v>30.5</v>
          </cell>
          <cell r="D29">
            <v>15</v>
          </cell>
          <cell r="E29">
            <v>61.75</v>
          </cell>
          <cell r="F29">
            <v>81</v>
          </cell>
          <cell r="G29">
            <v>36</v>
          </cell>
          <cell r="H29">
            <v>20.16</v>
          </cell>
          <cell r="J29">
            <v>44.28</v>
          </cell>
          <cell r="K29">
            <v>0</v>
          </cell>
        </row>
        <row r="30">
          <cell r="B30">
            <v>22.920833333333338</v>
          </cell>
          <cell r="C30">
            <v>32.1</v>
          </cell>
          <cell r="D30">
            <v>16.2</v>
          </cell>
          <cell r="E30">
            <v>56.708333333333336</v>
          </cell>
          <cell r="F30">
            <v>80</v>
          </cell>
          <cell r="G30">
            <v>31</v>
          </cell>
          <cell r="H30">
            <v>20.52</v>
          </cell>
          <cell r="J30">
            <v>37.080000000000005</v>
          </cell>
          <cell r="K30">
            <v>0</v>
          </cell>
        </row>
        <row r="31">
          <cell r="B31">
            <v>23.854166666666668</v>
          </cell>
          <cell r="C31">
            <v>35.299999999999997</v>
          </cell>
          <cell r="D31">
            <v>16.7</v>
          </cell>
          <cell r="E31">
            <v>55.666666666666664</v>
          </cell>
          <cell r="F31">
            <v>91</v>
          </cell>
          <cell r="G31">
            <v>25</v>
          </cell>
          <cell r="H31">
            <v>34.200000000000003</v>
          </cell>
          <cell r="J31">
            <v>57.6</v>
          </cell>
          <cell r="K31">
            <v>3</v>
          </cell>
        </row>
        <row r="32">
          <cell r="B32">
            <v>17.033333333333328</v>
          </cell>
          <cell r="C32">
            <v>20.3</v>
          </cell>
          <cell r="D32">
            <v>14</v>
          </cell>
          <cell r="E32">
            <v>81.333333333333329</v>
          </cell>
          <cell r="F32">
            <v>93</v>
          </cell>
          <cell r="G32">
            <v>64</v>
          </cell>
          <cell r="H32">
            <v>14.4</v>
          </cell>
          <cell r="J32">
            <v>39.96</v>
          </cell>
          <cell r="K32">
            <v>5.6000000000000005</v>
          </cell>
        </row>
        <row r="33">
          <cell r="B33">
            <v>14.112499999999997</v>
          </cell>
          <cell r="C33">
            <v>21.4</v>
          </cell>
          <cell r="D33">
            <v>7</v>
          </cell>
          <cell r="E33">
            <v>68.583333333333329</v>
          </cell>
          <cell r="F33">
            <v>95</v>
          </cell>
          <cell r="G33">
            <v>31</v>
          </cell>
          <cell r="H33">
            <v>13.32</v>
          </cell>
          <cell r="J33">
            <v>39.6</v>
          </cell>
          <cell r="K33">
            <v>0</v>
          </cell>
        </row>
        <row r="34">
          <cell r="B34">
            <v>14.312500000000002</v>
          </cell>
          <cell r="C34">
            <v>25.7</v>
          </cell>
          <cell r="D34">
            <v>5.5</v>
          </cell>
          <cell r="E34">
            <v>62.125</v>
          </cell>
          <cell r="F34">
            <v>93</v>
          </cell>
          <cell r="G34">
            <v>25</v>
          </cell>
          <cell r="H34">
            <v>13.68</v>
          </cell>
          <cell r="J34">
            <v>31.319999999999997</v>
          </cell>
          <cell r="K34">
            <v>0</v>
          </cell>
        </row>
        <row r="35">
          <cell r="B35">
            <v>17.987500000000001</v>
          </cell>
          <cell r="C35">
            <v>27.9</v>
          </cell>
          <cell r="D35">
            <v>10.4</v>
          </cell>
          <cell r="E35">
            <v>48.375</v>
          </cell>
          <cell r="F35">
            <v>73</v>
          </cell>
          <cell r="G35">
            <v>22</v>
          </cell>
          <cell r="H35">
            <v>19.8</v>
          </cell>
          <cell r="J35">
            <v>40.32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9.1750000000000007</v>
          </cell>
          <cell r="C5">
            <v>11.5</v>
          </cell>
          <cell r="D5">
            <v>7.3</v>
          </cell>
          <cell r="E5">
            <v>72.625</v>
          </cell>
          <cell r="F5">
            <v>83</v>
          </cell>
          <cell r="G5">
            <v>60</v>
          </cell>
          <cell r="H5">
            <v>19.440000000000001</v>
          </cell>
          <cell r="J5">
            <v>33.480000000000004</v>
          </cell>
          <cell r="K5">
            <v>0.4</v>
          </cell>
        </row>
        <row r="6">
          <cell r="B6">
            <v>11.875</v>
          </cell>
          <cell r="C6">
            <v>20.3</v>
          </cell>
          <cell r="D6">
            <v>5.8</v>
          </cell>
          <cell r="E6">
            <v>63.416666666666664</v>
          </cell>
          <cell r="F6">
            <v>89</v>
          </cell>
          <cell r="G6">
            <v>35</v>
          </cell>
          <cell r="H6">
            <v>8.2799999999999994</v>
          </cell>
          <cell r="J6">
            <v>20.16</v>
          </cell>
          <cell r="K6">
            <v>0</v>
          </cell>
        </row>
        <row r="7">
          <cell r="B7">
            <v>13.071428571428569</v>
          </cell>
          <cell r="C7">
            <v>22.2</v>
          </cell>
          <cell r="D7">
            <v>5.5</v>
          </cell>
          <cell r="E7">
            <v>71.904761904761898</v>
          </cell>
          <cell r="F7">
            <v>94</v>
          </cell>
          <cell r="G7">
            <v>51</v>
          </cell>
          <cell r="H7">
            <v>14.04</v>
          </cell>
          <cell r="J7">
            <v>23.040000000000003</v>
          </cell>
          <cell r="K7">
            <v>0</v>
          </cell>
        </row>
        <row r="8">
          <cell r="B8">
            <v>14.9</v>
          </cell>
          <cell r="C8">
            <v>23.3</v>
          </cell>
          <cell r="D8">
            <v>7.4</v>
          </cell>
          <cell r="E8">
            <v>77.375</v>
          </cell>
          <cell r="F8">
            <v>99</v>
          </cell>
          <cell r="G8">
            <v>46</v>
          </cell>
          <cell r="H8">
            <v>18</v>
          </cell>
          <cell r="J8">
            <v>29.52</v>
          </cell>
          <cell r="K8">
            <v>0.2</v>
          </cell>
        </row>
        <row r="9">
          <cell r="B9">
            <v>15.417391304347827</v>
          </cell>
          <cell r="C9">
            <v>25.9</v>
          </cell>
          <cell r="D9">
            <v>7.3</v>
          </cell>
          <cell r="E9">
            <v>76.260869565217391</v>
          </cell>
          <cell r="F9">
            <v>99</v>
          </cell>
          <cell r="G9">
            <v>41</v>
          </cell>
          <cell r="H9">
            <v>10.8</v>
          </cell>
          <cell r="J9">
            <v>23.759999999999998</v>
          </cell>
          <cell r="K9">
            <v>0</v>
          </cell>
        </row>
        <row r="10">
          <cell r="B10">
            <v>17.339130434782611</v>
          </cell>
          <cell r="C10">
            <v>26.6</v>
          </cell>
          <cell r="D10">
            <v>8.5</v>
          </cell>
          <cell r="E10">
            <v>67.913043478260875</v>
          </cell>
          <cell r="F10">
            <v>97</v>
          </cell>
          <cell r="G10">
            <v>36</v>
          </cell>
          <cell r="H10">
            <v>12.96</v>
          </cell>
          <cell r="J10">
            <v>25.56</v>
          </cell>
          <cell r="K10">
            <v>0.2</v>
          </cell>
        </row>
        <row r="11">
          <cell r="B11">
            <v>18.056521739130435</v>
          </cell>
          <cell r="C11">
            <v>26.1</v>
          </cell>
          <cell r="D11">
            <v>9.4</v>
          </cell>
          <cell r="E11">
            <v>60.826086956521742</v>
          </cell>
          <cell r="F11">
            <v>91</v>
          </cell>
          <cell r="G11">
            <v>37</v>
          </cell>
          <cell r="H11">
            <v>15.120000000000001</v>
          </cell>
          <cell r="J11">
            <v>26.28</v>
          </cell>
          <cell r="K11">
            <v>0</v>
          </cell>
        </row>
        <row r="12">
          <cell r="B12">
            <v>16.545833333333334</v>
          </cell>
          <cell r="C12">
            <v>26</v>
          </cell>
          <cell r="D12">
            <v>7.8</v>
          </cell>
          <cell r="E12">
            <v>71.25</v>
          </cell>
          <cell r="F12">
            <v>99</v>
          </cell>
          <cell r="G12">
            <v>36</v>
          </cell>
          <cell r="H12">
            <v>9.3600000000000012</v>
          </cell>
          <cell r="J12">
            <v>21.6</v>
          </cell>
          <cell r="K12">
            <v>0</v>
          </cell>
        </row>
        <row r="13">
          <cell r="B13">
            <v>16.324999999999999</v>
          </cell>
          <cell r="C13">
            <v>25.4</v>
          </cell>
          <cell r="D13">
            <v>8.1</v>
          </cell>
          <cell r="E13">
            <v>70.375</v>
          </cell>
          <cell r="F13">
            <v>99</v>
          </cell>
          <cell r="G13">
            <v>32</v>
          </cell>
          <cell r="H13">
            <v>19.8</v>
          </cell>
          <cell r="J13">
            <v>30.96</v>
          </cell>
          <cell r="K13">
            <v>0</v>
          </cell>
        </row>
        <row r="14">
          <cell r="B14">
            <v>15.94166666666667</v>
          </cell>
          <cell r="C14">
            <v>26.7</v>
          </cell>
          <cell r="D14">
            <v>6</v>
          </cell>
          <cell r="E14">
            <v>70.041666666666671</v>
          </cell>
          <cell r="F14">
            <v>97</v>
          </cell>
          <cell r="G14">
            <v>36</v>
          </cell>
          <cell r="H14">
            <v>15.120000000000001</v>
          </cell>
          <cell r="J14">
            <v>30.6</v>
          </cell>
          <cell r="K14">
            <v>0</v>
          </cell>
        </row>
        <row r="15">
          <cell r="B15">
            <v>19.0625</v>
          </cell>
          <cell r="C15">
            <v>28</v>
          </cell>
          <cell r="D15">
            <v>11.3</v>
          </cell>
          <cell r="E15">
            <v>64.75</v>
          </cell>
          <cell r="F15">
            <v>95</v>
          </cell>
          <cell r="G15">
            <v>29</v>
          </cell>
          <cell r="H15">
            <v>13.32</v>
          </cell>
          <cell r="J15">
            <v>22.68</v>
          </cell>
          <cell r="K15">
            <v>0</v>
          </cell>
        </row>
        <row r="16">
          <cell r="B16">
            <v>21.333333333333332</v>
          </cell>
          <cell r="C16">
            <v>28.5</v>
          </cell>
          <cell r="D16">
            <v>14.5</v>
          </cell>
          <cell r="E16">
            <v>53.916666666666664</v>
          </cell>
          <cell r="F16">
            <v>78</v>
          </cell>
          <cell r="G16">
            <v>28</v>
          </cell>
          <cell r="H16">
            <v>12.6</v>
          </cell>
          <cell r="J16">
            <v>29.880000000000003</v>
          </cell>
          <cell r="K16">
            <v>0</v>
          </cell>
        </row>
        <row r="17">
          <cell r="B17">
            <v>21.345833333333335</v>
          </cell>
          <cell r="C17">
            <v>28.8</v>
          </cell>
          <cell r="D17">
            <v>14.6</v>
          </cell>
          <cell r="E17">
            <v>53.541666666666664</v>
          </cell>
          <cell r="F17">
            <v>89</v>
          </cell>
          <cell r="G17">
            <v>26</v>
          </cell>
          <cell r="H17">
            <v>24.12</v>
          </cell>
          <cell r="J17">
            <v>37.080000000000005</v>
          </cell>
          <cell r="K17">
            <v>0</v>
          </cell>
        </row>
        <row r="18">
          <cell r="B18">
            <v>19.387499999999999</v>
          </cell>
          <cell r="C18">
            <v>28.6</v>
          </cell>
          <cell r="D18">
            <v>11.7</v>
          </cell>
          <cell r="E18">
            <v>65.541666666666671</v>
          </cell>
          <cell r="F18">
            <v>93</v>
          </cell>
          <cell r="G18">
            <v>31</v>
          </cell>
          <cell r="H18">
            <v>15.120000000000001</v>
          </cell>
          <cell r="J18">
            <v>27.720000000000002</v>
          </cell>
          <cell r="K18">
            <v>0</v>
          </cell>
        </row>
        <row r="19">
          <cell r="B19">
            <v>22.637499999999992</v>
          </cell>
          <cell r="C19">
            <v>29.8</v>
          </cell>
          <cell r="D19">
            <v>17</v>
          </cell>
          <cell r="E19">
            <v>57.291666666666664</v>
          </cell>
          <cell r="F19">
            <v>81</v>
          </cell>
          <cell r="G19">
            <v>30</v>
          </cell>
          <cell r="H19">
            <v>33.480000000000004</v>
          </cell>
          <cell r="J19">
            <v>46.440000000000005</v>
          </cell>
          <cell r="K19">
            <v>0</v>
          </cell>
        </row>
        <row r="20">
          <cell r="B20">
            <v>22.295833333333334</v>
          </cell>
          <cell r="C20">
            <v>30</v>
          </cell>
          <cell r="D20">
            <v>16</v>
          </cell>
          <cell r="E20">
            <v>53.75</v>
          </cell>
          <cell r="F20">
            <v>77</v>
          </cell>
          <cell r="G20">
            <v>29</v>
          </cell>
          <cell r="H20">
            <v>27.36</v>
          </cell>
          <cell r="J20">
            <v>42.480000000000004</v>
          </cell>
          <cell r="K20">
            <v>0</v>
          </cell>
        </row>
        <row r="21">
          <cell r="B21">
            <v>15.726086956521739</v>
          </cell>
          <cell r="C21">
            <v>22.2</v>
          </cell>
          <cell r="D21">
            <v>10</v>
          </cell>
          <cell r="F21">
            <v>93</v>
          </cell>
          <cell r="G21">
            <v>50</v>
          </cell>
          <cell r="H21">
            <v>18</v>
          </cell>
          <cell r="J21">
            <v>36.36</v>
          </cell>
          <cell r="K21">
            <v>0</v>
          </cell>
        </row>
        <row r="22">
          <cell r="B22">
            <v>11.04166666666667</v>
          </cell>
          <cell r="C22">
            <v>20.2</v>
          </cell>
          <cell r="D22">
            <v>3.7</v>
          </cell>
          <cell r="E22">
            <v>75.25</v>
          </cell>
          <cell r="F22">
            <v>98</v>
          </cell>
          <cell r="G22">
            <v>42</v>
          </cell>
          <cell r="H22">
            <v>17.28</v>
          </cell>
          <cell r="J22">
            <v>29.880000000000003</v>
          </cell>
          <cell r="K22">
            <v>0</v>
          </cell>
        </row>
        <row r="23">
          <cell r="B23">
            <v>12.804166666666667</v>
          </cell>
          <cell r="C23">
            <v>25.5</v>
          </cell>
          <cell r="D23">
            <v>1.1000000000000001</v>
          </cell>
          <cell r="E23">
            <v>72.5</v>
          </cell>
          <cell r="F23">
            <v>99</v>
          </cell>
          <cell r="G23">
            <v>31</v>
          </cell>
          <cell r="H23">
            <v>15.120000000000001</v>
          </cell>
          <cell r="J23">
            <v>28.08</v>
          </cell>
          <cell r="K23">
            <v>0.2</v>
          </cell>
        </row>
        <row r="24">
          <cell r="B24">
            <v>16.158333333333335</v>
          </cell>
          <cell r="C24">
            <v>26.9</v>
          </cell>
          <cell r="D24">
            <v>7.9</v>
          </cell>
          <cell r="E24">
            <v>66.75</v>
          </cell>
          <cell r="F24">
            <v>94</v>
          </cell>
          <cell r="G24">
            <v>32</v>
          </cell>
          <cell r="H24">
            <v>20.16</v>
          </cell>
          <cell r="J24">
            <v>33.840000000000003</v>
          </cell>
          <cell r="K24">
            <v>0</v>
          </cell>
        </row>
        <row r="25">
          <cell r="B25">
            <v>18.191666666666666</v>
          </cell>
          <cell r="C25">
            <v>28.6</v>
          </cell>
          <cell r="D25">
            <v>8.6999999999999993</v>
          </cell>
          <cell r="E25">
            <v>64.125</v>
          </cell>
          <cell r="F25">
            <v>95</v>
          </cell>
          <cell r="G25">
            <v>36</v>
          </cell>
          <cell r="H25">
            <v>20.16</v>
          </cell>
          <cell r="J25">
            <v>27.36</v>
          </cell>
          <cell r="K25">
            <v>0</v>
          </cell>
        </row>
        <row r="26">
          <cell r="B26">
            <v>20.125</v>
          </cell>
          <cell r="C26">
            <v>30.4</v>
          </cell>
          <cell r="D26">
            <v>9.9</v>
          </cell>
          <cell r="E26">
            <v>63.75</v>
          </cell>
          <cell r="F26">
            <v>97</v>
          </cell>
          <cell r="G26">
            <v>32</v>
          </cell>
          <cell r="H26">
            <v>17.28</v>
          </cell>
          <cell r="J26">
            <v>24.12</v>
          </cell>
          <cell r="K26">
            <v>0</v>
          </cell>
        </row>
        <row r="27">
          <cell r="B27">
            <v>20.608333333333331</v>
          </cell>
          <cell r="C27">
            <v>30.7</v>
          </cell>
          <cell r="D27">
            <v>12.1</v>
          </cell>
          <cell r="E27">
            <v>63.291666666666664</v>
          </cell>
          <cell r="F27">
            <v>93</v>
          </cell>
          <cell r="G27">
            <v>29</v>
          </cell>
          <cell r="H27">
            <v>19.440000000000001</v>
          </cell>
          <cell r="J27">
            <v>33.840000000000003</v>
          </cell>
          <cell r="K27">
            <v>0</v>
          </cell>
        </row>
        <row r="28">
          <cell r="B28">
            <v>19</v>
          </cell>
          <cell r="C28">
            <v>22.4</v>
          </cell>
          <cell r="D28">
            <v>16.600000000000001</v>
          </cell>
          <cell r="E28">
            <v>68.791666666666671</v>
          </cell>
          <cell r="F28">
            <v>87</v>
          </cell>
          <cell r="G28">
            <v>53</v>
          </cell>
          <cell r="H28">
            <v>27.36</v>
          </cell>
          <cell r="J28">
            <v>46.800000000000004</v>
          </cell>
          <cell r="K28">
            <v>0.4</v>
          </cell>
        </row>
        <row r="29">
          <cell r="B29">
            <v>20.056521739130435</v>
          </cell>
          <cell r="C29">
            <v>28.8</v>
          </cell>
          <cell r="D29">
            <v>13.9</v>
          </cell>
          <cell r="E29">
            <v>70.652173913043484</v>
          </cell>
          <cell r="F29">
            <v>94</v>
          </cell>
          <cell r="G29">
            <v>40</v>
          </cell>
          <cell r="H29">
            <v>27.720000000000002</v>
          </cell>
          <cell r="J29">
            <v>43.56</v>
          </cell>
          <cell r="K29">
            <v>2</v>
          </cell>
        </row>
        <row r="30">
          <cell r="B30">
            <v>22.179166666666664</v>
          </cell>
          <cell r="C30">
            <v>29.6</v>
          </cell>
          <cell r="D30">
            <v>17.399999999999999</v>
          </cell>
          <cell r="E30">
            <v>59.208333333333336</v>
          </cell>
          <cell r="F30">
            <v>75</v>
          </cell>
          <cell r="G30">
            <v>36</v>
          </cell>
          <cell r="H30">
            <v>30.6</v>
          </cell>
          <cell r="J30">
            <v>48.96</v>
          </cell>
          <cell r="K30">
            <v>0</v>
          </cell>
        </row>
        <row r="31">
          <cell r="B31">
            <v>21.334782608695651</v>
          </cell>
          <cell r="C31">
            <v>32.5</v>
          </cell>
          <cell r="D31">
            <v>15.9</v>
          </cell>
          <cell r="E31">
            <v>68.826086956521735</v>
          </cell>
          <cell r="F31">
            <v>97</v>
          </cell>
          <cell r="G31">
            <v>31</v>
          </cell>
          <cell r="H31">
            <v>36</v>
          </cell>
          <cell r="J31">
            <v>60.12</v>
          </cell>
          <cell r="K31">
            <v>18.600000000000001</v>
          </cell>
        </row>
        <row r="32">
          <cell r="B32">
            <v>15.08333333333333</v>
          </cell>
          <cell r="C32">
            <v>19.2</v>
          </cell>
          <cell r="D32">
            <v>12.2</v>
          </cell>
          <cell r="E32">
            <v>86.208333333333329</v>
          </cell>
          <cell r="F32">
            <v>96</v>
          </cell>
          <cell r="G32">
            <v>71</v>
          </cell>
          <cell r="H32">
            <v>17.28</v>
          </cell>
          <cell r="J32">
            <v>37.440000000000005</v>
          </cell>
          <cell r="K32">
            <v>0.60000000000000009</v>
          </cell>
        </row>
        <row r="33">
          <cell r="B33">
            <v>12.721739130434784</v>
          </cell>
          <cell r="C33">
            <v>18.899999999999999</v>
          </cell>
          <cell r="D33">
            <v>7.8</v>
          </cell>
          <cell r="E33">
            <v>78.782608695652172</v>
          </cell>
          <cell r="F33">
            <v>99</v>
          </cell>
          <cell r="G33">
            <v>43</v>
          </cell>
          <cell r="H33">
            <v>15.120000000000001</v>
          </cell>
          <cell r="J33">
            <v>23.400000000000002</v>
          </cell>
          <cell r="K33">
            <v>0</v>
          </cell>
        </row>
        <row r="34">
          <cell r="B34">
            <v>13.45833333333333</v>
          </cell>
          <cell r="C34">
            <v>24</v>
          </cell>
          <cell r="D34">
            <v>3.7</v>
          </cell>
          <cell r="E34">
            <v>68.958333333333329</v>
          </cell>
          <cell r="F34">
            <v>98</v>
          </cell>
          <cell r="G34">
            <v>27</v>
          </cell>
          <cell r="H34">
            <v>15.840000000000002</v>
          </cell>
          <cell r="J34">
            <v>35.64</v>
          </cell>
          <cell r="K34">
            <v>0.2</v>
          </cell>
        </row>
        <row r="35">
          <cell r="B35">
            <v>17.241666666666667</v>
          </cell>
          <cell r="C35">
            <v>26.2</v>
          </cell>
          <cell r="D35">
            <v>10.199999999999999</v>
          </cell>
          <cell r="E35">
            <v>52.541666666666664</v>
          </cell>
          <cell r="F35">
            <v>77</v>
          </cell>
          <cell r="G35">
            <v>28</v>
          </cell>
          <cell r="H35">
            <v>30.6</v>
          </cell>
          <cell r="J35">
            <v>45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12.074999999999998</v>
          </cell>
          <cell r="C5">
            <v>16.8</v>
          </cell>
          <cell r="D5">
            <v>9.3000000000000007</v>
          </cell>
          <cell r="E5">
            <v>65.291666666666671</v>
          </cell>
          <cell r="F5">
            <v>79</v>
          </cell>
          <cell r="G5">
            <v>42</v>
          </cell>
          <cell r="H5">
            <v>11.520000000000001</v>
          </cell>
          <cell r="J5">
            <v>32.04</v>
          </cell>
          <cell r="K5">
            <v>0</v>
          </cell>
        </row>
        <row r="6">
          <cell r="B6">
            <v>14.016666666666667</v>
          </cell>
          <cell r="C6">
            <v>21.8</v>
          </cell>
          <cell r="D6">
            <v>8.4</v>
          </cell>
          <cell r="E6">
            <v>56.833333333333336</v>
          </cell>
          <cell r="F6">
            <v>70</v>
          </cell>
          <cell r="G6">
            <v>46</v>
          </cell>
          <cell r="H6">
            <v>12.96</v>
          </cell>
          <cell r="J6">
            <v>28.08</v>
          </cell>
          <cell r="K6">
            <v>0</v>
          </cell>
        </row>
        <row r="7">
          <cell r="B7">
            <v>15.460869565217395</v>
          </cell>
          <cell r="C7">
            <v>23.1</v>
          </cell>
          <cell r="D7">
            <v>8.3000000000000007</v>
          </cell>
          <cell r="E7">
            <v>61.565217391304351</v>
          </cell>
          <cell r="F7">
            <v>93</v>
          </cell>
          <cell r="G7">
            <v>47</v>
          </cell>
          <cell r="H7">
            <v>11.520000000000001</v>
          </cell>
          <cell r="J7">
            <v>25.56</v>
          </cell>
          <cell r="K7">
            <v>0</v>
          </cell>
        </row>
        <row r="8">
          <cell r="B8">
            <v>16.962499999999999</v>
          </cell>
          <cell r="C8">
            <v>24.3</v>
          </cell>
          <cell r="D8">
            <v>11.5</v>
          </cell>
          <cell r="E8">
            <v>76.333333333333329</v>
          </cell>
          <cell r="F8">
            <v>100</v>
          </cell>
          <cell r="G8">
            <v>45</v>
          </cell>
          <cell r="H8">
            <v>14.04</v>
          </cell>
          <cell r="J8">
            <v>30.240000000000002</v>
          </cell>
          <cell r="K8">
            <v>0</v>
          </cell>
        </row>
        <row r="9">
          <cell r="B9">
            <v>18.45</v>
          </cell>
          <cell r="C9">
            <v>26.1</v>
          </cell>
          <cell r="D9">
            <v>11.3</v>
          </cell>
          <cell r="E9">
            <v>70.75</v>
          </cell>
          <cell r="F9">
            <v>100</v>
          </cell>
          <cell r="G9">
            <v>42</v>
          </cell>
          <cell r="H9">
            <v>11.879999999999999</v>
          </cell>
          <cell r="J9">
            <v>25.2</v>
          </cell>
          <cell r="K9">
            <v>0</v>
          </cell>
        </row>
        <row r="10">
          <cell r="B10">
            <v>19.508333333333329</v>
          </cell>
          <cell r="C10">
            <v>28.1</v>
          </cell>
          <cell r="D10">
            <v>11.4</v>
          </cell>
          <cell r="E10">
            <v>61.416666666666664</v>
          </cell>
          <cell r="F10">
            <v>100</v>
          </cell>
          <cell r="G10">
            <v>31</v>
          </cell>
          <cell r="H10">
            <v>8.2799999999999994</v>
          </cell>
          <cell r="J10">
            <v>20.88</v>
          </cell>
          <cell r="K10">
            <v>0</v>
          </cell>
        </row>
        <row r="11">
          <cell r="B11">
            <v>19.012499999999999</v>
          </cell>
          <cell r="C11">
            <v>26.9</v>
          </cell>
          <cell r="D11">
            <v>11</v>
          </cell>
          <cell r="E11">
            <v>62.666666666666664</v>
          </cell>
          <cell r="F11">
            <v>100</v>
          </cell>
          <cell r="G11">
            <v>37</v>
          </cell>
          <cell r="H11">
            <v>10.08</v>
          </cell>
          <cell r="J11">
            <v>25.92</v>
          </cell>
          <cell r="K11">
            <v>0</v>
          </cell>
        </row>
        <row r="12">
          <cell r="B12">
            <v>19.425000000000001</v>
          </cell>
          <cell r="C12">
            <v>27.4</v>
          </cell>
          <cell r="D12">
            <v>11.7</v>
          </cell>
          <cell r="E12">
            <v>63.291666666666664</v>
          </cell>
          <cell r="F12">
            <v>100</v>
          </cell>
          <cell r="G12">
            <v>33</v>
          </cell>
          <cell r="H12">
            <v>10.08</v>
          </cell>
          <cell r="J12">
            <v>19.8</v>
          </cell>
          <cell r="K12">
            <v>0</v>
          </cell>
        </row>
        <row r="13">
          <cell r="B13">
            <v>18.469565217391303</v>
          </cell>
          <cell r="C13">
            <v>25.4</v>
          </cell>
          <cell r="D13">
            <v>10.5</v>
          </cell>
          <cell r="E13">
            <v>57.304347826086953</v>
          </cell>
          <cell r="F13">
            <v>95</v>
          </cell>
          <cell r="G13">
            <v>33</v>
          </cell>
          <cell r="H13">
            <v>13.32</v>
          </cell>
          <cell r="J13">
            <v>27.720000000000002</v>
          </cell>
          <cell r="K13">
            <v>0</v>
          </cell>
        </row>
        <row r="14">
          <cell r="B14">
            <v>18.374999999999996</v>
          </cell>
          <cell r="C14">
            <v>28</v>
          </cell>
          <cell r="D14">
            <v>9.5</v>
          </cell>
          <cell r="E14">
            <v>60.166666666666664</v>
          </cell>
          <cell r="F14">
            <v>100</v>
          </cell>
          <cell r="G14">
            <v>35</v>
          </cell>
          <cell r="H14">
            <v>10.08</v>
          </cell>
          <cell r="J14">
            <v>24.12</v>
          </cell>
          <cell r="K14">
            <v>0</v>
          </cell>
        </row>
        <row r="15">
          <cell r="B15">
            <v>20.578260869565216</v>
          </cell>
          <cell r="C15">
            <v>28.2</v>
          </cell>
          <cell r="D15">
            <v>14.2</v>
          </cell>
          <cell r="E15">
            <v>60.869565217391305</v>
          </cell>
          <cell r="F15">
            <v>100</v>
          </cell>
          <cell r="G15">
            <v>31</v>
          </cell>
          <cell r="H15">
            <v>11.16</v>
          </cell>
          <cell r="J15">
            <v>26.64</v>
          </cell>
          <cell r="K15">
            <v>0</v>
          </cell>
        </row>
        <row r="16">
          <cell r="B16">
            <v>22.645833333333332</v>
          </cell>
          <cell r="C16">
            <v>29.3</v>
          </cell>
          <cell r="D16">
            <v>16.899999999999999</v>
          </cell>
          <cell r="E16">
            <v>48.458333333333336</v>
          </cell>
          <cell r="F16">
            <v>66</v>
          </cell>
          <cell r="G16">
            <v>27</v>
          </cell>
          <cell r="H16">
            <v>10.08</v>
          </cell>
          <cell r="J16">
            <v>28.8</v>
          </cell>
          <cell r="K16">
            <v>0</v>
          </cell>
        </row>
        <row r="17">
          <cell r="B17">
            <v>21.458333333333332</v>
          </cell>
          <cell r="C17">
            <v>28.8</v>
          </cell>
          <cell r="D17">
            <v>14.1</v>
          </cell>
          <cell r="E17">
            <v>50.375</v>
          </cell>
          <cell r="F17">
            <v>79</v>
          </cell>
          <cell r="G17">
            <v>26</v>
          </cell>
          <cell r="H17">
            <v>10.8</v>
          </cell>
          <cell r="J17">
            <v>26.64</v>
          </cell>
          <cell r="K17">
            <v>0</v>
          </cell>
        </row>
        <row r="18">
          <cell r="B18">
            <v>21.749999999999996</v>
          </cell>
          <cell r="C18">
            <v>29.4</v>
          </cell>
          <cell r="D18">
            <v>14.6</v>
          </cell>
          <cell r="E18">
            <v>57.25</v>
          </cell>
          <cell r="F18">
            <v>95</v>
          </cell>
          <cell r="G18">
            <v>31</v>
          </cell>
          <cell r="H18">
            <v>9.7200000000000006</v>
          </cell>
          <cell r="J18">
            <v>25.56</v>
          </cell>
          <cell r="K18">
            <v>0</v>
          </cell>
        </row>
        <row r="19">
          <cell r="B19">
            <v>22.858333333333334</v>
          </cell>
          <cell r="C19">
            <v>30.7</v>
          </cell>
          <cell r="D19">
            <v>16.899999999999999</v>
          </cell>
          <cell r="E19">
            <v>57.208333333333336</v>
          </cell>
          <cell r="F19">
            <v>86</v>
          </cell>
          <cell r="G19">
            <v>28</v>
          </cell>
          <cell r="H19">
            <v>14.4</v>
          </cell>
          <cell r="J19">
            <v>38.880000000000003</v>
          </cell>
          <cell r="K19">
            <v>0</v>
          </cell>
        </row>
        <row r="20">
          <cell r="B20">
            <v>21.991666666666671</v>
          </cell>
          <cell r="C20">
            <v>31.2</v>
          </cell>
          <cell r="D20">
            <v>13.4</v>
          </cell>
          <cell r="E20">
            <v>51.791666666666664</v>
          </cell>
          <cell r="F20">
            <v>83</v>
          </cell>
          <cell r="G20">
            <v>25</v>
          </cell>
          <cell r="H20">
            <v>11.16</v>
          </cell>
          <cell r="J20">
            <v>25.56</v>
          </cell>
          <cell r="K20">
            <v>0</v>
          </cell>
        </row>
        <row r="21">
          <cell r="B21">
            <v>18.504166666666666</v>
          </cell>
          <cell r="C21">
            <v>23.1</v>
          </cell>
          <cell r="D21">
            <v>14.7</v>
          </cell>
          <cell r="E21">
            <v>62.666666666666664</v>
          </cell>
          <cell r="F21">
            <v>92</v>
          </cell>
          <cell r="G21">
            <v>44</v>
          </cell>
          <cell r="H21">
            <v>16.559999999999999</v>
          </cell>
          <cell r="J21">
            <v>35.64</v>
          </cell>
          <cell r="K21">
            <v>0</v>
          </cell>
        </row>
        <row r="22">
          <cell r="B22">
            <v>12.899999999999999</v>
          </cell>
          <cell r="C22">
            <v>21</v>
          </cell>
          <cell r="D22">
            <v>4.3</v>
          </cell>
          <cell r="E22">
            <v>64.958333333333329</v>
          </cell>
          <cell r="F22">
            <v>100</v>
          </cell>
          <cell r="G22">
            <v>38</v>
          </cell>
          <cell r="H22">
            <v>13.68</v>
          </cell>
          <cell r="J22">
            <v>28.8</v>
          </cell>
          <cell r="K22">
            <v>0</v>
          </cell>
        </row>
        <row r="23">
          <cell r="B23">
            <v>14.774999999999997</v>
          </cell>
          <cell r="C23">
            <v>25.4</v>
          </cell>
          <cell r="D23">
            <v>5.9</v>
          </cell>
          <cell r="E23">
            <v>66.458333333333329</v>
          </cell>
          <cell r="F23">
            <v>100</v>
          </cell>
          <cell r="G23">
            <v>26</v>
          </cell>
          <cell r="H23">
            <v>10.44</v>
          </cell>
          <cell r="J23">
            <v>23.400000000000002</v>
          </cell>
          <cell r="K23">
            <v>0</v>
          </cell>
        </row>
        <row r="24">
          <cell r="B24">
            <v>17.943478260869568</v>
          </cell>
          <cell r="C24">
            <v>27.3</v>
          </cell>
          <cell r="D24">
            <v>10.9</v>
          </cell>
          <cell r="E24">
            <v>54.956521739130437</v>
          </cell>
          <cell r="F24">
            <v>80</v>
          </cell>
          <cell r="G24">
            <v>35</v>
          </cell>
          <cell r="H24">
            <v>11.16</v>
          </cell>
          <cell r="J24">
            <v>21.6</v>
          </cell>
          <cell r="K24">
            <v>0</v>
          </cell>
        </row>
        <row r="25">
          <cell r="B25">
            <v>21.454166666666666</v>
          </cell>
          <cell r="C25">
            <v>30.2</v>
          </cell>
          <cell r="D25">
            <v>12.5</v>
          </cell>
          <cell r="E25">
            <v>53.75</v>
          </cell>
          <cell r="F25">
            <v>93</v>
          </cell>
          <cell r="G25">
            <v>26</v>
          </cell>
          <cell r="H25">
            <v>9.7200000000000006</v>
          </cell>
          <cell r="J25">
            <v>23.040000000000003</v>
          </cell>
          <cell r="K25">
            <v>0</v>
          </cell>
        </row>
        <row r="26">
          <cell r="B26">
            <v>22.516666666666669</v>
          </cell>
          <cell r="C26">
            <v>31.2</v>
          </cell>
          <cell r="D26">
            <v>14.1</v>
          </cell>
          <cell r="E26">
            <v>51.5</v>
          </cell>
          <cell r="F26">
            <v>80</v>
          </cell>
          <cell r="G26">
            <v>29</v>
          </cell>
          <cell r="H26">
            <v>8.2799999999999994</v>
          </cell>
          <cell r="J26">
            <v>22.68</v>
          </cell>
          <cell r="K26">
            <v>0</v>
          </cell>
        </row>
        <row r="27">
          <cell r="B27">
            <v>23.179166666666664</v>
          </cell>
          <cell r="C27">
            <v>30.8</v>
          </cell>
          <cell r="D27">
            <v>15.6</v>
          </cell>
          <cell r="E27">
            <v>52.75</v>
          </cell>
          <cell r="F27">
            <v>85</v>
          </cell>
          <cell r="G27">
            <v>31</v>
          </cell>
          <cell r="H27">
            <v>10.44</v>
          </cell>
          <cell r="J27">
            <v>23.400000000000002</v>
          </cell>
          <cell r="K27">
            <v>0</v>
          </cell>
        </row>
        <row r="28">
          <cell r="B28">
            <v>22.05</v>
          </cell>
          <cell r="C28">
            <v>32.299999999999997</v>
          </cell>
          <cell r="D28">
            <v>16</v>
          </cell>
          <cell r="E28">
            <v>58</v>
          </cell>
          <cell r="F28">
            <v>81</v>
          </cell>
          <cell r="G28">
            <v>28</v>
          </cell>
          <cell r="H28">
            <v>20.88</v>
          </cell>
          <cell r="J28">
            <v>45.36</v>
          </cell>
          <cell r="K28">
            <v>0</v>
          </cell>
        </row>
        <row r="29">
          <cell r="B29">
            <v>20.425000000000001</v>
          </cell>
          <cell r="C29">
            <v>30.9</v>
          </cell>
          <cell r="D29">
            <v>12.8</v>
          </cell>
          <cell r="E29">
            <v>68.583333333333329</v>
          </cell>
          <cell r="F29">
            <v>100</v>
          </cell>
          <cell r="G29">
            <v>34</v>
          </cell>
          <cell r="H29">
            <v>13.68</v>
          </cell>
          <cell r="J29">
            <v>33.840000000000003</v>
          </cell>
          <cell r="K29">
            <v>0</v>
          </cell>
        </row>
        <row r="30">
          <cell r="B30">
            <v>23.316666666666666</v>
          </cell>
          <cell r="C30">
            <v>32.200000000000003</v>
          </cell>
          <cell r="D30">
            <v>17.100000000000001</v>
          </cell>
          <cell r="E30">
            <v>58.958333333333336</v>
          </cell>
          <cell r="F30">
            <v>82</v>
          </cell>
          <cell r="G30">
            <v>32</v>
          </cell>
          <cell r="H30">
            <v>13.32</v>
          </cell>
          <cell r="J30">
            <v>29.880000000000003</v>
          </cell>
          <cell r="K30">
            <v>0</v>
          </cell>
        </row>
        <row r="31">
          <cell r="B31">
            <v>23.875</v>
          </cell>
          <cell r="C31">
            <v>34.299999999999997</v>
          </cell>
          <cell r="D31">
            <v>15.5</v>
          </cell>
          <cell r="E31">
            <v>60.208333333333336</v>
          </cell>
          <cell r="F31">
            <v>100</v>
          </cell>
          <cell r="G31">
            <v>26</v>
          </cell>
          <cell r="H31">
            <v>31.680000000000003</v>
          </cell>
          <cell r="J31">
            <v>59.4</v>
          </cell>
          <cell r="K31">
            <v>5</v>
          </cell>
        </row>
        <row r="32">
          <cell r="B32">
            <v>16.845833333333328</v>
          </cell>
          <cell r="C32">
            <v>20.8</v>
          </cell>
          <cell r="D32">
            <v>13.7</v>
          </cell>
          <cell r="E32">
            <v>89.416666666666671</v>
          </cell>
          <cell r="F32">
            <v>100</v>
          </cell>
          <cell r="G32">
            <v>66</v>
          </cell>
          <cell r="H32">
            <v>18.36</v>
          </cell>
          <cell r="J32">
            <v>38.519999999999996</v>
          </cell>
          <cell r="K32">
            <v>5.8000000000000007</v>
          </cell>
        </row>
        <row r="33">
          <cell r="B33">
            <v>14.604166666666664</v>
          </cell>
          <cell r="C33">
            <v>21.7</v>
          </cell>
          <cell r="D33">
            <v>8.6999999999999993</v>
          </cell>
          <cell r="E33">
            <v>71.833333333333329</v>
          </cell>
          <cell r="F33">
            <v>100</v>
          </cell>
          <cell r="G33">
            <v>32</v>
          </cell>
          <cell r="H33">
            <v>14.04</v>
          </cell>
          <cell r="J33">
            <v>30.96</v>
          </cell>
          <cell r="K33">
            <v>0</v>
          </cell>
        </row>
        <row r="34">
          <cell r="B34">
            <v>15.845833333333337</v>
          </cell>
          <cell r="C34">
            <v>24.9</v>
          </cell>
          <cell r="D34">
            <v>6.6</v>
          </cell>
          <cell r="E34">
            <v>58.25</v>
          </cell>
          <cell r="F34">
            <v>100</v>
          </cell>
          <cell r="G34">
            <v>28</v>
          </cell>
          <cell r="H34">
            <v>12.6</v>
          </cell>
          <cell r="J34">
            <v>25.92</v>
          </cell>
          <cell r="K34">
            <v>0</v>
          </cell>
        </row>
        <row r="35">
          <cell r="B35">
            <v>17.833333333333336</v>
          </cell>
          <cell r="C35">
            <v>27.4</v>
          </cell>
          <cell r="D35">
            <v>10.8</v>
          </cell>
          <cell r="E35">
            <v>49.875</v>
          </cell>
          <cell r="F35">
            <v>73</v>
          </cell>
          <cell r="G35">
            <v>24</v>
          </cell>
          <cell r="H35">
            <v>15.48</v>
          </cell>
          <cell r="J35">
            <v>36.72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9.7956521739130427</v>
          </cell>
          <cell r="C5">
            <v>12.4</v>
          </cell>
          <cell r="D5">
            <v>8</v>
          </cell>
          <cell r="E5">
            <v>77.869565217391298</v>
          </cell>
          <cell r="F5">
            <v>88</v>
          </cell>
          <cell r="G5">
            <v>67</v>
          </cell>
          <cell r="H5">
            <v>1.4400000000000002</v>
          </cell>
          <cell r="J5">
            <v>33.119999999999997</v>
          </cell>
          <cell r="K5">
            <v>0</v>
          </cell>
        </row>
        <row r="6">
          <cell r="B6">
            <v>13.763157894736842</v>
          </cell>
          <cell r="C6">
            <v>20.7</v>
          </cell>
          <cell r="D6">
            <v>8</v>
          </cell>
          <cell r="E6">
            <v>62.94736842105263</v>
          </cell>
          <cell r="F6">
            <v>82</v>
          </cell>
          <cell r="G6">
            <v>42</v>
          </cell>
          <cell r="H6">
            <v>0</v>
          </cell>
          <cell r="J6">
            <v>20.52</v>
          </cell>
          <cell r="K6">
            <v>0</v>
          </cell>
        </row>
        <row r="7">
          <cell r="B7">
            <v>13.859999999999996</v>
          </cell>
          <cell r="C7">
            <v>20.6</v>
          </cell>
          <cell r="D7">
            <v>8</v>
          </cell>
          <cell r="E7">
            <v>77.315789473684205</v>
          </cell>
          <cell r="F7">
            <v>95</v>
          </cell>
          <cell r="G7">
            <v>61</v>
          </cell>
          <cell r="H7">
            <v>0</v>
          </cell>
          <cell r="J7">
            <v>12.24</v>
          </cell>
          <cell r="K7">
            <v>0</v>
          </cell>
        </row>
        <row r="8">
          <cell r="B8">
            <v>14.978260869565215</v>
          </cell>
          <cell r="C8">
            <v>21.8</v>
          </cell>
          <cell r="D8">
            <v>9.6999999999999993</v>
          </cell>
          <cell r="E8">
            <v>74.6875</v>
          </cell>
          <cell r="F8">
            <v>100</v>
          </cell>
          <cell r="G8">
            <v>51</v>
          </cell>
          <cell r="H8">
            <v>0</v>
          </cell>
          <cell r="J8">
            <v>20.88</v>
          </cell>
          <cell r="K8">
            <v>0</v>
          </cell>
        </row>
        <row r="9">
          <cell r="B9">
            <v>16.287499999999998</v>
          </cell>
          <cell r="C9">
            <v>25.3</v>
          </cell>
          <cell r="D9">
            <v>8.6</v>
          </cell>
          <cell r="E9">
            <v>72</v>
          </cell>
          <cell r="F9">
            <v>100</v>
          </cell>
          <cell r="G9">
            <v>44</v>
          </cell>
          <cell r="H9">
            <v>0</v>
          </cell>
          <cell r="J9">
            <v>0</v>
          </cell>
          <cell r="K9">
            <v>0.2</v>
          </cell>
        </row>
        <row r="10">
          <cell r="B10">
            <v>17.858333333333331</v>
          </cell>
          <cell r="C10">
            <v>25.4</v>
          </cell>
          <cell r="D10">
            <v>10.7</v>
          </cell>
          <cell r="E10">
            <v>64.869565217391298</v>
          </cell>
          <cell r="F10">
            <v>100</v>
          </cell>
          <cell r="G10">
            <v>39</v>
          </cell>
          <cell r="H10">
            <v>0.72000000000000008</v>
          </cell>
          <cell r="J10">
            <v>20.52</v>
          </cell>
          <cell r="K10">
            <v>0</v>
          </cell>
        </row>
        <row r="11">
          <cell r="B11">
            <v>17.333333333333332</v>
          </cell>
          <cell r="C11">
            <v>24.3</v>
          </cell>
          <cell r="D11">
            <v>11.4</v>
          </cell>
          <cell r="E11">
            <v>64.083333333333329</v>
          </cell>
          <cell r="F11">
            <v>83</v>
          </cell>
          <cell r="G11">
            <v>42</v>
          </cell>
          <cell r="H11">
            <v>0.36000000000000004</v>
          </cell>
          <cell r="J11">
            <v>19.440000000000001</v>
          </cell>
          <cell r="K11">
            <v>0</v>
          </cell>
        </row>
        <row r="12">
          <cell r="B12">
            <v>16.870833333333334</v>
          </cell>
          <cell r="C12">
            <v>24.6</v>
          </cell>
          <cell r="D12">
            <v>8.6999999999999993</v>
          </cell>
          <cell r="E12">
            <v>63.736842105263158</v>
          </cell>
          <cell r="F12">
            <v>91</v>
          </cell>
          <cell r="G12">
            <v>37</v>
          </cell>
          <cell r="H12">
            <v>0</v>
          </cell>
          <cell r="J12">
            <v>16.920000000000002</v>
          </cell>
          <cell r="K12">
            <v>0</v>
          </cell>
        </row>
        <row r="13">
          <cell r="B13">
            <v>16.837500000000002</v>
          </cell>
          <cell r="C13">
            <v>24.3</v>
          </cell>
          <cell r="D13">
            <v>10</v>
          </cell>
          <cell r="E13">
            <v>66.181818181818187</v>
          </cell>
          <cell r="F13">
            <v>100</v>
          </cell>
          <cell r="G13">
            <v>30</v>
          </cell>
          <cell r="H13">
            <v>1.4400000000000002</v>
          </cell>
          <cell r="J13">
            <v>22.32</v>
          </cell>
          <cell r="K13">
            <v>0</v>
          </cell>
        </row>
        <row r="14">
          <cell r="B14">
            <v>17.117391304347827</v>
          </cell>
          <cell r="C14">
            <v>25.6</v>
          </cell>
          <cell r="D14">
            <v>9.3000000000000007</v>
          </cell>
          <cell r="E14">
            <v>65.714285714285708</v>
          </cell>
          <cell r="F14">
            <v>100</v>
          </cell>
          <cell r="G14">
            <v>40</v>
          </cell>
          <cell r="H14">
            <v>0</v>
          </cell>
          <cell r="J14">
            <v>19.440000000000001</v>
          </cell>
          <cell r="K14">
            <v>0</v>
          </cell>
        </row>
        <row r="15">
          <cell r="B15">
            <v>19.574999999999999</v>
          </cell>
          <cell r="C15">
            <v>26.3</v>
          </cell>
          <cell r="D15">
            <v>13.9</v>
          </cell>
          <cell r="E15">
            <v>64.541666666666671</v>
          </cell>
          <cell r="F15">
            <v>97</v>
          </cell>
          <cell r="G15">
            <v>36</v>
          </cell>
          <cell r="H15">
            <v>1.08</v>
          </cell>
          <cell r="J15">
            <v>20.52</v>
          </cell>
          <cell r="K15">
            <v>0</v>
          </cell>
        </row>
        <row r="16">
          <cell r="B16">
            <v>21.454166666666662</v>
          </cell>
          <cell r="C16">
            <v>27.5</v>
          </cell>
          <cell r="D16">
            <v>15.8</v>
          </cell>
          <cell r="E16">
            <v>52.583333333333336</v>
          </cell>
          <cell r="F16">
            <v>76</v>
          </cell>
          <cell r="G16">
            <v>31</v>
          </cell>
          <cell r="H16">
            <v>0.36000000000000004</v>
          </cell>
          <cell r="J16">
            <v>21.6</v>
          </cell>
          <cell r="K16">
            <v>0</v>
          </cell>
        </row>
        <row r="17">
          <cell r="B17">
            <v>21.441666666666666</v>
          </cell>
          <cell r="C17">
            <v>27.5</v>
          </cell>
          <cell r="D17">
            <v>17.100000000000001</v>
          </cell>
          <cell r="E17">
            <v>52.958333333333336</v>
          </cell>
          <cell r="F17">
            <v>69</v>
          </cell>
          <cell r="G17">
            <v>26</v>
          </cell>
          <cell r="H17">
            <v>1.4400000000000002</v>
          </cell>
          <cell r="J17">
            <v>23.040000000000003</v>
          </cell>
          <cell r="K17">
            <v>0</v>
          </cell>
        </row>
        <row r="18">
          <cell r="B18">
            <v>19.945833333333336</v>
          </cell>
          <cell r="C18">
            <v>27.2</v>
          </cell>
          <cell r="D18">
            <v>13.1</v>
          </cell>
          <cell r="E18">
            <v>64.25</v>
          </cell>
          <cell r="F18">
            <v>96</v>
          </cell>
          <cell r="G18">
            <v>38</v>
          </cell>
          <cell r="H18">
            <v>0.72000000000000008</v>
          </cell>
          <cell r="J18">
            <v>19.8</v>
          </cell>
          <cell r="K18">
            <v>0</v>
          </cell>
        </row>
        <row r="19">
          <cell r="B19">
            <v>21.970833333333331</v>
          </cell>
          <cell r="C19">
            <v>28.2</v>
          </cell>
          <cell r="D19">
            <v>17.899999999999999</v>
          </cell>
          <cell r="E19">
            <v>61.083333333333336</v>
          </cell>
          <cell r="F19">
            <v>79</v>
          </cell>
          <cell r="G19">
            <v>36</v>
          </cell>
          <cell r="H19">
            <v>8.2799999999999994</v>
          </cell>
          <cell r="J19">
            <v>38.519999999999996</v>
          </cell>
          <cell r="K19">
            <v>0</v>
          </cell>
        </row>
        <row r="20">
          <cell r="B20">
            <v>21.179166666666667</v>
          </cell>
          <cell r="C20">
            <v>28.5</v>
          </cell>
          <cell r="D20">
            <v>16.100000000000001</v>
          </cell>
          <cell r="E20">
            <v>56.625</v>
          </cell>
          <cell r="F20">
            <v>77</v>
          </cell>
          <cell r="G20">
            <v>32</v>
          </cell>
          <cell r="H20">
            <v>5.4</v>
          </cell>
          <cell r="J20">
            <v>32.04</v>
          </cell>
          <cell r="K20">
            <v>0</v>
          </cell>
        </row>
        <row r="21">
          <cell r="B21">
            <v>17.016666666666666</v>
          </cell>
          <cell r="C21">
            <v>22.5</v>
          </cell>
          <cell r="D21">
            <v>13.2</v>
          </cell>
          <cell r="E21">
            <v>64.625</v>
          </cell>
          <cell r="F21">
            <v>94</v>
          </cell>
          <cell r="G21">
            <v>47</v>
          </cell>
          <cell r="H21">
            <v>11.879999999999999</v>
          </cell>
          <cell r="J21">
            <v>34.200000000000003</v>
          </cell>
          <cell r="K21">
            <v>0</v>
          </cell>
        </row>
        <row r="22">
          <cell r="B22">
            <v>13.252631578947367</v>
          </cell>
          <cell r="C22">
            <v>19.899999999999999</v>
          </cell>
          <cell r="D22">
            <v>7.2</v>
          </cell>
          <cell r="E22">
            <v>67</v>
          </cell>
          <cell r="F22">
            <v>90</v>
          </cell>
          <cell r="G22">
            <v>44</v>
          </cell>
          <cell r="H22">
            <v>13.68</v>
          </cell>
          <cell r="J22">
            <v>32.4</v>
          </cell>
          <cell r="K22">
            <v>0</v>
          </cell>
        </row>
        <row r="23">
          <cell r="B23">
            <v>15.620000000000001</v>
          </cell>
          <cell r="C23">
            <v>23.3</v>
          </cell>
          <cell r="D23">
            <v>5.7</v>
          </cell>
          <cell r="E23">
            <v>64.222222222222229</v>
          </cell>
          <cell r="F23">
            <v>100</v>
          </cell>
          <cell r="G23">
            <v>37</v>
          </cell>
          <cell r="H23">
            <v>0.72000000000000008</v>
          </cell>
          <cell r="J23">
            <v>21.96</v>
          </cell>
          <cell r="K23">
            <v>0</v>
          </cell>
        </row>
        <row r="24">
          <cell r="B24">
            <v>17.095833333333331</v>
          </cell>
          <cell r="C24">
            <v>25.8</v>
          </cell>
          <cell r="D24">
            <v>9.3000000000000007</v>
          </cell>
          <cell r="E24">
            <v>65.083333333333329</v>
          </cell>
          <cell r="F24">
            <v>100</v>
          </cell>
          <cell r="G24">
            <v>33</v>
          </cell>
          <cell r="H24">
            <v>0.36000000000000004</v>
          </cell>
          <cell r="J24">
            <v>15.48</v>
          </cell>
          <cell r="K24">
            <v>0</v>
          </cell>
        </row>
        <row r="25">
          <cell r="B25">
            <v>18.829166666666669</v>
          </cell>
          <cell r="C25">
            <v>27.3</v>
          </cell>
          <cell r="D25">
            <v>11.2</v>
          </cell>
          <cell r="E25">
            <v>61.208333333333336</v>
          </cell>
          <cell r="F25">
            <v>90</v>
          </cell>
          <cell r="G25">
            <v>36</v>
          </cell>
          <cell r="H25">
            <v>0</v>
          </cell>
          <cell r="J25">
            <v>10.8</v>
          </cell>
          <cell r="K25">
            <v>0</v>
          </cell>
        </row>
        <row r="26">
          <cell r="B26">
            <v>20.754166666666666</v>
          </cell>
          <cell r="C26">
            <v>29.2</v>
          </cell>
          <cell r="D26">
            <v>12.5</v>
          </cell>
          <cell r="E26">
            <v>61.291666666666664</v>
          </cell>
          <cell r="F26">
            <v>95</v>
          </cell>
          <cell r="G26">
            <v>34</v>
          </cell>
          <cell r="H26">
            <v>0.72000000000000008</v>
          </cell>
          <cell r="J26">
            <v>15.120000000000001</v>
          </cell>
          <cell r="K26">
            <v>0</v>
          </cell>
        </row>
        <row r="27">
          <cell r="B27">
            <v>21.487499999999997</v>
          </cell>
          <cell r="C27">
            <v>29.5</v>
          </cell>
          <cell r="D27">
            <v>13.7</v>
          </cell>
          <cell r="E27">
            <v>58.458333333333336</v>
          </cell>
          <cell r="F27">
            <v>97</v>
          </cell>
          <cell r="G27">
            <v>30</v>
          </cell>
          <cell r="H27">
            <v>1.4400000000000002</v>
          </cell>
          <cell r="J27">
            <v>24.12</v>
          </cell>
          <cell r="K27">
            <v>0</v>
          </cell>
        </row>
        <row r="28">
          <cell r="B28">
            <v>17.895833333333329</v>
          </cell>
          <cell r="C28">
            <v>23</v>
          </cell>
          <cell r="D28">
            <v>15.5</v>
          </cell>
          <cell r="E28">
            <v>74.454545454545453</v>
          </cell>
          <cell r="F28">
            <v>100</v>
          </cell>
          <cell r="G28">
            <v>50</v>
          </cell>
          <cell r="H28">
            <v>33.480000000000004</v>
          </cell>
          <cell r="J28">
            <v>52.2</v>
          </cell>
          <cell r="K28">
            <v>2.8000000000000003</v>
          </cell>
        </row>
        <row r="29">
          <cell r="B29">
            <v>19.095833333333335</v>
          </cell>
          <cell r="C29">
            <v>27.7</v>
          </cell>
          <cell r="D29">
            <v>13.1</v>
          </cell>
          <cell r="E29">
            <v>66.1875</v>
          </cell>
          <cell r="F29">
            <v>100</v>
          </cell>
          <cell r="G29">
            <v>41</v>
          </cell>
          <cell r="H29">
            <v>7.2</v>
          </cell>
          <cell r="J29">
            <v>36</v>
          </cell>
          <cell r="K29">
            <v>0</v>
          </cell>
        </row>
        <row r="30">
          <cell r="B30">
            <v>20.875000000000004</v>
          </cell>
          <cell r="C30">
            <v>28.4</v>
          </cell>
          <cell r="D30">
            <v>15.1</v>
          </cell>
          <cell r="E30">
            <v>64.666666666666671</v>
          </cell>
          <cell r="F30">
            <v>91</v>
          </cell>
          <cell r="G30">
            <v>36</v>
          </cell>
          <cell r="H30">
            <v>11.16</v>
          </cell>
          <cell r="J30">
            <v>36</v>
          </cell>
          <cell r="K30">
            <v>0</v>
          </cell>
        </row>
        <row r="31">
          <cell r="B31">
            <v>21.412500000000005</v>
          </cell>
          <cell r="C31">
            <v>33.1</v>
          </cell>
          <cell r="D31">
            <v>16.600000000000001</v>
          </cell>
          <cell r="E31">
            <v>62</v>
          </cell>
          <cell r="F31">
            <v>100</v>
          </cell>
          <cell r="G31">
            <v>27</v>
          </cell>
          <cell r="H31">
            <v>24.12</v>
          </cell>
          <cell r="J31">
            <v>61.92</v>
          </cell>
          <cell r="K31">
            <v>19</v>
          </cell>
        </row>
        <row r="32">
          <cell r="B32">
            <v>15.445833333333335</v>
          </cell>
          <cell r="C32">
            <v>19.100000000000001</v>
          </cell>
          <cell r="D32">
            <v>13.3</v>
          </cell>
          <cell r="E32">
            <v>84.466666666666669</v>
          </cell>
          <cell r="F32">
            <v>100</v>
          </cell>
          <cell r="G32">
            <v>73</v>
          </cell>
          <cell r="H32">
            <v>5.04</v>
          </cell>
          <cell r="J32">
            <v>35.28</v>
          </cell>
          <cell r="K32">
            <v>2.4000000000000004</v>
          </cell>
        </row>
        <row r="33">
          <cell r="B33">
            <v>13.129166666666668</v>
          </cell>
          <cell r="C33">
            <v>19.100000000000001</v>
          </cell>
          <cell r="D33">
            <v>8.6999999999999993</v>
          </cell>
          <cell r="E33">
            <v>70.764705882352942</v>
          </cell>
          <cell r="F33">
            <v>100</v>
          </cell>
          <cell r="G33">
            <v>42</v>
          </cell>
          <cell r="H33">
            <v>0</v>
          </cell>
          <cell r="J33">
            <v>22.68</v>
          </cell>
          <cell r="K33">
            <v>0</v>
          </cell>
        </row>
        <row r="34">
          <cell r="B34">
            <v>14.923809523809522</v>
          </cell>
          <cell r="C34">
            <v>22.9</v>
          </cell>
          <cell r="D34">
            <v>6.2</v>
          </cell>
          <cell r="E34">
            <v>61.95</v>
          </cell>
          <cell r="F34">
            <v>97</v>
          </cell>
          <cell r="G34">
            <v>28</v>
          </cell>
          <cell r="H34">
            <v>1.4400000000000002</v>
          </cell>
          <cell r="J34">
            <v>25.56</v>
          </cell>
          <cell r="K34">
            <v>0</v>
          </cell>
        </row>
        <row r="35">
          <cell r="B35">
            <v>16.178260869565214</v>
          </cell>
          <cell r="C35">
            <v>25.3</v>
          </cell>
          <cell r="D35">
            <v>8.5</v>
          </cell>
          <cell r="E35">
            <v>58.391304347826086</v>
          </cell>
          <cell r="F35">
            <v>87</v>
          </cell>
          <cell r="G35">
            <v>27</v>
          </cell>
          <cell r="H35">
            <v>10.8</v>
          </cell>
          <cell r="J35">
            <v>37.080000000000005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12.866666666666667</v>
          </cell>
          <cell r="C5">
            <v>18.399999999999999</v>
          </cell>
          <cell r="D5">
            <v>10</v>
          </cell>
          <cell r="E5">
            <v>71.041666666666671</v>
          </cell>
          <cell r="F5">
            <v>80</v>
          </cell>
          <cell r="G5">
            <v>53</v>
          </cell>
          <cell r="H5">
            <v>14.76</v>
          </cell>
          <cell r="J5">
            <v>34.200000000000003</v>
          </cell>
          <cell r="K5">
            <v>0</v>
          </cell>
        </row>
        <row r="6">
          <cell r="B6">
            <v>14.091666666666669</v>
          </cell>
          <cell r="C6">
            <v>20.5</v>
          </cell>
          <cell r="D6">
            <v>9.6999999999999993</v>
          </cell>
          <cell r="E6">
            <v>67.875</v>
          </cell>
          <cell r="F6">
            <v>80</v>
          </cell>
          <cell r="G6">
            <v>59</v>
          </cell>
          <cell r="H6">
            <v>10.8</v>
          </cell>
          <cell r="J6">
            <v>29.16</v>
          </cell>
          <cell r="K6">
            <v>0</v>
          </cell>
        </row>
        <row r="7">
          <cell r="B7">
            <v>16.060869565217391</v>
          </cell>
          <cell r="C7">
            <v>22.4</v>
          </cell>
          <cell r="D7">
            <v>11.7</v>
          </cell>
          <cell r="E7">
            <v>69</v>
          </cell>
          <cell r="F7">
            <v>89</v>
          </cell>
          <cell r="G7">
            <v>52</v>
          </cell>
          <cell r="H7">
            <v>10.44</v>
          </cell>
          <cell r="J7">
            <v>24.12</v>
          </cell>
          <cell r="K7">
            <v>0</v>
          </cell>
        </row>
        <row r="8">
          <cell r="B8">
            <v>17.037499999999998</v>
          </cell>
          <cell r="C8">
            <v>24.4</v>
          </cell>
          <cell r="D8">
            <v>11.2</v>
          </cell>
          <cell r="E8">
            <v>72.875</v>
          </cell>
          <cell r="F8">
            <v>96</v>
          </cell>
          <cell r="G8">
            <v>44</v>
          </cell>
          <cell r="H8">
            <v>18</v>
          </cell>
          <cell r="J8">
            <v>31.319999999999997</v>
          </cell>
          <cell r="K8">
            <v>0</v>
          </cell>
        </row>
        <row r="9">
          <cell r="B9">
            <v>18.704166666666662</v>
          </cell>
          <cell r="C9">
            <v>26.8</v>
          </cell>
          <cell r="D9">
            <v>13</v>
          </cell>
          <cell r="E9">
            <v>68.041666666666671</v>
          </cell>
          <cell r="F9">
            <v>91</v>
          </cell>
          <cell r="G9">
            <v>38</v>
          </cell>
          <cell r="H9">
            <v>13.32</v>
          </cell>
          <cell r="J9">
            <v>25.56</v>
          </cell>
          <cell r="K9">
            <v>0</v>
          </cell>
        </row>
        <row r="10">
          <cell r="B10">
            <v>19.162499999999998</v>
          </cell>
          <cell r="C10">
            <v>27.6</v>
          </cell>
          <cell r="D10">
            <v>11.7</v>
          </cell>
          <cell r="E10">
            <v>59.25</v>
          </cell>
          <cell r="F10">
            <v>92</v>
          </cell>
          <cell r="G10">
            <v>29</v>
          </cell>
          <cell r="H10">
            <v>9.7200000000000006</v>
          </cell>
          <cell r="J10">
            <v>23.040000000000003</v>
          </cell>
          <cell r="K10">
            <v>0</v>
          </cell>
        </row>
        <row r="11">
          <cell r="B11">
            <v>18.812500000000004</v>
          </cell>
          <cell r="C11">
            <v>26.8</v>
          </cell>
          <cell r="D11">
            <v>12.6</v>
          </cell>
          <cell r="E11">
            <v>61.833333333333336</v>
          </cell>
          <cell r="F11">
            <v>85</v>
          </cell>
          <cell r="G11">
            <v>38</v>
          </cell>
          <cell r="H11">
            <v>14.04</v>
          </cell>
          <cell r="J11">
            <v>24.840000000000003</v>
          </cell>
          <cell r="K11">
            <v>0</v>
          </cell>
        </row>
        <row r="12">
          <cell r="B12">
            <v>19.483333333333334</v>
          </cell>
          <cell r="C12">
            <v>26</v>
          </cell>
          <cell r="D12">
            <v>12.8</v>
          </cell>
          <cell r="E12">
            <v>59.833333333333336</v>
          </cell>
          <cell r="F12">
            <v>88</v>
          </cell>
          <cell r="G12">
            <v>34</v>
          </cell>
          <cell r="H12">
            <v>9.3600000000000012</v>
          </cell>
          <cell r="J12">
            <v>20.88</v>
          </cell>
          <cell r="K12">
            <v>0</v>
          </cell>
        </row>
        <row r="13">
          <cell r="B13">
            <v>18.095833333333335</v>
          </cell>
          <cell r="C13">
            <v>25.1</v>
          </cell>
          <cell r="D13">
            <v>12.6</v>
          </cell>
          <cell r="E13">
            <v>58.583333333333336</v>
          </cell>
          <cell r="F13">
            <v>85</v>
          </cell>
          <cell r="G13">
            <v>29</v>
          </cell>
          <cell r="H13">
            <v>12.96</v>
          </cell>
          <cell r="J13">
            <v>25.2</v>
          </cell>
          <cell r="K13">
            <v>0</v>
          </cell>
        </row>
        <row r="14">
          <cell r="B14">
            <v>18.95</v>
          </cell>
          <cell r="C14">
            <v>27.9</v>
          </cell>
          <cell r="D14">
            <v>12.8</v>
          </cell>
          <cell r="E14">
            <v>61.583333333333336</v>
          </cell>
          <cell r="F14">
            <v>90</v>
          </cell>
          <cell r="G14">
            <v>33</v>
          </cell>
          <cell r="H14">
            <v>16.920000000000002</v>
          </cell>
          <cell r="J14">
            <v>25.56</v>
          </cell>
          <cell r="K14">
            <v>0</v>
          </cell>
        </row>
        <row r="15">
          <cell r="B15">
            <v>20.608333333333331</v>
          </cell>
          <cell r="C15">
            <v>28.1</v>
          </cell>
          <cell r="D15">
            <v>15.3</v>
          </cell>
          <cell r="E15">
            <v>60.916666666666664</v>
          </cell>
          <cell r="F15">
            <v>85</v>
          </cell>
          <cell r="G15">
            <v>31</v>
          </cell>
          <cell r="H15">
            <v>12.6</v>
          </cell>
          <cell r="J15">
            <v>24.12</v>
          </cell>
          <cell r="K15">
            <v>0</v>
          </cell>
        </row>
        <row r="16">
          <cell r="B16">
            <v>21.791666666666668</v>
          </cell>
          <cell r="C16">
            <v>29.7</v>
          </cell>
          <cell r="D16">
            <v>15.2</v>
          </cell>
          <cell r="E16">
            <v>51.5</v>
          </cell>
          <cell r="F16">
            <v>77</v>
          </cell>
          <cell r="G16">
            <v>26</v>
          </cell>
          <cell r="H16">
            <v>13.68</v>
          </cell>
          <cell r="J16">
            <v>32.04</v>
          </cell>
          <cell r="K16">
            <v>0</v>
          </cell>
        </row>
        <row r="17">
          <cell r="B17">
            <v>21.787499999999998</v>
          </cell>
          <cell r="C17">
            <v>28.1</v>
          </cell>
          <cell r="D17">
            <v>16.3</v>
          </cell>
          <cell r="E17">
            <v>52</v>
          </cell>
          <cell r="F17">
            <v>71</v>
          </cell>
          <cell r="G17">
            <v>31</v>
          </cell>
          <cell r="H17">
            <v>14.76</v>
          </cell>
          <cell r="J17">
            <v>28.08</v>
          </cell>
          <cell r="K17">
            <v>0</v>
          </cell>
        </row>
        <row r="18">
          <cell r="B18">
            <v>21.820833333333336</v>
          </cell>
          <cell r="C18">
            <v>29.1</v>
          </cell>
          <cell r="D18">
            <v>16.399999999999999</v>
          </cell>
          <cell r="E18">
            <v>59.75</v>
          </cell>
          <cell r="F18">
            <v>81</v>
          </cell>
          <cell r="G18">
            <v>34</v>
          </cell>
          <cell r="H18">
            <v>12.6</v>
          </cell>
          <cell r="J18">
            <v>21.6</v>
          </cell>
          <cell r="K18">
            <v>0</v>
          </cell>
        </row>
        <row r="19">
          <cell r="B19">
            <v>22.929166666666674</v>
          </cell>
          <cell r="C19">
            <v>29.8</v>
          </cell>
          <cell r="D19">
            <v>17.2</v>
          </cell>
          <cell r="E19">
            <v>55.541666666666664</v>
          </cell>
          <cell r="F19">
            <v>82</v>
          </cell>
          <cell r="G19">
            <v>30</v>
          </cell>
          <cell r="H19">
            <v>16.920000000000002</v>
          </cell>
          <cell r="J19">
            <v>33.119999999999997</v>
          </cell>
          <cell r="K19">
            <v>0</v>
          </cell>
        </row>
        <row r="20">
          <cell r="B20">
            <v>21.995833333333334</v>
          </cell>
          <cell r="C20">
            <v>30.3</v>
          </cell>
          <cell r="D20">
            <v>14.6</v>
          </cell>
          <cell r="E20">
            <v>50.875</v>
          </cell>
          <cell r="F20">
            <v>75</v>
          </cell>
          <cell r="G20">
            <v>26</v>
          </cell>
          <cell r="H20">
            <v>19.079999999999998</v>
          </cell>
          <cell r="J20">
            <v>30.240000000000002</v>
          </cell>
          <cell r="K20">
            <v>0</v>
          </cell>
        </row>
        <row r="21">
          <cell r="B21">
            <v>19.837499999999999</v>
          </cell>
          <cell r="C21">
            <v>26.3</v>
          </cell>
          <cell r="D21">
            <v>15.8</v>
          </cell>
          <cell r="E21">
            <v>57.125</v>
          </cell>
          <cell r="F21">
            <v>71</v>
          </cell>
          <cell r="G21">
            <v>40</v>
          </cell>
          <cell r="H21">
            <v>18.720000000000002</v>
          </cell>
          <cell r="J21">
            <v>42.480000000000004</v>
          </cell>
          <cell r="K21">
            <v>0</v>
          </cell>
        </row>
        <row r="22">
          <cell r="B22">
            <v>14.029166666666667</v>
          </cell>
          <cell r="C22">
            <v>21.3</v>
          </cell>
          <cell r="D22">
            <v>7.7</v>
          </cell>
          <cell r="E22">
            <v>61.333333333333336</v>
          </cell>
          <cell r="F22">
            <v>88</v>
          </cell>
          <cell r="G22">
            <v>36</v>
          </cell>
          <cell r="H22">
            <v>14.4</v>
          </cell>
          <cell r="J22">
            <v>39.6</v>
          </cell>
          <cell r="K22">
            <v>0</v>
          </cell>
        </row>
        <row r="23">
          <cell r="B23">
            <v>15.475</v>
          </cell>
          <cell r="C23">
            <v>26.1</v>
          </cell>
          <cell r="D23">
            <v>7.4</v>
          </cell>
          <cell r="E23">
            <v>63.416666666666664</v>
          </cell>
          <cell r="F23">
            <v>94</v>
          </cell>
          <cell r="G23">
            <v>26</v>
          </cell>
          <cell r="H23">
            <v>11.520000000000001</v>
          </cell>
          <cell r="J23">
            <v>24.48</v>
          </cell>
          <cell r="K23">
            <v>0</v>
          </cell>
        </row>
        <row r="24">
          <cell r="B24">
            <v>18.116666666666667</v>
          </cell>
          <cell r="C24">
            <v>28.2</v>
          </cell>
          <cell r="D24">
            <v>9.6</v>
          </cell>
          <cell r="E24">
            <v>56.833333333333336</v>
          </cell>
          <cell r="F24">
            <v>87</v>
          </cell>
          <cell r="G24">
            <v>31</v>
          </cell>
          <cell r="H24">
            <v>10.8</v>
          </cell>
          <cell r="J24">
            <v>25.2</v>
          </cell>
          <cell r="K24">
            <v>0</v>
          </cell>
        </row>
        <row r="25">
          <cell r="B25">
            <v>20.937499999999996</v>
          </cell>
          <cell r="C25">
            <v>29.7</v>
          </cell>
          <cell r="D25">
            <v>13.3</v>
          </cell>
          <cell r="E25">
            <v>54.5</v>
          </cell>
          <cell r="F25">
            <v>84</v>
          </cell>
          <cell r="G25">
            <v>30</v>
          </cell>
          <cell r="H25">
            <v>10.8</v>
          </cell>
          <cell r="J25">
            <v>19.8</v>
          </cell>
          <cell r="K25">
            <v>0</v>
          </cell>
        </row>
        <row r="26">
          <cell r="B26">
            <v>21.862499999999997</v>
          </cell>
          <cell r="C26">
            <v>30.6</v>
          </cell>
          <cell r="D26">
            <v>14</v>
          </cell>
          <cell r="E26">
            <v>55.041666666666664</v>
          </cell>
          <cell r="F26">
            <v>84</v>
          </cell>
          <cell r="G26">
            <v>29</v>
          </cell>
          <cell r="H26">
            <v>11.16</v>
          </cell>
          <cell r="J26">
            <v>24.840000000000003</v>
          </cell>
          <cell r="K26">
            <v>0</v>
          </cell>
        </row>
        <row r="27">
          <cell r="B27">
            <v>23.5</v>
          </cell>
          <cell r="C27">
            <v>31.1</v>
          </cell>
          <cell r="D27">
            <v>17.8</v>
          </cell>
          <cell r="E27">
            <v>49.375</v>
          </cell>
          <cell r="F27">
            <v>66</v>
          </cell>
          <cell r="G27">
            <v>29</v>
          </cell>
          <cell r="H27">
            <v>11.879999999999999</v>
          </cell>
          <cell r="J27">
            <v>28.08</v>
          </cell>
          <cell r="K27">
            <v>0</v>
          </cell>
        </row>
        <row r="28">
          <cell r="B28">
            <v>22.237499999999997</v>
          </cell>
          <cell r="C28">
            <v>30.9</v>
          </cell>
          <cell r="D28">
            <v>16.399999999999999</v>
          </cell>
          <cell r="E28">
            <v>54.333333333333336</v>
          </cell>
          <cell r="F28">
            <v>72</v>
          </cell>
          <cell r="G28">
            <v>32</v>
          </cell>
          <cell r="H28">
            <v>17.28</v>
          </cell>
          <cell r="J28">
            <v>39.24</v>
          </cell>
          <cell r="K28">
            <v>0</v>
          </cell>
        </row>
        <row r="29">
          <cell r="B29">
            <v>20.720833333333335</v>
          </cell>
          <cell r="C29">
            <v>29.9</v>
          </cell>
          <cell r="D29">
            <v>14.2</v>
          </cell>
          <cell r="E29">
            <v>65.25</v>
          </cell>
          <cell r="F29">
            <v>90</v>
          </cell>
          <cell r="G29">
            <v>37</v>
          </cell>
          <cell r="H29">
            <v>18</v>
          </cell>
          <cell r="J29">
            <v>36</v>
          </cell>
          <cell r="K29">
            <v>0</v>
          </cell>
        </row>
        <row r="30">
          <cell r="B30">
            <v>23.3</v>
          </cell>
          <cell r="C30">
            <v>31.4</v>
          </cell>
          <cell r="D30">
            <v>16.8</v>
          </cell>
          <cell r="E30">
            <v>55.833333333333336</v>
          </cell>
          <cell r="F30">
            <v>80</v>
          </cell>
          <cell r="G30">
            <v>32</v>
          </cell>
          <cell r="H30">
            <v>19.440000000000001</v>
          </cell>
          <cell r="J30">
            <v>34.56</v>
          </cell>
          <cell r="K30">
            <v>0</v>
          </cell>
        </row>
        <row r="31">
          <cell r="B31">
            <v>25.049999999999997</v>
          </cell>
          <cell r="C31">
            <v>34.4</v>
          </cell>
          <cell r="D31">
            <v>18.100000000000001</v>
          </cell>
          <cell r="E31">
            <v>50.458333333333336</v>
          </cell>
          <cell r="F31">
            <v>87</v>
          </cell>
          <cell r="G31">
            <v>24</v>
          </cell>
          <cell r="H31">
            <v>36</v>
          </cell>
          <cell r="J31">
            <v>72.360000000000014</v>
          </cell>
          <cell r="K31">
            <v>1</v>
          </cell>
        </row>
        <row r="32">
          <cell r="B32">
            <v>18.070833333333336</v>
          </cell>
          <cell r="C32">
            <v>21.8</v>
          </cell>
          <cell r="D32">
            <v>14.8</v>
          </cell>
          <cell r="E32">
            <v>81.916666666666671</v>
          </cell>
          <cell r="F32">
            <v>97</v>
          </cell>
          <cell r="G32">
            <v>61</v>
          </cell>
          <cell r="H32">
            <v>19.8</v>
          </cell>
          <cell r="J32">
            <v>37.080000000000005</v>
          </cell>
          <cell r="K32">
            <v>22.8</v>
          </cell>
        </row>
        <row r="33">
          <cell r="B33">
            <v>15.091666666666667</v>
          </cell>
          <cell r="C33">
            <v>21.3</v>
          </cell>
          <cell r="D33">
            <v>10.4</v>
          </cell>
          <cell r="E33">
            <v>68.541666666666671</v>
          </cell>
          <cell r="F33">
            <v>95</v>
          </cell>
          <cell r="G33">
            <v>30</v>
          </cell>
          <cell r="H33">
            <v>11.879999999999999</v>
          </cell>
          <cell r="J33">
            <v>28.44</v>
          </cell>
          <cell r="K33">
            <v>0</v>
          </cell>
        </row>
        <row r="34">
          <cell r="B34">
            <v>16.154166666666665</v>
          </cell>
          <cell r="C34">
            <v>25.2</v>
          </cell>
          <cell r="D34">
            <v>8.9</v>
          </cell>
          <cell r="E34">
            <v>58.416666666666664</v>
          </cell>
          <cell r="F34">
            <v>90</v>
          </cell>
          <cell r="G34">
            <v>23</v>
          </cell>
          <cell r="H34">
            <v>14.04</v>
          </cell>
          <cell r="J34">
            <v>26.28</v>
          </cell>
          <cell r="K34">
            <v>0</v>
          </cell>
        </row>
        <row r="35">
          <cell r="B35">
            <v>17.665217391304346</v>
          </cell>
          <cell r="C35">
            <v>27.1</v>
          </cell>
          <cell r="D35">
            <v>10.7</v>
          </cell>
          <cell r="E35">
            <v>50.739130434782609</v>
          </cell>
          <cell r="F35">
            <v>76</v>
          </cell>
          <cell r="G35">
            <v>24</v>
          </cell>
          <cell r="H35">
            <v>21.6</v>
          </cell>
          <cell r="J35">
            <v>34.92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12.108333333333334</v>
          </cell>
          <cell r="C5">
            <v>16.8</v>
          </cell>
          <cell r="D5">
            <v>9.4</v>
          </cell>
          <cell r="E5">
            <v>71.875</v>
          </cell>
          <cell r="F5">
            <v>79</v>
          </cell>
          <cell r="G5">
            <v>58</v>
          </cell>
          <cell r="H5">
            <v>18.720000000000002</v>
          </cell>
          <cell r="J5">
            <v>36</v>
          </cell>
          <cell r="K5">
            <v>0</v>
          </cell>
        </row>
        <row r="6">
          <cell r="B6">
            <v>13.870833333333332</v>
          </cell>
          <cell r="C6">
            <v>20.8</v>
          </cell>
          <cell r="D6">
            <v>9.1999999999999993</v>
          </cell>
          <cell r="E6">
            <v>66.791666666666671</v>
          </cell>
          <cell r="F6">
            <v>72</v>
          </cell>
          <cell r="G6">
            <v>59</v>
          </cell>
          <cell r="H6">
            <v>19.079999999999998</v>
          </cell>
          <cell r="J6">
            <v>31.680000000000003</v>
          </cell>
          <cell r="K6">
            <v>0</v>
          </cell>
        </row>
        <row r="7">
          <cell r="B7">
            <v>15.962499999999999</v>
          </cell>
          <cell r="C7">
            <v>22.1</v>
          </cell>
          <cell r="D7">
            <v>11.3</v>
          </cell>
          <cell r="E7">
            <v>68.25</v>
          </cell>
          <cell r="F7">
            <v>83</v>
          </cell>
          <cell r="G7">
            <v>52</v>
          </cell>
          <cell r="H7">
            <v>14.04</v>
          </cell>
          <cell r="J7">
            <v>25.56</v>
          </cell>
          <cell r="K7">
            <v>0</v>
          </cell>
        </row>
        <row r="8">
          <cell r="B8">
            <v>16.824999999999999</v>
          </cell>
          <cell r="C8">
            <v>23.9</v>
          </cell>
          <cell r="D8">
            <v>11.4</v>
          </cell>
          <cell r="E8">
            <v>71.625</v>
          </cell>
          <cell r="F8">
            <v>91</v>
          </cell>
          <cell r="G8">
            <v>45</v>
          </cell>
          <cell r="H8">
            <v>11.520000000000001</v>
          </cell>
          <cell r="J8">
            <v>28.08</v>
          </cell>
          <cell r="K8">
            <v>0</v>
          </cell>
        </row>
        <row r="9">
          <cell r="B9">
            <v>18.633333333333333</v>
          </cell>
          <cell r="C9">
            <v>26.4</v>
          </cell>
          <cell r="D9">
            <v>13.3</v>
          </cell>
          <cell r="E9">
            <v>66.708333333333329</v>
          </cell>
          <cell r="F9">
            <v>88</v>
          </cell>
          <cell r="G9">
            <v>38</v>
          </cell>
          <cell r="H9">
            <v>11.16</v>
          </cell>
          <cell r="J9">
            <v>22.32</v>
          </cell>
          <cell r="K9">
            <v>0</v>
          </cell>
        </row>
        <row r="10">
          <cell r="B10">
            <v>19.645833333333336</v>
          </cell>
          <cell r="C10">
            <v>26.9</v>
          </cell>
          <cell r="D10">
            <v>13.2</v>
          </cell>
          <cell r="E10">
            <v>55.333333333333336</v>
          </cell>
          <cell r="F10">
            <v>83</v>
          </cell>
          <cell r="G10">
            <v>27</v>
          </cell>
          <cell r="H10">
            <v>10.08</v>
          </cell>
          <cell r="J10">
            <v>23.759999999999998</v>
          </cell>
          <cell r="K10">
            <v>0</v>
          </cell>
        </row>
        <row r="11">
          <cell r="B11">
            <v>18.95</v>
          </cell>
          <cell r="C11">
            <v>26.3</v>
          </cell>
          <cell r="D11">
            <v>13.4</v>
          </cell>
          <cell r="E11">
            <v>59.541666666666664</v>
          </cell>
          <cell r="F11">
            <v>81</v>
          </cell>
          <cell r="G11">
            <v>36</v>
          </cell>
          <cell r="H11">
            <v>10.8</v>
          </cell>
          <cell r="J11">
            <v>23.400000000000002</v>
          </cell>
          <cell r="K11">
            <v>0</v>
          </cell>
        </row>
        <row r="12">
          <cell r="B12">
            <v>19.475000000000001</v>
          </cell>
          <cell r="C12">
            <v>25.5</v>
          </cell>
          <cell r="D12">
            <v>14.5</v>
          </cell>
          <cell r="E12">
            <v>57.458333333333336</v>
          </cell>
          <cell r="F12">
            <v>77</v>
          </cell>
          <cell r="G12">
            <v>30</v>
          </cell>
          <cell r="H12">
            <v>9.3600000000000012</v>
          </cell>
          <cell r="J12">
            <v>20.88</v>
          </cell>
          <cell r="K12">
            <v>0</v>
          </cell>
        </row>
        <row r="13">
          <cell r="B13">
            <v>18.704166666666666</v>
          </cell>
          <cell r="C13">
            <v>24.8</v>
          </cell>
          <cell r="D13">
            <v>13.5</v>
          </cell>
          <cell r="E13">
            <v>55.083333333333336</v>
          </cell>
          <cell r="F13">
            <v>79</v>
          </cell>
          <cell r="G13">
            <v>29</v>
          </cell>
          <cell r="H13">
            <v>10.8</v>
          </cell>
          <cell r="J13">
            <v>27.36</v>
          </cell>
          <cell r="K13">
            <v>0</v>
          </cell>
        </row>
        <row r="14">
          <cell r="B14">
            <v>19.008333333333333</v>
          </cell>
          <cell r="C14">
            <v>27.4</v>
          </cell>
          <cell r="D14">
            <v>13.4</v>
          </cell>
          <cell r="E14">
            <v>59.541666666666664</v>
          </cell>
          <cell r="F14">
            <v>87</v>
          </cell>
          <cell r="G14">
            <v>32</v>
          </cell>
          <cell r="H14">
            <v>12.96</v>
          </cell>
          <cell r="J14">
            <v>25.56</v>
          </cell>
          <cell r="K14">
            <v>0</v>
          </cell>
        </row>
        <row r="15">
          <cell r="B15">
            <v>20.8125</v>
          </cell>
          <cell r="C15">
            <v>27.8</v>
          </cell>
          <cell r="D15">
            <v>15.9</v>
          </cell>
          <cell r="E15">
            <v>58.583333333333336</v>
          </cell>
          <cell r="F15">
            <v>82</v>
          </cell>
          <cell r="G15">
            <v>30</v>
          </cell>
          <cell r="H15">
            <v>11.879999999999999</v>
          </cell>
          <cell r="J15">
            <v>24.840000000000003</v>
          </cell>
          <cell r="K15">
            <v>0</v>
          </cell>
        </row>
        <row r="16">
          <cell r="B16">
            <v>22.116666666666664</v>
          </cell>
          <cell r="C16">
            <v>28.8</v>
          </cell>
          <cell r="D16">
            <v>16.3</v>
          </cell>
          <cell r="E16">
            <v>49.291666666666664</v>
          </cell>
          <cell r="F16">
            <v>69</v>
          </cell>
          <cell r="G16">
            <v>27</v>
          </cell>
          <cell r="H16">
            <v>12.6</v>
          </cell>
          <cell r="J16">
            <v>28.08</v>
          </cell>
          <cell r="K16">
            <v>0</v>
          </cell>
        </row>
        <row r="17">
          <cell r="B17">
            <v>22.120833333333337</v>
          </cell>
          <cell r="C17">
            <v>28.6</v>
          </cell>
          <cell r="D17">
            <v>17.2</v>
          </cell>
          <cell r="E17">
            <v>48.5</v>
          </cell>
          <cell r="F17">
            <v>68</v>
          </cell>
          <cell r="G17">
            <v>27</v>
          </cell>
          <cell r="H17">
            <v>12.24</v>
          </cell>
          <cell r="J17">
            <v>24.48</v>
          </cell>
          <cell r="K17">
            <v>0</v>
          </cell>
        </row>
        <row r="18">
          <cell r="B18">
            <v>21.720833333333335</v>
          </cell>
          <cell r="C18">
            <v>28.9</v>
          </cell>
          <cell r="D18">
            <v>16.899999999999999</v>
          </cell>
          <cell r="E18">
            <v>57.75</v>
          </cell>
          <cell r="F18">
            <v>77</v>
          </cell>
          <cell r="G18">
            <v>33</v>
          </cell>
          <cell r="H18">
            <v>11.16</v>
          </cell>
          <cell r="J18">
            <v>21.96</v>
          </cell>
          <cell r="K18">
            <v>0</v>
          </cell>
        </row>
        <row r="19">
          <cell r="B19">
            <v>23.120833333333334</v>
          </cell>
          <cell r="C19">
            <v>29.4</v>
          </cell>
          <cell r="D19">
            <v>17.600000000000001</v>
          </cell>
          <cell r="E19">
            <v>53.458333333333336</v>
          </cell>
          <cell r="F19">
            <v>78</v>
          </cell>
          <cell r="G19">
            <v>27</v>
          </cell>
          <cell r="H19">
            <v>14.76</v>
          </cell>
          <cell r="J19">
            <v>29.880000000000003</v>
          </cell>
          <cell r="K19">
            <v>0</v>
          </cell>
        </row>
        <row r="20">
          <cell r="B20">
            <v>22.3125</v>
          </cell>
          <cell r="C20">
            <v>29.8</v>
          </cell>
          <cell r="D20">
            <v>15.9</v>
          </cell>
          <cell r="E20">
            <v>46.666666666666664</v>
          </cell>
          <cell r="F20">
            <v>67</v>
          </cell>
          <cell r="G20">
            <v>25</v>
          </cell>
          <cell r="H20">
            <v>14.04</v>
          </cell>
          <cell r="J20">
            <v>27.36</v>
          </cell>
          <cell r="K20">
            <v>0</v>
          </cell>
        </row>
        <row r="21">
          <cell r="B21">
            <v>19.425000000000001</v>
          </cell>
          <cell r="C21">
            <v>24</v>
          </cell>
          <cell r="D21">
            <v>15.2</v>
          </cell>
          <cell r="E21">
            <v>57.041666666666664</v>
          </cell>
          <cell r="F21">
            <v>67</v>
          </cell>
          <cell r="G21">
            <v>38</v>
          </cell>
          <cell r="H21">
            <v>22.68</v>
          </cell>
          <cell r="J21">
            <v>39.96</v>
          </cell>
          <cell r="K21">
            <v>0</v>
          </cell>
        </row>
        <row r="22">
          <cell r="B22">
            <v>13.562500000000002</v>
          </cell>
          <cell r="C22">
            <v>19.3</v>
          </cell>
          <cell r="D22">
            <v>7</v>
          </cell>
          <cell r="E22">
            <v>61.375</v>
          </cell>
          <cell r="F22">
            <v>88</v>
          </cell>
          <cell r="G22">
            <v>38</v>
          </cell>
          <cell r="H22">
            <v>18.720000000000002</v>
          </cell>
          <cell r="J22">
            <v>36.72</v>
          </cell>
          <cell r="K22">
            <v>0</v>
          </cell>
        </row>
        <row r="23">
          <cell r="B23">
            <v>16.604166666666668</v>
          </cell>
          <cell r="C23">
            <v>25.4</v>
          </cell>
          <cell r="D23">
            <v>9.8000000000000007</v>
          </cell>
          <cell r="E23">
            <v>56.25</v>
          </cell>
          <cell r="F23">
            <v>85</v>
          </cell>
          <cell r="G23">
            <v>21</v>
          </cell>
          <cell r="H23">
            <v>10.44</v>
          </cell>
          <cell r="J23">
            <v>20.88</v>
          </cell>
          <cell r="K23">
            <v>0</v>
          </cell>
        </row>
        <row r="24">
          <cell r="B24">
            <v>19.183333333333334</v>
          </cell>
          <cell r="C24">
            <v>26.8</v>
          </cell>
          <cell r="D24">
            <v>12.9</v>
          </cell>
          <cell r="E24">
            <v>49.708333333333336</v>
          </cell>
          <cell r="F24">
            <v>71</v>
          </cell>
          <cell r="G24">
            <v>31</v>
          </cell>
          <cell r="H24">
            <v>10.44</v>
          </cell>
          <cell r="J24">
            <v>20.88</v>
          </cell>
          <cell r="K24">
            <v>0</v>
          </cell>
        </row>
        <row r="25">
          <cell r="B25">
            <v>21.112499999999997</v>
          </cell>
          <cell r="C25">
            <v>28.9</v>
          </cell>
          <cell r="D25">
            <v>14.8</v>
          </cell>
          <cell r="E25">
            <v>51.833333333333336</v>
          </cell>
          <cell r="F25">
            <v>76</v>
          </cell>
          <cell r="G25">
            <v>29</v>
          </cell>
          <cell r="H25">
            <v>9</v>
          </cell>
          <cell r="J25">
            <v>19.8</v>
          </cell>
          <cell r="K25">
            <v>0</v>
          </cell>
        </row>
        <row r="26">
          <cell r="B26">
            <v>22.362500000000001</v>
          </cell>
          <cell r="C26">
            <v>30.8</v>
          </cell>
          <cell r="D26">
            <v>15.2</v>
          </cell>
          <cell r="E26">
            <v>50.416666666666664</v>
          </cell>
          <cell r="F26">
            <v>75</v>
          </cell>
          <cell r="G26">
            <v>25</v>
          </cell>
          <cell r="H26">
            <v>9.7200000000000006</v>
          </cell>
          <cell r="J26">
            <v>19.8</v>
          </cell>
          <cell r="K26">
            <v>0</v>
          </cell>
        </row>
        <row r="27">
          <cell r="B27">
            <v>23.775000000000002</v>
          </cell>
          <cell r="C27">
            <v>31</v>
          </cell>
          <cell r="D27">
            <v>18.899999999999999</v>
          </cell>
          <cell r="E27">
            <v>46.166666666666664</v>
          </cell>
          <cell r="F27">
            <v>62</v>
          </cell>
          <cell r="G27">
            <v>27</v>
          </cell>
          <cell r="H27">
            <v>9.3600000000000012</v>
          </cell>
          <cell r="J27">
            <v>22.32</v>
          </cell>
          <cell r="K27">
            <v>0</v>
          </cell>
        </row>
        <row r="28">
          <cell r="B28">
            <v>22.120833333333334</v>
          </cell>
          <cell r="C28">
            <v>30.5</v>
          </cell>
          <cell r="D28">
            <v>16.899999999999999</v>
          </cell>
          <cell r="E28">
            <v>52.125</v>
          </cell>
          <cell r="F28">
            <v>68</v>
          </cell>
          <cell r="G28">
            <v>29</v>
          </cell>
          <cell r="H28">
            <v>20.52</v>
          </cell>
          <cell r="J28">
            <v>41.76</v>
          </cell>
          <cell r="K28">
            <v>0</v>
          </cell>
        </row>
        <row r="29">
          <cell r="B29">
            <v>20.330434782608698</v>
          </cell>
          <cell r="C29">
            <v>29.6</v>
          </cell>
          <cell r="D29">
            <v>14.7</v>
          </cell>
          <cell r="E29">
            <v>63.608695652173914</v>
          </cell>
          <cell r="F29">
            <v>85</v>
          </cell>
          <cell r="G29">
            <v>34</v>
          </cell>
          <cell r="H29">
            <v>17.64</v>
          </cell>
          <cell r="J29">
            <v>32.76</v>
          </cell>
          <cell r="K29">
            <v>0</v>
          </cell>
        </row>
        <row r="30">
          <cell r="B30">
            <v>23.495833333333334</v>
          </cell>
          <cell r="C30">
            <v>30.8</v>
          </cell>
          <cell r="D30">
            <v>16.8</v>
          </cell>
          <cell r="E30">
            <v>52.708333333333336</v>
          </cell>
          <cell r="F30">
            <v>78</v>
          </cell>
          <cell r="G30">
            <v>29</v>
          </cell>
          <cell r="H30">
            <v>15.840000000000002</v>
          </cell>
          <cell r="J30">
            <v>32.04</v>
          </cell>
          <cell r="K30">
            <v>0</v>
          </cell>
        </row>
        <row r="31">
          <cell r="B31">
            <v>25.099999999999998</v>
          </cell>
          <cell r="C31">
            <v>33.9</v>
          </cell>
          <cell r="D31">
            <v>18.8</v>
          </cell>
          <cell r="E31">
            <v>48</v>
          </cell>
          <cell r="F31">
            <v>89</v>
          </cell>
          <cell r="G31">
            <v>22</v>
          </cell>
          <cell r="H31">
            <v>28.08</v>
          </cell>
          <cell r="J31">
            <v>60.12</v>
          </cell>
          <cell r="K31">
            <v>2.6</v>
          </cell>
        </row>
        <row r="32">
          <cell r="B32">
            <v>17.591666666666665</v>
          </cell>
          <cell r="C32">
            <v>20.8</v>
          </cell>
          <cell r="D32">
            <v>14.4</v>
          </cell>
          <cell r="E32">
            <v>80.25</v>
          </cell>
          <cell r="F32">
            <v>93</v>
          </cell>
          <cell r="G32">
            <v>61</v>
          </cell>
          <cell r="H32">
            <v>16.2</v>
          </cell>
          <cell r="J32">
            <v>60.480000000000004</v>
          </cell>
          <cell r="K32">
            <v>9.8000000000000007</v>
          </cell>
        </row>
        <row r="33">
          <cell r="B33">
            <v>14.616666666666667</v>
          </cell>
          <cell r="C33">
            <v>20.9</v>
          </cell>
          <cell r="D33">
            <v>9.8000000000000007</v>
          </cell>
          <cell r="E33">
            <v>67.291666666666671</v>
          </cell>
          <cell r="F33">
            <v>93</v>
          </cell>
          <cell r="G33">
            <v>27</v>
          </cell>
          <cell r="H33">
            <v>19.8</v>
          </cell>
          <cell r="J33">
            <v>33.480000000000004</v>
          </cell>
          <cell r="K33">
            <v>0</v>
          </cell>
        </row>
        <row r="34">
          <cell r="B34">
            <v>16.283333333333331</v>
          </cell>
          <cell r="C34">
            <v>25</v>
          </cell>
          <cell r="D34">
            <v>9.4</v>
          </cell>
          <cell r="E34">
            <v>54.583333333333336</v>
          </cell>
          <cell r="F34">
            <v>84</v>
          </cell>
          <cell r="G34">
            <v>22</v>
          </cell>
          <cell r="H34">
            <v>11.16</v>
          </cell>
          <cell r="J34">
            <v>25.56</v>
          </cell>
          <cell r="K34">
            <v>0</v>
          </cell>
        </row>
        <row r="35">
          <cell r="B35">
            <v>17.862500000000001</v>
          </cell>
          <cell r="C35">
            <v>26.9</v>
          </cell>
          <cell r="D35">
            <v>11.5</v>
          </cell>
          <cell r="E35">
            <v>48.333333333333336</v>
          </cell>
          <cell r="F35">
            <v>73</v>
          </cell>
          <cell r="G35">
            <v>22</v>
          </cell>
          <cell r="H35">
            <v>16.2</v>
          </cell>
          <cell r="J35">
            <v>34.56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>
            <v>64.416666666666671</v>
          </cell>
          <cell r="F5">
            <v>78</v>
          </cell>
          <cell r="G5">
            <v>44</v>
          </cell>
          <cell r="H5">
            <v>6.12</v>
          </cell>
          <cell r="J5">
            <v>19.8</v>
          </cell>
          <cell r="K5">
            <v>0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54.625</v>
          </cell>
          <cell r="F6">
            <v>76</v>
          </cell>
          <cell r="G6">
            <v>32</v>
          </cell>
          <cell r="H6">
            <v>9.3600000000000012</v>
          </cell>
          <cell r="J6">
            <v>21.96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62.739130434782609</v>
          </cell>
          <cell r="F7">
            <v>94</v>
          </cell>
          <cell r="G7">
            <v>38</v>
          </cell>
          <cell r="H7">
            <v>4.6800000000000006</v>
          </cell>
          <cell r="J7">
            <v>14.4</v>
          </cell>
          <cell r="K7">
            <v>0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62.166666666666664</v>
          </cell>
          <cell r="F8">
            <v>96</v>
          </cell>
          <cell r="G8">
            <v>39</v>
          </cell>
          <cell r="H8">
            <v>9.7200000000000006</v>
          </cell>
          <cell r="J8">
            <v>22.32</v>
          </cell>
          <cell r="K8">
            <v>0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61.842105263157897</v>
          </cell>
          <cell r="F9">
            <v>95</v>
          </cell>
          <cell r="G9">
            <v>34</v>
          </cell>
          <cell r="H9">
            <v>7.2</v>
          </cell>
          <cell r="J9">
            <v>17.28</v>
          </cell>
          <cell r="K9">
            <v>0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57</v>
          </cell>
          <cell r="F10">
            <v>89</v>
          </cell>
          <cell r="G10">
            <v>25</v>
          </cell>
          <cell r="H10">
            <v>9.7200000000000006</v>
          </cell>
          <cell r="J10">
            <v>18.720000000000002</v>
          </cell>
          <cell r="K10">
            <v>0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56.647058823529413</v>
          </cell>
          <cell r="F11">
            <v>99</v>
          </cell>
          <cell r="G11">
            <v>26</v>
          </cell>
          <cell r="H11">
            <v>5.4</v>
          </cell>
          <cell r="J11">
            <v>15.48</v>
          </cell>
          <cell r="K11">
            <v>0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57.631578947368418</v>
          </cell>
          <cell r="F12">
            <v>94</v>
          </cell>
          <cell r="G12">
            <v>25</v>
          </cell>
          <cell r="H12">
            <v>7.2</v>
          </cell>
          <cell r="J12">
            <v>19.440000000000001</v>
          </cell>
          <cell r="K12">
            <v>0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58.333333333333336</v>
          </cell>
          <cell r="F13">
            <v>91</v>
          </cell>
          <cell r="G13">
            <v>26</v>
          </cell>
          <cell r="H13">
            <v>10.08</v>
          </cell>
          <cell r="J13">
            <v>21.240000000000002</v>
          </cell>
          <cell r="K13">
            <v>0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53.875</v>
          </cell>
          <cell r="F14">
            <v>88</v>
          </cell>
          <cell r="G14">
            <v>27</v>
          </cell>
          <cell r="H14">
            <v>7.2</v>
          </cell>
          <cell r="J14">
            <v>16.559999999999999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60.291666666666664</v>
          </cell>
          <cell r="F15">
            <v>84</v>
          </cell>
          <cell r="G15">
            <v>28</v>
          </cell>
          <cell r="H15">
            <v>7.2</v>
          </cell>
          <cell r="J15">
            <v>16.920000000000002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55.375</v>
          </cell>
          <cell r="F16">
            <v>87</v>
          </cell>
          <cell r="G16">
            <v>22</v>
          </cell>
          <cell r="H16">
            <v>12.6</v>
          </cell>
          <cell r="J16">
            <v>28.08</v>
          </cell>
          <cell r="K16">
            <v>0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>
            <v>58.75</v>
          </cell>
          <cell r="F17">
            <v>87</v>
          </cell>
          <cell r="G17">
            <v>20</v>
          </cell>
          <cell r="H17">
            <v>10.44</v>
          </cell>
          <cell r="J17">
            <v>19.079999999999998</v>
          </cell>
          <cell r="K17">
            <v>0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>
            <v>58.541666666666664</v>
          </cell>
          <cell r="F18">
            <v>90</v>
          </cell>
          <cell r="G18">
            <v>27</v>
          </cell>
          <cell r="H18">
            <v>11.520000000000001</v>
          </cell>
          <cell r="J18">
            <v>25.56</v>
          </cell>
          <cell r="K18">
            <v>0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>
            <v>60.458333333333336</v>
          </cell>
          <cell r="F19">
            <v>90</v>
          </cell>
          <cell r="G19">
            <v>25</v>
          </cell>
          <cell r="H19">
            <v>14.76</v>
          </cell>
          <cell r="J19">
            <v>31.319999999999997</v>
          </cell>
          <cell r="K19">
            <v>0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>
            <v>55.333333333333336</v>
          </cell>
          <cell r="F20">
            <v>87</v>
          </cell>
          <cell r="G20">
            <v>26</v>
          </cell>
          <cell r="H20">
            <v>11.879999999999999</v>
          </cell>
          <cell r="J20">
            <v>27</v>
          </cell>
          <cell r="K20">
            <v>0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>
            <v>68.125</v>
          </cell>
          <cell r="F21">
            <v>94</v>
          </cell>
          <cell r="G21">
            <v>44</v>
          </cell>
          <cell r="H21">
            <v>10.8</v>
          </cell>
          <cell r="J21">
            <v>31.680000000000003</v>
          </cell>
          <cell r="K21">
            <v>0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>
            <v>58.761904761904759</v>
          </cell>
          <cell r="F22">
            <v>100</v>
          </cell>
          <cell r="G22">
            <v>31</v>
          </cell>
          <cell r="H22">
            <v>5.4</v>
          </cell>
          <cell r="J22">
            <v>18.36</v>
          </cell>
          <cell r="K22">
            <v>0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>
            <v>60.263157894736842</v>
          </cell>
          <cell r="F23">
            <v>87</v>
          </cell>
          <cell r="G23">
            <v>30</v>
          </cell>
          <cell r="H23">
            <v>8.64</v>
          </cell>
          <cell r="J23">
            <v>15.840000000000002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62.18181818181818</v>
          </cell>
          <cell r="F24">
            <v>88</v>
          </cell>
          <cell r="G24">
            <v>30</v>
          </cell>
          <cell r="H24">
            <v>10.44</v>
          </cell>
          <cell r="J24">
            <v>18.720000000000002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61.208333333333336</v>
          </cell>
          <cell r="F25">
            <v>91</v>
          </cell>
          <cell r="G25">
            <v>26</v>
          </cell>
          <cell r="H25">
            <v>8.2799999999999994</v>
          </cell>
          <cell r="J25">
            <v>20.52</v>
          </cell>
          <cell r="K25">
            <v>0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>
            <v>62.208333333333336</v>
          </cell>
          <cell r="F26">
            <v>95</v>
          </cell>
          <cell r="G26">
            <v>27</v>
          </cell>
          <cell r="H26">
            <v>7.2</v>
          </cell>
          <cell r="J26">
            <v>16.920000000000002</v>
          </cell>
          <cell r="K26">
            <v>0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>
            <v>59.608695652173914</v>
          </cell>
          <cell r="F27">
            <v>100</v>
          </cell>
          <cell r="G27">
            <v>26</v>
          </cell>
          <cell r="H27">
            <v>10.08</v>
          </cell>
          <cell r="J27">
            <v>22.32</v>
          </cell>
          <cell r="K27">
            <v>0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>
            <v>54</v>
          </cell>
          <cell r="F28">
            <v>89</v>
          </cell>
          <cell r="G28">
            <v>22</v>
          </cell>
          <cell r="H28">
            <v>12.6</v>
          </cell>
          <cell r="J28">
            <v>29.52</v>
          </cell>
          <cell r="K28">
            <v>0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>
            <v>54.25</v>
          </cell>
          <cell r="F29">
            <v>73</v>
          </cell>
          <cell r="G29">
            <v>28</v>
          </cell>
          <cell r="H29">
            <v>10.44</v>
          </cell>
          <cell r="J29">
            <v>29.52</v>
          </cell>
          <cell r="K29">
            <v>0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>
            <v>53.625</v>
          </cell>
          <cell r="F30">
            <v>85</v>
          </cell>
          <cell r="G30">
            <v>24</v>
          </cell>
          <cell r="H30">
            <v>14.76</v>
          </cell>
          <cell r="J30">
            <v>29.52</v>
          </cell>
          <cell r="K30">
            <v>0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>
            <v>59.291666666666664</v>
          </cell>
          <cell r="F31">
            <v>99</v>
          </cell>
          <cell r="G31">
            <v>28</v>
          </cell>
          <cell r="H31">
            <v>16.920000000000002</v>
          </cell>
          <cell r="J31">
            <v>54</v>
          </cell>
          <cell r="K31">
            <v>1.8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>
            <v>76.461538461538467</v>
          </cell>
          <cell r="F32">
            <v>82</v>
          </cell>
          <cell r="G32">
            <v>66</v>
          </cell>
          <cell r="H32">
            <v>11.879999999999999</v>
          </cell>
          <cell r="J32">
            <v>29.52</v>
          </cell>
          <cell r="K32">
            <v>8.5999999999999979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>
            <v>60.916666666666664</v>
          </cell>
          <cell r="F33">
            <v>85</v>
          </cell>
          <cell r="G33">
            <v>29</v>
          </cell>
          <cell r="H33">
            <v>6.84</v>
          </cell>
          <cell r="J33">
            <v>23.400000000000002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>
            <v>55.416666666666664</v>
          </cell>
          <cell r="F34">
            <v>89</v>
          </cell>
          <cell r="G34">
            <v>20</v>
          </cell>
          <cell r="H34">
            <v>11.16</v>
          </cell>
          <cell r="J34">
            <v>24.12</v>
          </cell>
          <cell r="K34">
            <v>0</v>
          </cell>
        </row>
        <row r="35">
          <cell r="C35" t="str">
            <v>*</v>
          </cell>
          <cell r="D35" t="str">
            <v>*</v>
          </cell>
          <cell r="E35">
            <v>43.208333333333336</v>
          </cell>
          <cell r="F35">
            <v>82</v>
          </cell>
          <cell r="G35">
            <v>18</v>
          </cell>
          <cell r="H35">
            <v>12.96</v>
          </cell>
          <cell r="J35">
            <v>28.08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9.7083333333333304</v>
          </cell>
          <cell r="C5">
            <v>14.6</v>
          </cell>
          <cell r="D5">
            <v>7.3</v>
          </cell>
          <cell r="E5">
            <v>70.125</v>
          </cell>
          <cell r="F5">
            <v>85</v>
          </cell>
          <cell r="G5">
            <v>45</v>
          </cell>
          <cell r="H5">
            <v>12.96</v>
          </cell>
          <cell r="J5">
            <v>33.480000000000004</v>
          </cell>
          <cell r="K5">
            <v>0</v>
          </cell>
        </row>
        <row r="6">
          <cell r="B6">
            <v>11.574999999999998</v>
          </cell>
          <cell r="C6">
            <v>20.8</v>
          </cell>
          <cell r="D6">
            <v>6</v>
          </cell>
          <cell r="E6">
            <v>59.625</v>
          </cell>
          <cell r="F6">
            <v>77</v>
          </cell>
          <cell r="G6">
            <v>35</v>
          </cell>
          <cell r="H6">
            <v>10.08</v>
          </cell>
          <cell r="J6">
            <v>29.52</v>
          </cell>
          <cell r="K6">
            <v>0</v>
          </cell>
        </row>
        <row r="7">
          <cell r="B7">
            <v>13.575000000000003</v>
          </cell>
          <cell r="C7">
            <v>22.8</v>
          </cell>
          <cell r="D7">
            <v>7.6</v>
          </cell>
          <cell r="E7">
            <v>65.375</v>
          </cell>
          <cell r="F7">
            <v>87</v>
          </cell>
          <cell r="G7">
            <v>45</v>
          </cell>
          <cell r="H7">
            <v>10.08</v>
          </cell>
          <cell r="J7">
            <v>23.400000000000002</v>
          </cell>
          <cell r="K7">
            <v>0</v>
          </cell>
        </row>
        <row r="8">
          <cell r="B8">
            <v>15.433333333333332</v>
          </cell>
          <cell r="C8">
            <v>23.6</v>
          </cell>
          <cell r="D8">
            <v>9.9</v>
          </cell>
          <cell r="E8">
            <v>78.541666666666671</v>
          </cell>
          <cell r="F8">
            <v>98</v>
          </cell>
          <cell r="G8">
            <v>47</v>
          </cell>
          <cell r="H8">
            <v>20.52</v>
          </cell>
          <cell r="J8">
            <v>32.4</v>
          </cell>
          <cell r="K8">
            <v>0</v>
          </cell>
        </row>
        <row r="9">
          <cell r="B9">
            <v>16.324999999999996</v>
          </cell>
          <cell r="C9">
            <v>25.1</v>
          </cell>
          <cell r="D9">
            <v>10.8</v>
          </cell>
          <cell r="E9">
            <v>76.25</v>
          </cell>
          <cell r="F9">
            <v>97</v>
          </cell>
          <cell r="G9">
            <v>45</v>
          </cell>
          <cell r="H9">
            <v>16.559999999999999</v>
          </cell>
          <cell r="J9">
            <v>26.28</v>
          </cell>
          <cell r="K9">
            <v>0</v>
          </cell>
        </row>
        <row r="10">
          <cell r="B10">
            <v>17.329166666666669</v>
          </cell>
          <cell r="C10">
            <v>26.4</v>
          </cell>
          <cell r="D10">
            <v>8.8000000000000007</v>
          </cell>
          <cell r="E10">
            <v>68.208333333333329</v>
          </cell>
          <cell r="F10">
            <v>99</v>
          </cell>
          <cell r="G10">
            <v>33</v>
          </cell>
          <cell r="H10">
            <v>15.48</v>
          </cell>
          <cell r="J10">
            <v>26.28</v>
          </cell>
          <cell r="K10">
            <v>0</v>
          </cell>
        </row>
        <row r="11">
          <cell r="B11">
            <v>16.775000000000002</v>
          </cell>
          <cell r="C11">
            <v>26.1</v>
          </cell>
          <cell r="D11">
            <v>8.4</v>
          </cell>
          <cell r="E11">
            <v>67.041666666666671</v>
          </cell>
          <cell r="F11">
            <v>97</v>
          </cell>
          <cell r="G11">
            <v>36</v>
          </cell>
          <cell r="H11">
            <v>13.68</v>
          </cell>
          <cell r="J11">
            <v>27.36</v>
          </cell>
          <cell r="K11">
            <v>0</v>
          </cell>
        </row>
        <row r="12">
          <cell r="B12">
            <v>16.645833333333336</v>
          </cell>
          <cell r="C12">
            <v>25.8</v>
          </cell>
          <cell r="D12">
            <v>8.5</v>
          </cell>
          <cell r="E12">
            <v>69.583333333333329</v>
          </cell>
          <cell r="F12">
            <v>99</v>
          </cell>
          <cell r="G12">
            <v>34</v>
          </cell>
          <cell r="H12">
            <v>14.04</v>
          </cell>
          <cell r="J12">
            <v>22.68</v>
          </cell>
          <cell r="K12">
            <v>0</v>
          </cell>
        </row>
        <row r="13">
          <cell r="B13">
            <v>17.087499999999999</v>
          </cell>
          <cell r="C13">
            <v>25</v>
          </cell>
          <cell r="D13">
            <v>9.5</v>
          </cell>
          <cell r="E13">
            <v>61.083333333333336</v>
          </cell>
          <cell r="F13">
            <v>93</v>
          </cell>
          <cell r="G13">
            <v>33</v>
          </cell>
          <cell r="H13">
            <v>16.559999999999999</v>
          </cell>
          <cell r="J13">
            <v>34.92</v>
          </cell>
          <cell r="K13">
            <v>0</v>
          </cell>
        </row>
        <row r="14">
          <cell r="B14">
            <v>16.304166666666664</v>
          </cell>
          <cell r="C14">
            <v>26.6</v>
          </cell>
          <cell r="D14">
            <v>7</v>
          </cell>
          <cell r="E14">
            <v>65.333333333333329</v>
          </cell>
          <cell r="F14">
            <v>95</v>
          </cell>
          <cell r="G14">
            <v>36</v>
          </cell>
          <cell r="H14">
            <v>12.96</v>
          </cell>
          <cell r="J14">
            <v>28.08</v>
          </cell>
          <cell r="K14">
            <v>0</v>
          </cell>
        </row>
        <row r="15">
          <cell r="B15">
            <v>18.591666666666665</v>
          </cell>
          <cell r="C15">
            <v>26.6</v>
          </cell>
          <cell r="D15">
            <v>11.5</v>
          </cell>
          <cell r="E15">
            <v>65.291666666666671</v>
          </cell>
          <cell r="F15">
            <v>92</v>
          </cell>
          <cell r="G15">
            <v>34</v>
          </cell>
          <cell r="H15">
            <v>12.96</v>
          </cell>
          <cell r="J15">
            <v>25.2</v>
          </cell>
          <cell r="K15">
            <v>0</v>
          </cell>
        </row>
        <row r="16">
          <cell r="B16">
            <v>19.966666666666665</v>
          </cell>
          <cell r="C16">
            <v>28.2</v>
          </cell>
          <cell r="D16">
            <v>14.2</v>
          </cell>
          <cell r="E16">
            <v>54.416666666666664</v>
          </cell>
          <cell r="F16">
            <v>75</v>
          </cell>
          <cell r="G16">
            <v>29</v>
          </cell>
          <cell r="H16">
            <v>14.4</v>
          </cell>
          <cell r="J16">
            <v>49.32</v>
          </cell>
          <cell r="K16">
            <v>0</v>
          </cell>
        </row>
        <row r="17">
          <cell r="B17">
            <v>19.2</v>
          </cell>
          <cell r="C17">
            <v>27.6</v>
          </cell>
          <cell r="D17">
            <v>13.1</v>
          </cell>
          <cell r="E17">
            <v>58.208333333333336</v>
          </cell>
          <cell r="F17">
            <v>86</v>
          </cell>
          <cell r="G17">
            <v>31</v>
          </cell>
          <cell r="H17">
            <v>12.96</v>
          </cell>
          <cell r="J17">
            <v>27.720000000000002</v>
          </cell>
          <cell r="K17">
            <v>0</v>
          </cell>
        </row>
        <row r="18">
          <cell r="B18">
            <v>19.8</v>
          </cell>
          <cell r="C18">
            <v>29</v>
          </cell>
          <cell r="D18">
            <v>11.7</v>
          </cell>
          <cell r="E18">
            <v>61.333333333333336</v>
          </cell>
          <cell r="F18">
            <v>93</v>
          </cell>
          <cell r="G18">
            <v>31</v>
          </cell>
          <cell r="H18">
            <v>17.64</v>
          </cell>
          <cell r="J18">
            <v>29.16</v>
          </cell>
          <cell r="K18">
            <v>0</v>
          </cell>
        </row>
        <row r="19">
          <cell r="B19">
            <v>21.5625</v>
          </cell>
          <cell r="C19">
            <v>29.5</v>
          </cell>
          <cell r="D19">
            <v>14.9</v>
          </cell>
          <cell r="E19">
            <v>58.5</v>
          </cell>
          <cell r="F19">
            <v>88</v>
          </cell>
          <cell r="G19">
            <v>30</v>
          </cell>
          <cell r="H19">
            <v>20.88</v>
          </cell>
          <cell r="J19">
            <v>38.880000000000003</v>
          </cell>
          <cell r="K19">
            <v>0</v>
          </cell>
        </row>
        <row r="20">
          <cell r="B20">
            <v>19.983333333333331</v>
          </cell>
          <cell r="C20">
            <v>29.7</v>
          </cell>
          <cell r="D20">
            <v>12.5</v>
          </cell>
          <cell r="E20">
            <v>57.833333333333336</v>
          </cell>
          <cell r="F20">
            <v>87</v>
          </cell>
          <cell r="G20">
            <v>24</v>
          </cell>
          <cell r="H20">
            <v>18.36</v>
          </cell>
          <cell r="J20">
            <v>35.28</v>
          </cell>
          <cell r="K20">
            <v>0</v>
          </cell>
        </row>
        <row r="21">
          <cell r="B21">
            <v>15.708333333333334</v>
          </cell>
          <cell r="C21">
            <v>20.6</v>
          </cell>
          <cell r="D21">
            <v>12.5</v>
          </cell>
          <cell r="E21">
            <v>68.791666666666671</v>
          </cell>
          <cell r="F21">
            <v>99</v>
          </cell>
          <cell r="G21">
            <v>45</v>
          </cell>
          <cell r="H21">
            <v>24.840000000000003</v>
          </cell>
          <cell r="J21">
            <v>42.480000000000004</v>
          </cell>
          <cell r="K21">
            <v>0</v>
          </cell>
        </row>
        <row r="22">
          <cell r="B22">
            <v>10.875</v>
          </cell>
          <cell r="C22">
            <v>20.7</v>
          </cell>
          <cell r="D22">
            <v>3.3</v>
          </cell>
          <cell r="E22">
            <v>70.333333333333329</v>
          </cell>
          <cell r="F22">
            <v>97</v>
          </cell>
          <cell r="G22">
            <v>38</v>
          </cell>
          <cell r="H22">
            <v>14.76</v>
          </cell>
          <cell r="J22">
            <v>30.240000000000002</v>
          </cell>
          <cell r="K22">
            <v>0</v>
          </cell>
        </row>
        <row r="23">
          <cell r="B23">
            <v>13.916666666666666</v>
          </cell>
          <cell r="C23">
            <v>25.2</v>
          </cell>
          <cell r="D23">
            <v>5.7</v>
          </cell>
          <cell r="E23">
            <v>65.833333333333329</v>
          </cell>
          <cell r="F23">
            <v>97</v>
          </cell>
          <cell r="G23">
            <v>25</v>
          </cell>
          <cell r="H23">
            <v>15.120000000000001</v>
          </cell>
          <cell r="J23">
            <v>27</v>
          </cell>
          <cell r="K23">
            <v>0</v>
          </cell>
        </row>
        <row r="24">
          <cell r="B24">
            <v>16.470833333333335</v>
          </cell>
          <cell r="C24">
            <v>26</v>
          </cell>
          <cell r="D24">
            <v>8.5</v>
          </cell>
          <cell r="E24">
            <v>58</v>
          </cell>
          <cell r="F24">
            <v>84</v>
          </cell>
          <cell r="G24">
            <v>36</v>
          </cell>
          <cell r="H24">
            <v>15.120000000000001</v>
          </cell>
          <cell r="J24">
            <v>27.36</v>
          </cell>
          <cell r="K24">
            <v>0</v>
          </cell>
        </row>
        <row r="25">
          <cell r="B25">
            <v>18.845833333333335</v>
          </cell>
          <cell r="C25">
            <v>28.9</v>
          </cell>
          <cell r="D25">
            <v>11.4</v>
          </cell>
          <cell r="E25">
            <v>61.166666666666664</v>
          </cell>
          <cell r="F25">
            <v>88</v>
          </cell>
          <cell r="G25">
            <v>31</v>
          </cell>
          <cell r="H25">
            <v>14.04</v>
          </cell>
          <cell r="J25">
            <v>24.12</v>
          </cell>
          <cell r="K25">
            <v>0</v>
          </cell>
        </row>
        <row r="26">
          <cell r="B26">
            <v>19.729166666666668</v>
          </cell>
          <cell r="C26">
            <v>29.6</v>
          </cell>
          <cell r="D26">
            <v>10.6</v>
          </cell>
          <cell r="E26">
            <v>60.666666666666664</v>
          </cell>
          <cell r="F26">
            <v>92</v>
          </cell>
          <cell r="G26">
            <v>31</v>
          </cell>
          <cell r="H26">
            <v>12.6</v>
          </cell>
          <cell r="J26">
            <v>25.2</v>
          </cell>
          <cell r="K26">
            <v>0</v>
          </cell>
        </row>
        <row r="27">
          <cell r="B27">
            <v>21.570833333333336</v>
          </cell>
          <cell r="C27">
            <v>30</v>
          </cell>
          <cell r="D27">
            <v>14.5</v>
          </cell>
          <cell r="E27">
            <v>56.583333333333336</v>
          </cell>
          <cell r="F27">
            <v>85</v>
          </cell>
          <cell r="G27">
            <v>32</v>
          </cell>
          <cell r="H27">
            <v>15.840000000000002</v>
          </cell>
          <cell r="J27">
            <v>27.720000000000002</v>
          </cell>
          <cell r="K27">
            <v>0</v>
          </cell>
        </row>
        <row r="28">
          <cell r="B28">
            <v>19.779166666666665</v>
          </cell>
          <cell r="C28">
            <v>28.9</v>
          </cell>
          <cell r="D28">
            <v>15.4</v>
          </cell>
          <cell r="E28">
            <v>64.583333333333329</v>
          </cell>
          <cell r="F28">
            <v>83</v>
          </cell>
          <cell r="G28">
            <v>35</v>
          </cell>
          <cell r="H28">
            <v>22.32</v>
          </cell>
          <cell r="J28">
            <v>45.72</v>
          </cell>
          <cell r="K28">
            <v>0</v>
          </cell>
        </row>
        <row r="29">
          <cell r="B29">
            <v>19.258333333333333</v>
          </cell>
          <cell r="C29">
            <v>29.8</v>
          </cell>
          <cell r="D29">
            <v>11.8</v>
          </cell>
          <cell r="E29">
            <v>69.666666666666671</v>
          </cell>
          <cell r="F29">
            <v>97</v>
          </cell>
          <cell r="G29">
            <v>35</v>
          </cell>
          <cell r="H29">
            <v>20.16</v>
          </cell>
          <cell r="J29">
            <v>37.080000000000005</v>
          </cell>
          <cell r="K29">
            <v>0</v>
          </cell>
        </row>
        <row r="30">
          <cell r="B30">
            <v>22</v>
          </cell>
          <cell r="C30">
            <v>30.8</v>
          </cell>
          <cell r="D30">
            <v>15.7</v>
          </cell>
          <cell r="E30">
            <v>61.5</v>
          </cell>
          <cell r="F30">
            <v>84</v>
          </cell>
          <cell r="G30">
            <v>34</v>
          </cell>
          <cell r="H30">
            <v>26.64</v>
          </cell>
          <cell r="J30">
            <v>46.440000000000005</v>
          </cell>
          <cell r="K30">
            <v>0</v>
          </cell>
        </row>
        <row r="31">
          <cell r="B31">
            <v>21.395833333333332</v>
          </cell>
          <cell r="C31">
            <v>31.9</v>
          </cell>
          <cell r="D31">
            <v>14.9</v>
          </cell>
          <cell r="E31">
            <v>66.291666666666671</v>
          </cell>
          <cell r="F31">
            <v>95</v>
          </cell>
          <cell r="G31">
            <v>29</v>
          </cell>
          <cell r="H31">
            <v>38.880000000000003</v>
          </cell>
          <cell r="J31">
            <v>64.44</v>
          </cell>
          <cell r="K31">
            <v>2.2000000000000002</v>
          </cell>
        </row>
        <row r="32">
          <cell r="B32">
            <v>14.566666666666665</v>
          </cell>
          <cell r="C32">
            <v>18.899999999999999</v>
          </cell>
          <cell r="D32">
            <v>12</v>
          </cell>
          <cell r="E32">
            <v>89.5</v>
          </cell>
          <cell r="F32">
            <v>99</v>
          </cell>
          <cell r="G32">
            <v>74</v>
          </cell>
          <cell r="H32">
            <v>24.12</v>
          </cell>
          <cell r="J32">
            <v>41.4</v>
          </cell>
          <cell r="K32">
            <v>1</v>
          </cell>
        </row>
        <row r="33">
          <cell r="B33">
            <v>13.312500000000002</v>
          </cell>
          <cell r="C33">
            <v>20</v>
          </cell>
          <cell r="D33">
            <v>8.9</v>
          </cell>
          <cell r="E33">
            <v>75.208333333333329</v>
          </cell>
          <cell r="F33">
            <v>99</v>
          </cell>
          <cell r="G33">
            <v>36</v>
          </cell>
          <cell r="H33">
            <v>14.76</v>
          </cell>
          <cell r="J33">
            <v>32.04</v>
          </cell>
          <cell r="K33">
            <v>0</v>
          </cell>
        </row>
        <row r="34">
          <cell r="B34">
            <v>13.883333333333333</v>
          </cell>
          <cell r="C34">
            <v>24.6</v>
          </cell>
          <cell r="D34">
            <v>5.8</v>
          </cell>
          <cell r="E34">
            <v>62.416666666666664</v>
          </cell>
          <cell r="F34">
            <v>93</v>
          </cell>
          <cell r="G34">
            <v>24</v>
          </cell>
          <cell r="H34">
            <v>18</v>
          </cell>
          <cell r="J34">
            <v>30.240000000000002</v>
          </cell>
          <cell r="K34">
            <v>0</v>
          </cell>
        </row>
        <row r="35">
          <cell r="B35">
            <v>17.024999999999995</v>
          </cell>
          <cell r="C35">
            <v>26.7</v>
          </cell>
          <cell r="D35">
            <v>10.1</v>
          </cell>
          <cell r="E35">
            <v>48.958333333333336</v>
          </cell>
          <cell r="F35">
            <v>72</v>
          </cell>
          <cell r="G35">
            <v>24</v>
          </cell>
          <cell r="H35">
            <v>25.92</v>
          </cell>
          <cell r="J35">
            <v>42.480000000000004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12.0875</v>
          </cell>
          <cell r="C5">
            <v>17.7</v>
          </cell>
          <cell r="D5">
            <v>9.3000000000000007</v>
          </cell>
          <cell r="E5">
            <v>66</v>
          </cell>
          <cell r="F5">
            <v>82</v>
          </cell>
          <cell r="G5">
            <v>40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>
            <v>13.604166666666666</v>
          </cell>
          <cell r="C6">
            <v>22.2</v>
          </cell>
          <cell r="D6">
            <v>7.2</v>
          </cell>
          <cell r="E6">
            <v>59.916666666666664</v>
          </cell>
          <cell r="F6">
            <v>76</v>
          </cell>
          <cell r="G6">
            <v>45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>
            <v>15.062500000000002</v>
          </cell>
          <cell r="C7">
            <v>22.7</v>
          </cell>
          <cell r="D7">
            <v>7.6</v>
          </cell>
          <cell r="E7">
            <v>62.25</v>
          </cell>
          <cell r="F7">
            <v>82</v>
          </cell>
          <cell r="G7">
            <v>47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>
            <v>16.166666666666668</v>
          </cell>
          <cell r="C8">
            <v>24.4</v>
          </cell>
          <cell r="D8">
            <v>9.6</v>
          </cell>
          <cell r="E8">
            <v>77.083333333333329</v>
          </cell>
          <cell r="F8">
            <v>96</v>
          </cell>
          <cell r="G8">
            <v>46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>
            <v>16.162500000000001</v>
          </cell>
          <cell r="C9">
            <v>27</v>
          </cell>
          <cell r="D9">
            <v>8.1</v>
          </cell>
          <cell r="E9">
            <v>75.125</v>
          </cell>
          <cell r="F9">
            <v>96</v>
          </cell>
          <cell r="G9">
            <v>40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>
            <v>17.083333333333332</v>
          </cell>
          <cell r="C10">
            <v>28.8</v>
          </cell>
          <cell r="D10">
            <v>8.4</v>
          </cell>
          <cell r="E10">
            <v>71.25</v>
          </cell>
          <cell r="F10">
            <v>96</v>
          </cell>
          <cell r="G10">
            <v>27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>
            <v>16.029166666666669</v>
          </cell>
          <cell r="C11">
            <v>27.8</v>
          </cell>
          <cell r="D11">
            <v>7.7</v>
          </cell>
          <cell r="E11">
            <v>71.75</v>
          </cell>
          <cell r="F11">
            <v>95</v>
          </cell>
          <cell r="G11">
            <v>33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>
            <v>17.545833333333334</v>
          </cell>
          <cell r="C12">
            <v>27</v>
          </cell>
          <cell r="D12">
            <v>9.1999999999999993</v>
          </cell>
          <cell r="E12">
            <v>68.25</v>
          </cell>
          <cell r="F12">
            <v>95</v>
          </cell>
          <cell r="G12">
            <v>28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>
            <v>16.491666666666664</v>
          </cell>
          <cell r="C13">
            <v>26</v>
          </cell>
          <cell r="D13">
            <v>7.6</v>
          </cell>
          <cell r="E13">
            <v>64.416666666666671</v>
          </cell>
          <cell r="F13">
            <v>94</v>
          </cell>
          <cell r="G13">
            <v>30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16.1875</v>
          </cell>
          <cell r="C14">
            <v>28.1</v>
          </cell>
          <cell r="D14">
            <v>7.3</v>
          </cell>
          <cell r="E14">
            <v>67.541666666666671</v>
          </cell>
          <cell r="F14">
            <v>92</v>
          </cell>
          <cell r="G14">
            <v>33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>
            <v>19.554166666666664</v>
          </cell>
          <cell r="C15">
            <v>28.6</v>
          </cell>
          <cell r="D15">
            <v>12.1</v>
          </cell>
          <cell r="E15">
            <v>64.958333333333329</v>
          </cell>
          <cell r="F15">
            <v>92</v>
          </cell>
          <cell r="G15">
            <v>30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>
            <v>20.320833333333329</v>
          </cell>
          <cell r="C16">
            <v>30</v>
          </cell>
          <cell r="D16">
            <v>11.6</v>
          </cell>
          <cell r="E16">
            <v>58</v>
          </cell>
          <cell r="F16">
            <v>89</v>
          </cell>
          <cell r="G16">
            <v>25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>
            <v>18.587500000000002</v>
          </cell>
          <cell r="C17">
            <v>29.8</v>
          </cell>
          <cell r="D17">
            <v>11.2</v>
          </cell>
          <cell r="E17">
            <v>62.666666666666664</v>
          </cell>
          <cell r="F17">
            <v>88</v>
          </cell>
          <cell r="G17">
            <v>25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>
            <v>19.666666666666668</v>
          </cell>
          <cell r="C18">
            <v>30.1</v>
          </cell>
          <cell r="D18">
            <v>11.2</v>
          </cell>
          <cell r="E18">
            <v>64.5</v>
          </cell>
          <cell r="F18">
            <v>92</v>
          </cell>
          <cell r="G18">
            <v>31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19.854166666666661</v>
          </cell>
          <cell r="C19">
            <v>32.4</v>
          </cell>
          <cell r="D19">
            <v>10.8</v>
          </cell>
          <cell r="E19">
            <v>64.833333333333329</v>
          </cell>
          <cell r="F19">
            <v>94</v>
          </cell>
          <cell r="G19">
            <v>24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>
            <v>20.174999999999997</v>
          </cell>
          <cell r="C20">
            <v>31.9</v>
          </cell>
          <cell r="D20">
            <v>9.6999999999999993</v>
          </cell>
          <cell r="E20">
            <v>58.416666666666664</v>
          </cell>
          <cell r="F20">
            <v>92</v>
          </cell>
          <cell r="G20">
            <v>21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>
            <v>16.858333333333334</v>
          </cell>
          <cell r="C21">
            <v>22.4</v>
          </cell>
          <cell r="D21">
            <v>11.6</v>
          </cell>
          <cell r="E21">
            <v>69.333333333333329</v>
          </cell>
          <cell r="F21">
            <v>88</v>
          </cell>
          <cell r="G21">
            <v>52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>
            <v>13.008333333333333</v>
          </cell>
          <cell r="C22">
            <v>21.1</v>
          </cell>
          <cell r="D22">
            <v>3.4</v>
          </cell>
          <cell r="E22">
            <v>63.25</v>
          </cell>
          <cell r="F22">
            <v>93</v>
          </cell>
          <cell r="G22">
            <v>37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>
            <v>12.795652173913044</v>
          </cell>
          <cell r="C23">
            <v>25.1</v>
          </cell>
          <cell r="D23">
            <v>3</v>
          </cell>
          <cell r="E23">
            <v>69.173913043478265</v>
          </cell>
          <cell r="F23">
            <v>96</v>
          </cell>
          <cell r="G23">
            <v>27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>
            <v>16.762499999999999</v>
          </cell>
          <cell r="C24">
            <v>30</v>
          </cell>
          <cell r="D24">
            <v>7.1</v>
          </cell>
          <cell r="E24">
            <v>64.166666666666671</v>
          </cell>
          <cell r="F24">
            <v>92</v>
          </cell>
          <cell r="G24">
            <v>26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>
            <v>19.395833333333332</v>
          </cell>
          <cell r="C25">
            <v>31.6</v>
          </cell>
          <cell r="D25">
            <v>9.9</v>
          </cell>
          <cell r="E25">
            <v>62.291666666666664</v>
          </cell>
          <cell r="F25">
            <v>92</v>
          </cell>
          <cell r="G25">
            <v>25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>
            <v>19.258333333333336</v>
          </cell>
          <cell r="C26">
            <v>31.6</v>
          </cell>
          <cell r="D26">
            <v>9.8000000000000007</v>
          </cell>
          <cell r="E26">
            <v>62.541666666666664</v>
          </cell>
          <cell r="F26">
            <v>93</v>
          </cell>
          <cell r="G26">
            <v>25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>
            <v>20.108333333333331</v>
          </cell>
          <cell r="C27">
            <v>31.8</v>
          </cell>
          <cell r="D27">
            <v>11.6</v>
          </cell>
          <cell r="E27">
            <v>61.666666666666664</v>
          </cell>
          <cell r="F27">
            <v>91</v>
          </cell>
          <cell r="G27">
            <v>24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>
            <v>20.912499999999998</v>
          </cell>
          <cell r="C28">
            <v>33.299999999999997</v>
          </cell>
          <cell r="D28">
            <v>11.2</v>
          </cell>
          <cell r="E28">
            <v>61.208333333333336</v>
          </cell>
          <cell r="F28">
            <v>92</v>
          </cell>
          <cell r="G28">
            <v>21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>
            <v>20.395833333333332</v>
          </cell>
          <cell r="C29">
            <v>32.4</v>
          </cell>
          <cell r="D29">
            <v>13.1</v>
          </cell>
          <cell r="E29">
            <v>64.833333333333329</v>
          </cell>
          <cell r="F29">
            <v>91</v>
          </cell>
          <cell r="G29">
            <v>25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>
            <v>21.7</v>
          </cell>
          <cell r="C30">
            <v>34.5</v>
          </cell>
          <cell r="D30">
            <v>12.7</v>
          </cell>
          <cell r="E30">
            <v>61.875</v>
          </cell>
          <cell r="F30">
            <v>93</v>
          </cell>
          <cell r="G30">
            <v>23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>
            <v>21.770833333333332</v>
          </cell>
          <cell r="C31">
            <v>34.200000000000003</v>
          </cell>
          <cell r="D31">
            <v>12.6</v>
          </cell>
          <cell r="E31">
            <v>64.208333333333329</v>
          </cell>
          <cell r="F31">
            <v>91</v>
          </cell>
          <cell r="G31">
            <v>25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>
            <v>17.387500000000003</v>
          </cell>
          <cell r="C32">
            <v>21</v>
          </cell>
          <cell r="D32">
            <v>13.8</v>
          </cell>
          <cell r="E32">
            <v>81.833333333333329</v>
          </cell>
          <cell r="F32">
            <v>94</v>
          </cell>
          <cell r="G32">
            <v>58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>
            <v>14.479166666666664</v>
          </cell>
          <cell r="C33">
            <v>21.6</v>
          </cell>
          <cell r="D33">
            <v>8</v>
          </cell>
          <cell r="E33">
            <v>67.75</v>
          </cell>
          <cell r="F33">
            <v>94</v>
          </cell>
          <cell r="G33">
            <v>31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>
            <v>14.6</v>
          </cell>
          <cell r="C34">
            <v>26.3</v>
          </cell>
          <cell r="D34">
            <v>3.6</v>
          </cell>
          <cell r="E34">
            <v>62.565217391304351</v>
          </cell>
          <cell r="F34">
            <v>96</v>
          </cell>
          <cell r="G34">
            <v>23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B35">
            <v>17.316666666666666</v>
          </cell>
          <cell r="C35">
            <v>29.8</v>
          </cell>
          <cell r="D35">
            <v>7.6</v>
          </cell>
          <cell r="E35">
            <v>56.291666666666664</v>
          </cell>
          <cell r="F35">
            <v>90</v>
          </cell>
          <cell r="G35">
            <v>19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13.533333333333333</v>
          </cell>
          <cell r="C5">
            <v>17.5</v>
          </cell>
          <cell r="D5">
            <v>11.5</v>
          </cell>
          <cell r="E5">
            <v>68.208333333333329</v>
          </cell>
          <cell r="F5">
            <v>78</v>
          </cell>
          <cell r="G5">
            <v>54</v>
          </cell>
          <cell r="H5">
            <v>9.3600000000000012</v>
          </cell>
          <cell r="J5">
            <v>20.52</v>
          </cell>
          <cell r="K5">
            <v>0</v>
          </cell>
        </row>
        <row r="6">
          <cell r="B6">
            <v>13.875000000000002</v>
          </cell>
          <cell r="C6">
            <v>22.9</v>
          </cell>
          <cell r="D6">
            <v>7.9</v>
          </cell>
          <cell r="E6">
            <v>64.541666666666671</v>
          </cell>
          <cell r="F6">
            <v>81</v>
          </cell>
          <cell r="G6">
            <v>41</v>
          </cell>
          <cell r="H6">
            <v>9.7200000000000006</v>
          </cell>
          <cell r="J6">
            <v>20.88</v>
          </cell>
          <cell r="K6">
            <v>0</v>
          </cell>
        </row>
        <row r="7">
          <cell r="B7">
            <v>16.170833333333334</v>
          </cell>
          <cell r="C7">
            <v>24.3</v>
          </cell>
          <cell r="D7">
            <v>10.5</v>
          </cell>
          <cell r="E7">
            <v>62.208333333333336</v>
          </cell>
          <cell r="F7">
            <v>79</v>
          </cell>
          <cell r="G7">
            <v>46</v>
          </cell>
          <cell r="H7">
            <v>7.5600000000000005</v>
          </cell>
          <cell r="J7">
            <v>16.2</v>
          </cell>
          <cell r="K7">
            <v>0</v>
          </cell>
        </row>
        <row r="8">
          <cell r="B8">
            <v>18.512499999999999</v>
          </cell>
          <cell r="C8">
            <v>26.3</v>
          </cell>
          <cell r="D8">
            <v>12.2</v>
          </cell>
          <cell r="E8">
            <v>70.166666666666671</v>
          </cell>
          <cell r="F8">
            <v>90</v>
          </cell>
          <cell r="G8">
            <v>44</v>
          </cell>
          <cell r="H8">
            <v>8.2799999999999994</v>
          </cell>
          <cell r="J8">
            <v>18</v>
          </cell>
          <cell r="K8">
            <v>0</v>
          </cell>
        </row>
        <row r="9">
          <cell r="B9">
            <v>20.095833333333328</v>
          </cell>
          <cell r="C9">
            <v>27.8</v>
          </cell>
          <cell r="D9">
            <v>14.8</v>
          </cell>
          <cell r="E9">
            <v>69.75</v>
          </cell>
          <cell r="F9">
            <v>88</v>
          </cell>
          <cell r="G9">
            <v>46</v>
          </cell>
          <cell r="H9">
            <v>8.2799999999999994</v>
          </cell>
          <cell r="J9">
            <v>16.920000000000002</v>
          </cell>
          <cell r="K9">
            <v>0</v>
          </cell>
        </row>
        <row r="10">
          <cell r="B10">
            <v>20.083333333333325</v>
          </cell>
          <cell r="C10">
            <v>29.6</v>
          </cell>
          <cell r="D10">
            <v>13.3</v>
          </cell>
          <cell r="E10">
            <v>70.083333333333329</v>
          </cell>
          <cell r="F10">
            <v>92</v>
          </cell>
          <cell r="G10">
            <v>29</v>
          </cell>
          <cell r="H10">
            <v>5.7600000000000007</v>
          </cell>
          <cell r="J10">
            <v>16.920000000000002</v>
          </cell>
          <cell r="K10">
            <v>0</v>
          </cell>
        </row>
        <row r="11">
          <cell r="B11">
            <v>19.412499999999998</v>
          </cell>
          <cell r="C11">
            <v>28.9</v>
          </cell>
          <cell r="D11">
            <v>12.5</v>
          </cell>
          <cell r="E11">
            <v>66.916666666666671</v>
          </cell>
          <cell r="F11">
            <v>92</v>
          </cell>
          <cell r="G11">
            <v>28</v>
          </cell>
          <cell r="H11">
            <v>7.5600000000000005</v>
          </cell>
          <cell r="J11">
            <v>15.120000000000001</v>
          </cell>
          <cell r="K11">
            <v>0</v>
          </cell>
        </row>
        <row r="12">
          <cell r="B12">
            <v>19.429166666666667</v>
          </cell>
          <cell r="C12">
            <v>29.1</v>
          </cell>
          <cell r="D12">
            <v>12.3</v>
          </cell>
          <cell r="E12">
            <v>67.166666666666671</v>
          </cell>
          <cell r="F12">
            <v>91</v>
          </cell>
          <cell r="G12">
            <v>29</v>
          </cell>
          <cell r="H12">
            <v>5.04</v>
          </cell>
          <cell r="J12">
            <v>16.920000000000002</v>
          </cell>
          <cell r="K12">
            <v>0</v>
          </cell>
        </row>
        <row r="13">
          <cell r="B13">
            <v>19.725000000000001</v>
          </cell>
          <cell r="C13">
            <v>28.7</v>
          </cell>
          <cell r="D13">
            <v>13.7</v>
          </cell>
          <cell r="E13">
            <v>62.25</v>
          </cell>
          <cell r="F13">
            <v>89</v>
          </cell>
          <cell r="G13">
            <v>26</v>
          </cell>
          <cell r="H13">
            <v>7.5600000000000005</v>
          </cell>
          <cell r="J13">
            <v>16.559999999999999</v>
          </cell>
          <cell r="K13">
            <v>0</v>
          </cell>
        </row>
        <row r="14">
          <cell r="B14">
            <v>19.483333333333334</v>
          </cell>
          <cell r="C14">
            <v>28.9</v>
          </cell>
          <cell r="D14">
            <v>11.4</v>
          </cell>
          <cell r="E14">
            <v>62.125</v>
          </cell>
          <cell r="F14">
            <v>85</v>
          </cell>
          <cell r="G14">
            <v>28</v>
          </cell>
          <cell r="H14">
            <v>9</v>
          </cell>
          <cell r="J14">
            <v>15.840000000000002</v>
          </cell>
          <cell r="K14">
            <v>0</v>
          </cell>
        </row>
        <row r="15">
          <cell r="B15">
            <v>20.724999999999998</v>
          </cell>
          <cell r="C15">
            <v>30.2</v>
          </cell>
          <cell r="D15">
            <v>13.9</v>
          </cell>
          <cell r="E15">
            <v>64.958333333333329</v>
          </cell>
          <cell r="F15">
            <v>89</v>
          </cell>
          <cell r="G15">
            <v>29</v>
          </cell>
          <cell r="H15">
            <v>7.9200000000000008</v>
          </cell>
          <cell r="J15">
            <v>14.4</v>
          </cell>
          <cell r="K15">
            <v>0</v>
          </cell>
        </row>
        <row r="16">
          <cell r="B16">
            <v>21.158333333333331</v>
          </cell>
          <cell r="C16">
            <v>30.5</v>
          </cell>
          <cell r="D16">
            <v>14.5</v>
          </cell>
          <cell r="E16">
            <v>63.208333333333336</v>
          </cell>
          <cell r="F16">
            <v>88</v>
          </cell>
          <cell r="G16">
            <v>25</v>
          </cell>
          <cell r="H16">
            <v>9.3600000000000012</v>
          </cell>
          <cell r="J16">
            <v>23.759999999999998</v>
          </cell>
          <cell r="K16">
            <v>0</v>
          </cell>
        </row>
        <row r="17">
          <cell r="B17">
            <v>20.487500000000001</v>
          </cell>
          <cell r="C17">
            <v>31</v>
          </cell>
          <cell r="D17">
            <v>13.7</v>
          </cell>
          <cell r="E17">
            <v>61.75</v>
          </cell>
          <cell r="F17">
            <v>87</v>
          </cell>
          <cell r="G17">
            <v>25</v>
          </cell>
          <cell r="H17">
            <v>10.44</v>
          </cell>
          <cell r="J17">
            <v>21.240000000000002</v>
          </cell>
          <cell r="K17">
            <v>0</v>
          </cell>
        </row>
        <row r="18">
          <cell r="B18">
            <v>21.404166666666669</v>
          </cell>
          <cell r="C18">
            <v>30.7</v>
          </cell>
          <cell r="D18">
            <v>14.8</v>
          </cell>
          <cell r="E18">
            <v>61.291666666666664</v>
          </cell>
          <cell r="F18">
            <v>87</v>
          </cell>
          <cell r="G18">
            <v>26</v>
          </cell>
          <cell r="H18">
            <v>9.7200000000000006</v>
          </cell>
          <cell r="J18">
            <v>19.8</v>
          </cell>
          <cell r="K18">
            <v>0</v>
          </cell>
        </row>
        <row r="19">
          <cell r="B19">
            <v>21.704166666666666</v>
          </cell>
          <cell r="C19">
            <v>31.6</v>
          </cell>
          <cell r="D19">
            <v>14.8</v>
          </cell>
          <cell r="E19">
            <v>64.75</v>
          </cell>
          <cell r="F19">
            <v>90</v>
          </cell>
          <cell r="G19">
            <v>29</v>
          </cell>
          <cell r="H19">
            <v>11.16</v>
          </cell>
          <cell r="J19">
            <v>27.36</v>
          </cell>
          <cell r="K19">
            <v>0</v>
          </cell>
        </row>
        <row r="20">
          <cell r="B20">
            <v>22.012499999999999</v>
          </cell>
          <cell r="C20">
            <v>31.5</v>
          </cell>
          <cell r="D20">
            <v>13.6</v>
          </cell>
          <cell r="E20">
            <v>62.791666666666664</v>
          </cell>
          <cell r="F20">
            <v>92</v>
          </cell>
          <cell r="G20">
            <v>29</v>
          </cell>
          <cell r="H20">
            <v>12.96</v>
          </cell>
          <cell r="J20">
            <v>27.36</v>
          </cell>
          <cell r="K20">
            <v>0</v>
          </cell>
        </row>
        <row r="21">
          <cell r="B21">
            <v>19.258333333333333</v>
          </cell>
          <cell r="C21">
            <v>22.9</v>
          </cell>
          <cell r="D21">
            <v>15.5</v>
          </cell>
          <cell r="E21">
            <v>71.5</v>
          </cell>
          <cell r="F21">
            <v>90</v>
          </cell>
          <cell r="G21">
            <v>50</v>
          </cell>
          <cell r="H21">
            <v>9.7200000000000006</v>
          </cell>
          <cell r="J21">
            <v>18</v>
          </cell>
          <cell r="K21">
            <v>0</v>
          </cell>
        </row>
        <row r="22">
          <cell r="B22">
            <v>14.879166666666665</v>
          </cell>
          <cell r="C22">
            <v>22.1</v>
          </cell>
          <cell r="D22">
            <v>8.8000000000000007</v>
          </cell>
          <cell r="E22">
            <v>60.833333333333336</v>
          </cell>
          <cell r="F22">
            <v>85</v>
          </cell>
          <cell r="G22">
            <v>36</v>
          </cell>
          <cell r="H22">
            <v>10.8</v>
          </cell>
          <cell r="J22">
            <v>22.68</v>
          </cell>
          <cell r="K22">
            <v>0</v>
          </cell>
        </row>
        <row r="23">
          <cell r="B23">
            <v>16.266666666666662</v>
          </cell>
          <cell r="C23">
            <v>26.8</v>
          </cell>
          <cell r="D23">
            <v>9.3000000000000007</v>
          </cell>
          <cell r="E23">
            <v>65.666666666666671</v>
          </cell>
          <cell r="F23">
            <v>87</v>
          </cell>
          <cell r="G23">
            <v>34</v>
          </cell>
          <cell r="H23">
            <v>5.4</v>
          </cell>
          <cell r="J23">
            <v>12.96</v>
          </cell>
          <cell r="K23">
            <v>0</v>
          </cell>
        </row>
        <row r="24">
          <cell r="B24">
            <v>19.849999999999998</v>
          </cell>
          <cell r="C24">
            <v>30.4</v>
          </cell>
          <cell r="D24">
            <v>13.3</v>
          </cell>
          <cell r="E24">
            <v>65.5</v>
          </cell>
          <cell r="F24">
            <v>89</v>
          </cell>
          <cell r="G24">
            <v>28</v>
          </cell>
          <cell r="H24">
            <v>6.84</v>
          </cell>
          <cell r="J24">
            <v>16.920000000000002</v>
          </cell>
          <cell r="K24">
            <v>0</v>
          </cell>
        </row>
        <row r="25">
          <cell r="B25">
            <v>21.762500000000003</v>
          </cell>
          <cell r="C25">
            <v>31.4</v>
          </cell>
          <cell r="D25">
            <v>14.7</v>
          </cell>
          <cell r="E25">
            <v>64.291666666666671</v>
          </cell>
          <cell r="F25">
            <v>90</v>
          </cell>
          <cell r="G25">
            <v>28</v>
          </cell>
          <cell r="H25">
            <v>5.04</v>
          </cell>
          <cell r="J25">
            <v>16.559999999999999</v>
          </cell>
          <cell r="K25">
            <v>0</v>
          </cell>
        </row>
        <row r="26">
          <cell r="B26">
            <v>22.099999999999998</v>
          </cell>
          <cell r="C26">
            <v>32.799999999999997</v>
          </cell>
          <cell r="D26">
            <v>14.5</v>
          </cell>
          <cell r="E26">
            <v>64.416666666666671</v>
          </cell>
          <cell r="F26">
            <v>90</v>
          </cell>
          <cell r="G26">
            <v>28</v>
          </cell>
          <cell r="H26">
            <v>5.4</v>
          </cell>
          <cell r="J26">
            <v>15.840000000000002</v>
          </cell>
          <cell r="K26">
            <v>0</v>
          </cell>
        </row>
        <row r="27">
          <cell r="B27">
            <v>23.904166666666669</v>
          </cell>
          <cell r="C27">
            <v>33.4</v>
          </cell>
          <cell r="D27">
            <v>17.5</v>
          </cell>
          <cell r="E27">
            <v>59.875</v>
          </cell>
          <cell r="F27">
            <v>87</v>
          </cell>
          <cell r="G27">
            <v>28</v>
          </cell>
          <cell r="H27">
            <v>5.04</v>
          </cell>
          <cell r="J27">
            <v>17.28</v>
          </cell>
          <cell r="K27">
            <v>0</v>
          </cell>
        </row>
        <row r="28">
          <cell r="B28">
            <v>23.262499999999992</v>
          </cell>
          <cell r="C28">
            <v>33.4</v>
          </cell>
          <cell r="D28">
            <v>14.1</v>
          </cell>
          <cell r="E28">
            <v>62.75</v>
          </cell>
          <cell r="F28">
            <v>92</v>
          </cell>
          <cell r="G28">
            <v>24</v>
          </cell>
          <cell r="H28">
            <v>7.5600000000000005</v>
          </cell>
          <cell r="J28">
            <v>22.32</v>
          </cell>
          <cell r="K28">
            <v>0</v>
          </cell>
        </row>
        <row r="29">
          <cell r="B29">
            <v>22.841666666666665</v>
          </cell>
          <cell r="C29">
            <v>32.700000000000003</v>
          </cell>
          <cell r="D29">
            <v>16.399999999999999</v>
          </cell>
          <cell r="E29">
            <v>60.166666666666664</v>
          </cell>
          <cell r="F29">
            <v>80</v>
          </cell>
          <cell r="G29">
            <v>29</v>
          </cell>
          <cell r="H29">
            <v>9.7200000000000006</v>
          </cell>
          <cell r="J29">
            <v>22.68</v>
          </cell>
          <cell r="K29">
            <v>0</v>
          </cell>
        </row>
        <row r="30">
          <cell r="B30">
            <v>24.554166666666664</v>
          </cell>
          <cell r="C30">
            <v>34.1</v>
          </cell>
          <cell r="D30">
            <v>16.600000000000001</v>
          </cell>
          <cell r="E30">
            <v>59.583333333333336</v>
          </cell>
          <cell r="F30">
            <v>87</v>
          </cell>
          <cell r="G30">
            <v>28</v>
          </cell>
          <cell r="H30">
            <v>12.6</v>
          </cell>
          <cell r="J30">
            <v>26.64</v>
          </cell>
          <cell r="K30">
            <v>0</v>
          </cell>
        </row>
        <row r="31">
          <cell r="B31">
            <v>24.512499999999999</v>
          </cell>
          <cell r="C31">
            <v>34.5</v>
          </cell>
          <cell r="D31">
            <v>15.3</v>
          </cell>
          <cell r="E31">
            <v>60.291666666666664</v>
          </cell>
          <cell r="F31">
            <v>92</v>
          </cell>
          <cell r="G31">
            <v>29</v>
          </cell>
          <cell r="H31">
            <v>15.120000000000001</v>
          </cell>
          <cell r="J31">
            <v>41.76</v>
          </cell>
          <cell r="K31">
            <v>0</v>
          </cell>
        </row>
        <row r="32">
          <cell r="B32">
            <v>20.670588235294115</v>
          </cell>
          <cell r="C32">
            <v>27.4</v>
          </cell>
          <cell r="D32">
            <v>18.3</v>
          </cell>
          <cell r="E32">
            <v>72.941176470588232</v>
          </cell>
          <cell r="F32">
            <v>82</v>
          </cell>
          <cell r="G32">
            <v>50</v>
          </cell>
          <cell r="H32">
            <v>12.24</v>
          </cell>
          <cell r="J32">
            <v>23.400000000000002</v>
          </cell>
          <cell r="K32">
            <v>0</v>
          </cell>
        </row>
        <row r="33">
          <cell r="B33">
            <v>20.92</v>
          </cell>
          <cell r="C33">
            <v>23.6</v>
          </cell>
          <cell r="D33">
            <v>16.3</v>
          </cell>
          <cell r="E33">
            <v>47</v>
          </cell>
          <cell r="F33">
            <v>64</v>
          </cell>
          <cell r="G33">
            <v>37</v>
          </cell>
          <cell r="H33">
            <v>12.6</v>
          </cell>
          <cell r="J33">
            <v>28.8</v>
          </cell>
          <cell r="K33">
            <v>0</v>
          </cell>
        </row>
        <row r="34">
          <cell r="B34">
            <v>18.350000000000001</v>
          </cell>
          <cell r="C34">
            <v>28.1</v>
          </cell>
          <cell r="D34">
            <v>11.1</v>
          </cell>
          <cell r="E34">
            <v>51.333333333333336</v>
          </cell>
          <cell r="F34">
            <v>73</v>
          </cell>
          <cell r="G34">
            <v>24</v>
          </cell>
          <cell r="H34">
            <v>7.9200000000000008</v>
          </cell>
          <cell r="J34">
            <v>18.36</v>
          </cell>
          <cell r="K34">
            <v>0</v>
          </cell>
        </row>
        <row r="35">
          <cell r="B35">
            <v>21.724999999999994</v>
          </cell>
          <cell r="C35">
            <v>32.200000000000003</v>
          </cell>
          <cell r="D35">
            <v>14.8</v>
          </cell>
          <cell r="E35">
            <v>47.25</v>
          </cell>
          <cell r="F35">
            <v>79</v>
          </cell>
          <cell r="G35">
            <v>23</v>
          </cell>
          <cell r="H35">
            <v>10.44</v>
          </cell>
          <cell r="J35">
            <v>24.840000000000003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13.566666666666668</v>
          </cell>
          <cell r="C5">
            <v>20.6</v>
          </cell>
          <cell r="D5">
            <v>10.5</v>
          </cell>
          <cell r="E5">
            <v>65.208333333333329</v>
          </cell>
          <cell r="F5">
            <v>84</v>
          </cell>
          <cell r="G5">
            <v>41</v>
          </cell>
          <cell r="H5">
            <v>15.48</v>
          </cell>
          <cell r="J5">
            <v>27.720000000000002</v>
          </cell>
          <cell r="K5">
            <v>0</v>
          </cell>
        </row>
        <row r="6">
          <cell r="B6">
            <v>14.433333333333335</v>
          </cell>
          <cell r="C6">
            <v>23.4</v>
          </cell>
          <cell r="D6">
            <v>6.8</v>
          </cell>
          <cell r="E6">
            <v>63.208333333333336</v>
          </cell>
          <cell r="F6">
            <v>91</v>
          </cell>
          <cell r="G6">
            <v>44</v>
          </cell>
          <cell r="H6">
            <v>14.76</v>
          </cell>
          <cell r="J6">
            <v>25.2</v>
          </cell>
          <cell r="K6">
            <v>0</v>
          </cell>
        </row>
        <row r="7">
          <cell r="B7">
            <v>16.295833333333334</v>
          </cell>
          <cell r="C7">
            <v>25.1</v>
          </cell>
          <cell r="D7">
            <v>8.5</v>
          </cell>
          <cell r="E7">
            <v>62.666666666666664</v>
          </cell>
          <cell r="F7">
            <v>88</v>
          </cell>
          <cell r="G7">
            <v>43</v>
          </cell>
          <cell r="H7">
            <v>14.4</v>
          </cell>
          <cell r="J7">
            <v>24.840000000000003</v>
          </cell>
          <cell r="K7">
            <v>0</v>
          </cell>
        </row>
        <row r="8">
          <cell r="B8">
            <v>19.045833333333331</v>
          </cell>
          <cell r="C8">
            <v>26.5</v>
          </cell>
          <cell r="D8">
            <v>14.1</v>
          </cell>
          <cell r="E8">
            <v>67.958333333333329</v>
          </cell>
          <cell r="F8">
            <v>84</v>
          </cell>
          <cell r="G8">
            <v>43</v>
          </cell>
          <cell r="H8">
            <v>18.36</v>
          </cell>
          <cell r="J8">
            <v>35.64</v>
          </cell>
          <cell r="K8">
            <v>0</v>
          </cell>
        </row>
        <row r="9">
          <cell r="B9">
            <v>19.483333333333338</v>
          </cell>
          <cell r="C9">
            <v>28.9</v>
          </cell>
          <cell r="D9">
            <v>12.5</v>
          </cell>
          <cell r="E9">
            <v>68.916666666666671</v>
          </cell>
          <cell r="F9">
            <v>96</v>
          </cell>
          <cell r="G9">
            <v>38</v>
          </cell>
          <cell r="H9">
            <v>15.48</v>
          </cell>
          <cell r="J9">
            <v>28.08</v>
          </cell>
          <cell r="K9">
            <v>0</v>
          </cell>
        </row>
        <row r="10">
          <cell r="B10">
            <v>19.304166666666667</v>
          </cell>
          <cell r="C10">
            <v>29</v>
          </cell>
          <cell r="D10">
            <v>11.3</v>
          </cell>
          <cell r="E10">
            <v>68.333333333333329</v>
          </cell>
          <cell r="F10">
            <v>98</v>
          </cell>
          <cell r="G10">
            <v>29</v>
          </cell>
          <cell r="H10">
            <v>8.2799999999999994</v>
          </cell>
          <cell r="J10">
            <v>21.96</v>
          </cell>
          <cell r="K10">
            <v>0</v>
          </cell>
        </row>
        <row r="11">
          <cell r="B11">
            <v>18.325000000000003</v>
          </cell>
          <cell r="C11">
            <v>29.2</v>
          </cell>
          <cell r="D11">
            <v>10.3</v>
          </cell>
          <cell r="E11">
            <v>69.916666666666671</v>
          </cell>
          <cell r="F11">
            <v>98</v>
          </cell>
          <cell r="G11">
            <v>30</v>
          </cell>
          <cell r="H11">
            <v>6.84</v>
          </cell>
          <cell r="J11">
            <v>19.079999999999998</v>
          </cell>
          <cell r="K11">
            <v>0</v>
          </cell>
        </row>
        <row r="12">
          <cell r="B12">
            <v>19.387499999999999</v>
          </cell>
          <cell r="C12">
            <v>28.8</v>
          </cell>
          <cell r="D12">
            <v>11</v>
          </cell>
          <cell r="E12">
            <v>66.583333333333329</v>
          </cell>
          <cell r="F12">
            <v>98</v>
          </cell>
          <cell r="G12">
            <v>27</v>
          </cell>
          <cell r="H12">
            <v>11.520000000000001</v>
          </cell>
          <cell r="J12">
            <v>19.079999999999998</v>
          </cell>
          <cell r="K12">
            <v>0</v>
          </cell>
        </row>
        <row r="13">
          <cell r="B13">
            <v>20.824999999999999</v>
          </cell>
          <cell r="C13">
            <v>28.6</v>
          </cell>
          <cell r="D13">
            <v>16</v>
          </cell>
          <cell r="E13">
            <v>51.708333333333336</v>
          </cell>
          <cell r="F13">
            <v>77</v>
          </cell>
          <cell r="G13">
            <v>30</v>
          </cell>
          <cell r="H13">
            <v>21.240000000000002</v>
          </cell>
          <cell r="J13">
            <v>36.72</v>
          </cell>
          <cell r="K13">
            <v>0</v>
          </cell>
        </row>
        <row r="14">
          <cell r="B14">
            <v>20.675000000000001</v>
          </cell>
          <cell r="C14">
            <v>30.1</v>
          </cell>
          <cell r="D14">
            <v>15.4</v>
          </cell>
          <cell r="E14">
            <v>54.708333333333336</v>
          </cell>
          <cell r="F14">
            <v>84</v>
          </cell>
          <cell r="G14">
            <v>30</v>
          </cell>
          <cell r="H14">
            <v>16.2</v>
          </cell>
          <cell r="J14">
            <v>29.16</v>
          </cell>
          <cell r="K14">
            <v>0</v>
          </cell>
        </row>
        <row r="15">
          <cell r="B15">
            <v>21.775000000000002</v>
          </cell>
          <cell r="C15">
            <v>30.8</v>
          </cell>
          <cell r="D15">
            <v>14.1</v>
          </cell>
          <cell r="E15">
            <v>60.25</v>
          </cell>
          <cell r="F15">
            <v>92</v>
          </cell>
          <cell r="G15">
            <v>27</v>
          </cell>
          <cell r="H15">
            <v>11.520000000000001</v>
          </cell>
          <cell r="J15">
            <v>25.2</v>
          </cell>
          <cell r="K15">
            <v>0</v>
          </cell>
        </row>
        <row r="16">
          <cell r="B16">
            <v>22.633333333333336</v>
          </cell>
          <cell r="C16">
            <v>30.7</v>
          </cell>
          <cell r="D16">
            <v>16.399999999999999</v>
          </cell>
          <cell r="E16">
            <v>49.708333333333336</v>
          </cell>
          <cell r="F16">
            <v>75</v>
          </cell>
          <cell r="G16">
            <v>25</v>
          </cell>
          <cell r="H16">
            <v>14.76</v>
          </cell>
          <cell r="J16">
            <v>29.880000000000003</v>
          </cell>
          <cell r="K16">
            <v>0</v>
          </cell>
        </row>
        <row r="17">
          <cell r="B17">
            <v>20.170833333333334</v>
          </cell>
          <cell r="C17">
            <v>31</v>
          </cell>
          <cell r="D17">
            <v>12.1</v>
          </cell>
          <cell r="E17">
            <v>61.666666666666664</v>
          </cell>
          <cell r="F17">
            <v>92</v>
          </cell>
          <cell r="G17">
            <v>25</v>
          </cell>
          <cell r="H17">
            <v>9.7200000000000006</v>
          </cell>
          <cell r="J17">
            <v>27.36</v>
          </cell>
          <cell r="K17">
            <v>0</v>
          </cell>
        </row>
        <row r="18">
          <cell r="B18">
            <v>22.612500000000001</v>
          </cell>
          <cell r="C18">
            <v>30.9</v>
          </cell>
          <cell r="D18">
            <v>16</v>
          </cell>
          <cell r="E18">
            <v>56.458333333333336</v>
          </cell>
          <cell r="F18">
            <v>77</v>
          </cell>
          <cell r="G18">
            <v>29</v>
          </cell>
          <cell r="H18">
            <v>15.120000000000001</v>
          </cell>
          <cell r="J18">
            <v>29.16</v>
          </cell>
          <cell r="K18">
            <v>0</v>
          </cell>
        </row>
        <row r="19">
          <cell r="B19">
            <v>20.462499999999999</v>
          </cell>
          <cell r="C19">
            <v>31.4</v>
          </cell>
          <cell r="D19">
            <v>12.1</v>
          </cell>
          <cell r="E19">
            <v>67.583333333333329</v>
          </cell>
          <cell r="F19">
            <v>96</v>
          </cell>
          <cell r="G19">
            <v>31</v>
          </cell>
          <cell r="H19">
            <v>12.6</v>
          </cell>
          <cell r="J19">
            <v>34.92</v>
          </cell>
          <cell r="K19">
            <v>0</v>
          </cell>
        </row>
        <row r="20">
          <cell r="B20">
            <v>20.887499999999999</v>
          </cell>
          <cell r="C20">
            <v>31.4</v>
          </cell>
          <cell r="D20">
            <v>12.4</v>
          </cell>
          <cell r="E20">
            <v>64.583333333333329</v>
          </cell>
          <cell r="F20">
            <v>93</v>
          </cell>
          <cell r="G20">
            <v>30</v>
          </cell>
          <cell r="H20">
            <v>10.8</v>
          </cell>
          <cell r="J20">
            <v>27.720000000000002</v>
          </cell>
          <cell r="K20">
            <v>0</v>
          </cell>
        </row>
        <row r="21">
          <cell r="B21">
            <v>16.895833333333336</v>
          </cell>
          <cell r="C21">
            <v>21</v>
          </cell>
          <cell r="D21">
            <v>12.9</v>
          </cell>
          <cell r="E21">
            <v>75.375</v>
          </cell>
          <cell r="F21">
            <v>93</v>
          </cell>
          <cell r="G21">
            <v>56</v>
          </cell>
          <cell r="H21">
            <v>16.559999999999999</v>
          </cell>
          <cell r="J21">
            <v>34.92</v>
          </cell>
          <cell r="K21">
            <v>0</v>
          </cell>
        </row>
        <row r="22">
          <cell r="B22">
            <v>14.35</v>
          </cell>
          <cell r="C22">
            <v>24.5</v>
          </cell>
          <cell r="D22">
            <v>5.5</v>
          </cell>
          <cell r="E22">
            <v>63.041666666666664</v>
          </cell>
          <cell r="F22">
            <v>93</v>
          </cell>
          <cell r="G22">
            <v>34</v>
          </cell>
          <cell r="H22">
            <v>11.879999999999999</v>
          </cell>
          <cell r="J22">
            <v>29.880000000000003</v>
          </cell>
          <cell r="K22">
            <v>0</v>
          </cell>
        </row>
        <row r="23">
          <cell r="B23">
            <v>16.670833333333334</v>
          </cell>
          <cell r="C23">
            <v>27.4</v>
          </cell>
          <cell r="D23">
            <v>7.6</v>
          </cell>
          <cell r="E23">
            <v>63.291666666666664</v>
          </cell>
          <cell r="F23">
            <v>88</v>
          </cell>
          <cell r="G23">
            <v>41</v>
          </cell>
          <cell r="H23">
            <v>14.04</v>
          </cell>
          <cell r="J23">
            <v>29.880000000000003</v>
          </cell>
          <cell r="K23">
            <v>0</v>
          </cell>
        </row>
        <row r="24">
          <cell r="B24">
            <v>20.304166666666664</v>
          </cell>
          <cell r="C24">
            <v>29.1</v>
          </cell>
          <cell r="D24">
            <v>13.5</v>
          </cell>
          <cell r="E24">
            <v>68.958333333333329</v>
          </cell>
          <cell r="F24">
            <v>81</v>
          </cell>
          <cell r="G24">
            <v>51</v>
          </cell>
          <cell r="H24">
            <v>10.08</v>
          </cell>
          <cell r="J24">
            <v>25.2</v>
          </cell>
          <cell r="K24">
            <v>0</v>
          </cell>
        </row>
        <row r="25">
          <cell r="B25">
            <v>20.887499999999999</v>
          </cell>
          <cell r="C25">
            <v>30.8</v>
          </cell>
          <cell r="D25">
            <v>13.4</v>
          </cell>
          <cell r="E25">
            <v>72.833333333333329</v>
          </cell>
          <cell r="F25">
            <v>88</v>
          </cell>
          <cell r="G25">
            <v>53</v>
          </cell>
          <cell r="H25">
            <v>9.7200000000000006</v>
          </cell>
          <cell r="J25">
            <v>21.96</v>
          </cell>
          <cell r="K25">
            <v>0</v>
          </cell>
        </row>
        <row r="26">
          <cell r="B26">
            <v>19.849999999999998</v>
          </cell>
          <cell r="C26">
            <v>31.9</v>
          </cell>
          <cell r="D26">
            <v>10.6</v>
          </cell>
          <cell r="E26">
            <v>77.041666666666671</v>
          </cell>
          <cell r="F26">
            <v>91</v>
          </cell>
          <cell r="G26">
            <v>63</v>
          </cell>
          <cell r="H26">
            <v>9.7200000000000006</v>
          </cell>
          <cell r="J26">
            <v>18.36</v>
          </cell>
          <cell r="K26">
            <v>0</v>
          </cell>
        </row>
        <row r="27">
          <cell r="B27">
            <v>23.729166666666668</v>
          </cell>
          <cell r="C27">
            <v>32.200000000000003</v>
          </cell>
          <cell r="D27">
            <v>15.6</v>
          </cell>
          <cell r="E27">
            <v>65.916666666666671</v>
          </cell>
          <cell r="F27">
            <v>79</v>
          </cell>
          <cell r="G27">
            <v>55</v>
          </cell>
          <cell r="H27">
            <v>14.76</v>
          </cell>
          <cell r="J27">
            <v>29.16</v>
          </cell>
          <cell r="K27">
            <v>0</v>
          </cell>
        </row>
        <row r="28">
          <cell r="B28">
            <v>21.979166666666668</v>
          </cell>
          <cell r="C28">
            <v>32.299999999999997</v>
          </cell>
          <cell r="D28">
            <v>13.8</v>
          </cell>
          <cell r="E28">
            <v>71.166666666666671</v>
          </cell>
          <cell r="F28">
            <v>81</v>
          </cell>
          <cell r="G28">
            <v>56</v>
          </cell>
          <cell r="H28">
            <v>10.44</v>
          </cell>
          <cell r="J28">
            <v>25.56</v>
          </cell>
          <cell r="K28">
            <v>0</v>
          </cell>
        </row>
        <row r="29">
          <cell r="B29">
            <v>22.620833333333337</v>
          </cell>
          <cell r="C29">
            <v>31.8</v>
          </cell>
          <cell r="D29">
            <v>16.100000000000001</v>
          </cell>
          <cell r="E29">
            <v>68.541666666666671</v>
          </cell>
          <cell r="F29">
            <v>75</v>
          </cell>
          <cell r="G29">
            <v>62</v>
          </cell>
          <cell r="H29">
            <v>27.720000000000002</v>
          </cell>
          <cell r="J29">
            <v>55.440000000000005</v>
          </cell>
          <cell r="K29">
            <v>0</v>
          </cell>
        </row>
        <row r="30">
          <cell r="B30">
            <v>23.958333333333332</v>
          </cell>
          <cell r="C30">
            <v>33.299999999999997</v>
          </cell>
          <cell r="D30">
            <v>17.7</v>
          </cell>
          <cell r="E30">
            <v>71.541666666666671</v>
          </cell>
          <cell r="F30">
            <v>77</v>
          </cell>
          <cell r="G30">
            <v>65</v>
          </cell>
          <cell r="H30">
            <v>12.24</v>
          </cell>
          <cell r="J30">
            <v>25.92</v>
          </cell>
          <cell r="K30">
            <v>0</v>
          </cell>
        </row>
        <row r="31">
          <cell r="B31">
            <v>22.970833333333335</v>
          </cell>
          <cell r="C31">
            <v>33.299999999999997</v>
          </cell>
          <cell r="D31">
            <v>15.1</v>
          </cell>
          <cell r="E31">
            <v>75.5</v>
          </cell>
          <cell r="F31">
            <v>83</v>
          </cell>
          <cell r="G31">
            <v>63</v>
          </cell>
          <cell r="H31">
            <v>18.36</v>
          </cell>
          <cell r="J31">
            <v>44.28</v>
          </cell>
          <cell r="K31">
            <v>0</v>
          </cell>
        </row>
        <row r="32">
          <cell r="B32">
            <v>17.883333333333333</v>
          </cell>
          <cell r="C32">
            <v>23.5</v>
          </cell>
          <cell r="D32">
            <v>14.2</v>
          </cell>
          <cell r="E32">
            <v>80.083333333333329</v>
          </cell>
          <cell r="F32">
            <v>83</v>
          </cell>
          <cell r="G32">
            <v>71</v>
          </cell>
          <cell r="H32">
            <v>22.68</v>
          </cell>
          <cell r="J32">
            <v>48.96</v>
          </cell>
          <cell r="K32">
            <v>0.60000000000000009</v>
          </cell>
        </row>
        <row r="33">
          <cell r="B33">
            <v>15.629166666666665</v>
          </cell>
          <cell r="C33">
            <v>24.3</v>
          </cell>
          <cell r="D33">
            <v>7.7</v>
          </cell>
          <cell r="E33">
            <v>66.958333333333329</v>
          </cell>
          <cell r="F33">
            <v>86</v>
          </cell>
          <cell r="G33">
            <v>41</v>
          </cell>
          <cell r="H33">
            <v>21.6</v>
          </cell>
          <cell r="J33">
            <v>33.840000000000003</v>
          </cell>
          <cell r="K33">
            <v>0</v>
          </cell>
        </row>
        <row r="34">
          <cell r="B34">
            <v>17.058333333333334</v>
          </cell>
          <cell r="C34">
            <v>28.7</v>
          </cell>
          <cell r="D34">
            <v>8.3000000000000007</v>
          </cell>
          <cell r="E34">
            <v>60.75</v>
          </cell>
          <cell r="F34">
            <v>74</v>
          </cell>
          <cell r="G34">
            <v>46</v>
          </cell>
          <cell r="H34">
            <v>20.52</v>
          </cell>
          <cell r="J34">
            <v>37.440000000000005</v>
          </cell>
          <cell r="K34">
            <v>0</v>
          </cell>
        </row>
        <row r="35">
          <cell r="B35">
            <v>22.637499999999999</v>
          </cell>
          <cell r="C35">
            <v>31.3</v>
          </cell>
          <cell r="D35">
            <v>14.4</v>
          </cell>
          <cell r="E35">
            <v>55.25</v>
          </cell>
          <cell r="F35">
            <v>72</v>
          </cell>
          <cell r="G35">
            <v>44</v>
          </cell>
          <cell r="H35">
            <v>15.840000000000002</v>
          </cell>
          <cell r="J35">
            <v>31.680000000000003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14.691666666666665</v>
          </cell>
          <cell r="C5">
            <v>19.899999999999999</v>
          </cell>
          <cell r="D5">
            <v>12.5</v>
          </cell>
          <cell r="E5">
            <v>71</v>
          </cell>
          <cell r="F5">
            <v>84</v>
          </cell>
          <cell r="G5">
            <v>52</v>
          </cell>
          <cell r="H5">
            <v>15.840000000000002</v>
          </cell>
          <cell r="J5">
            <v>27.720000000000002</v>
          </cell>
          <cell r="K5">
            <v>0</v>
          </cell>
        </row>
        <row r="6">
          <cell r="B6">
            <v>13.9375</v>
          </cell>
          <cell r="C6">
            <v>21.6</v>
          </cell>
          <cell r="D6">
            <v>8</v>
          </cell>
          <cell r="E6">
            <v>72.458333333333329</v>
          </cell>
          <cell r="F6">
            <v>93</v>
          </cell>
          <cell r="G6">
            <v>47</v>
          </cell>
          <cell r="H6">
            <v>15.840000000000002</v>
          </cell>
          <cell r="J6">
            <v>28.44</v>
          </cell>
          <cell r="K6">
            <v>0</v>
          </cell>
        </row>
        <row r="7">
          <cell r="B7">
            <v>15.525</v>
          </cell>
          <cell r="C7">
            <v>24.3</v>
          </cell>
          <cell r="D7">
            <v>8.1999999999999993</v>
          </cell>
          <cell r="E7">
            <v>72.083333333333329</v>
          </cell>
          <cell r="F7">
            <v>90</v>
          </cell>
          <cell r="G7">
            <v>50</v>
          </cell>
          <cell r="H7">
            <v>12.24</v>
          </cell>
          <cell r="J7">
            <v>22.68</v>
          </cell>
          <cell r="K7">
            <v>0</v>
          </cell>
        </row>
        <row r="8">
          <cell r="B8">
            <v>18.375</v>
          </cell>
          <cell r="C8">
            <v>28</v>
          </cell>
          <cell r="D8">
            <v>12</v>
          </cell>
          <cell r="E8">
            <v>77.5</v>
          </cell>
          <cell r="F8">
            <v>100</v>
          </cell>
          <cell r="G8">
            <v>44</v>
          </cell>
          <cell r="H8">
            <v>9.3600000000000012</v>
          </cell>
          <cell r="J8">
            <v>21.96</v>
          </cell>
          <cell r="K8">
            <v>0</v>
          </cell>
        </row>
        <row r="9">
          <cell r="B9">
            <v>20.087499999999999</v>
          </cell>
          <cell r="C9">
            <v>30.6</v>
          </cell>
          <cell r="D9">
            <v>12.1</v>
          </cell>
          <cell r="E9">
            <v>76.5</v>
          </cell>
          <cell r="F9">
            <v>100</v>
          </cell>
          <cell r="G9">
            <v>37</v>
          </cell>
          <cell r="H9">
            <v>8.64</v>
          </cell>
          <cell r="J9">
            <v>21.240000000000002</v>
          </cell>
          <cell r="K9">
            <v>0</v>
          </cell>
        </row>
        <row r="10">
          <cell r="B10">
            <v>20.604166666666668</v>
          </cell>
          <cell r="C10">
            <v>30.8</v>
          </cell>
          <cell r="D10">
            <v>12.3</v>
          </cell>
          <cell r="E10">
            <v>71.166666666666671</v>
          </cell>
          <cell r="F10">
            <v>100</v>
          </cell>
          <cell r="G10">
            <v>21</v>
          </cell>
          <cell r="H10">
            <v>12.24</v>
          </cell>
          <cell r="J10">
            <v>25.56</v>
          </cell>
          <cell r="K10">
            <v>0</v>
          </cell>
        </row>
        <row r="11">
          <cell r="B11">
            <v>20.137499999999999</v>
          </cell>
          <cell r="C11">
            <v>31</v>
          </cell>
          <cell r="D11">
            <v>11.2</v>
          </cell>
          <cell r="E11">
            <v>67.625</v>
          </cell>
          <cell r="F11">
            <v>95</v>
          </cell>
          <cell r="G11">
            <v>25</v>
          </cell>
          <cell r="H11">
            <v>14.4</v>
          </cell>
          <cell r="J11">
            <v>23.400000000000002</v>
          </cell>
          <cell r="K11">
            <v>0</v>
          </cell>
        </row>
        <row r="12">
          <cell r="B12">
            <v>20.208333333333336</v>
          </cell>
          <cell r="C12">
            <v>31.3</v>
          </cell>
          <cell r="D12">
            <v>11.5</v>
          </cell>
          <cell r="E12">
            <v>68.458333333333329</v>
          </cell>
          <cell r="F12">
            <v>96</v>
          </cell>
          <cell r="G12">
            <v>26</v>
          </cell>
          <cell r="H12">
            <v>10.44</v>
          </cell>
          <cell r="J12">
            <v>19.079999999999998</v>
          </cell>
          <cell r="K12">
            <v>0</v>
          </cell>
        </row>
        <row r="13">
          <cell r="B13">
            <v>19.662499999999998</v>
          </cell>
          <cell r="C13">
            <v>30.6</v>
          </cell>
          <cell r="D13">
            <v>10.7</v>
          </cell>
          <cell r="E13">
            <v>69.458333333333329</v>
          </cell>
          <cell r="F13">
            <v>95</v>
          </cell>
          <cell r="G13">
            <v>23</v>
          </cell>
          <cell r="H13">
            <v>12.6</v>
          </cell>
          <cell r="J13">
            <v>22.68</v>
          </cell>
          <cell r="K13">
            <v>0</v>
          </cell>
        </row>
        <row r="14">
          <cell r="B14">
            <v>19.787499999999998</v>
          </cell>
          <cell r="C14">
            <v>30.2</v>
          </cell>
          <cell r="D14">
            <v>11.8</v>
          </cell>
          <cell r="E14">
            <v>70.833333333333329</v>
          </cell>
          <cell r="F14">
            <v>95</v>
          </cell>
          <cell r="G14">
            <v>32</v>
          </cell>
          <cell r="H14">
            <v>10.44</v>
          </cell>
          <cell r="J14">
            <v>18.36</v>
          </cell>
          <cell r="K14">
            <v>0</v>
          </cell>
        </row>
        <row r="15">
          <cell r="B15">
            <v>20.587500000000002</v>
          </cell>
          <cell r="C15">
            <v>31.8</v>
          </cell>
          <cell r="D15">
            <v>12</v>
          </cell>
          <cell r="E15">
            <v>69.708333333333329</v>
          </cell>
          <cell r="F15">
            <v>95</v>
          </cell>
          <cell r="G15">
            <v>25</v>
          </cell>
          <cell r="H15">
            <v>9.7200000000000006</v>
          </cell>
          <cell r="J15">
            <v>18.36</v>
          </cell>
          <cell r="K15">
            <v>0</v>
          </cell>
        </row>
        <row r="16">
          <cell r="B16">
            <v>20.408333333333335</v>
          </cell>
          <cell r="C16">
            <v>31.5</v>
          </cell>
          <cell r="D16">
            <v>11.9</v>
          </cell>
          <cell r="E16">
            <v>69</v>
          </cell>
          <cell r="F16">
            <v>96</v>
          </cell>
          <cell r="G16">
            <v>25</v>
          </cell>
          <cell r="H16">
            <v>18</v>
          </cell>
          <cell r="J16">
            <v>28.44</v>
          </cell>
          <cell r="K16">
            <v>0</v>
          </cell>
        </row>
        <row r="17">
          <cell r="B17">
            <v>20.12916666666667</v>
          </cell>
          <cell r="C17">
            <v>31.8</v>
          </cell>
          <cell r="D17">
            <v>10.7</v>
          </cell>
          <cell r="E17">
            <v>67.125</v>
          </cell>
          <cell r="F17">
            <v>94</v>
          </cell>
          <cell r="G17">
            <v>24</v>
          </cell>
          <cell r="H17">
            <v>13.68</v>
          </cell>
          <cell r="J17">
            <v>24.48</v>
          </cell>
          <cell r="K17">
            <v>0</v>
          </cell>
        </row>
        <row r="18">
          <cell r="B18">
            <v>20.599999999999998</v>
          </cell>
          <cell r="C18">
            <v>32.700000000000003</v>
          </cell>
          <cell r="D18">
            <v>11.1</v>
          </cell>
          <cell r="E18">
            <v>67.833333333333329</v>
          </cell>
          <cell r="F18">
            <v>95</v>
          </cell>
          <cell r="G18">
            <v>24</v>
          </cell>
          <cell r="H18">
            <v>11.520000000000001</v>
          </cell>
          <cell r="J18">
            <v>24.12</v>
          </cell>
          <cell r="K18">
            <v>0</v>
          </cell>
        </row>
        <row r="19">
          <cell r="B19">
            <v>21.770833333333329</v>
          </cell>
          <cell r="C19">
            <v>33.4</v>
          </cell>
          <cell r="D19">
            <v>12.7</v>
          </cell>
          <cell r="E19">
            <v>66.541666666666671</v>
          </cell>
          <cell r="F19">
            <v>95</v>
          </cell>
          <cell r="G19">
            <v>26</v>
          </cell>
          <cell r="H19">
            <v>20.88</v>
          </cell>
          <cell r="J19">
            <v>36</v>
          </cell>
          <cell r="K19">
            <v>0</v>
          </cell>
        </row>
        <row r="20">
          <cell r="B20">
            <v>22.420833333333334</v>
          </cell>
          <cell r="C20">
            <v>32.6</v>
          </cell>
          <cell r="D20">
            <v>14.2</v>
          </cell>
          <cell r="E20">
            <v>64.083333333333329</v>
          </cell>
          <cell r="F20">
            <v>92</v>
          </cell>
          <cell r="G20">
            <v>27</v>
          </cell>
          <cell r="H20">
            <v>22.68</v>
          </cell>
          <cell r="J20">
            <v>36.72</v>
          </cell>
          <cell r="K20">
            <v>0</v>
          </cell>
        </row>
        <row r="21">
          <cell r="B21">
            <v>18.137499999999999</v>
          </cell>
          <cell r="C21">
            <v>21.3</v>
          </cell>
          <cell r="D21">
            <v>15.6</v>
          </cell>
          <cell r="E21">
            <v>76.083333333333329</v>
          </cell>
          <cell r="F21">
            <v>92</v>
          </cell>
          <cell r="G21">
            <v>62</v>
          </cell>
          <cell r="H21">
            <v>25.92</v>
          </cell>
          <cell r="J21">
            <v>48.96</v>
          </cell>
          <cell r="K21">
            <v>0</v>
          </cell>
        </row>
        <row r="22">
          <cell r="B22">
            <v>15.995833333333332</v>
          </cell>
          <cell r="C22">
            <v>23.9</v>
          </cell>
          <cell r="D22">
            <v>9.9</v>
          </cell>
          <cell r="E22">
            <v>64.333333333333329</v>
          </cell>
          <cell r="F22">
            <v>88</v>
          </cell>
          <cell r="G22">
            <v>32</v>
          </cell>
          <cell r="H22">
            <v>16.920000000000002</v>
          </cell>
          <cell r="J22">
            <v>30.240000000000002</v>
          </cell>
          <cell r="K22">
            <v>0</v>
          </cell>
        </row>
        <row r="23">
          <cell r="B23">
            <v>17.270833333333336</v>
          </cell>
          <cell r="C23">
            <v>29.7</v>
          </cell>
          <cell r="D23">
            <v>8.9</v>
          </cell>
          <cell r="E23">
            <v>70.5</v>
          </cell>
          <cell r="F23">
            <v>95</v>
          </cell>
          <cell r="G23">
            <v>33</v>
          </cell>
          <cell r="H23">
            <v>8.64</v>
          </cell>
          <cell r="J23">
            <v>19.8</v>
          </cell>
          <cell r="K23">
            <v>0</v>
          </cell>
        </row>
        <row r="24">
          <cell r="B24">
            <v>20.599999999999998</v>
          </cell>
          <cell r="C24">
            <v>32.200000000000003</v>
          </cell>
          <cell r="D24">
            <v>11.9</v>
          </cell>
          <cell r="E24">
            <v>68.375</v>
          </cell>
          <cell r="F24">
            <v>96</v>
          </cell>
          <cell r="G24">
            <v>24</v>
          </cell>
          <cell r="H24">
            <v>14.4</v>
          </cell>
          <cell r="J24">
            <v>28.08</v>
          </cell>
          <cell r="K24">
            <v>0</v>
          </cell>
        </row>
        <row r="25">
          <cell r="B25">
            <v>22.025000000000002</v>
          </cell>
          <cell r="C25">
            <v>33</v>
          </cell>
          <cell r="D25">
            <v>13.1</v>
          </cell>
          <cell r="E25">
            <v>65.208333333333329</v>
          </cell>
          <cell r="F25">
            <v>94</v>
          </cell>
          <cell r="G25">
            <v>28</v>
          </cell>
          <cell r="H25">
            <v>13.32</v>
          </cell>
          <cell r="J25">
            <v>21.6</v>
          </cell>
          <cell r="K25">
            <v>0</v>
          </cell>
        </row>
        <row r="26">
          <cell r="B26">
            <v>22.833333333333329</v>
          </cell>
          <cell r="C26">
            <v>34.799999999999997</v>
          </cell>
          <cell r="D26">
            <v>13.7</v>
          </cell>
          <cell r="E26">
            <v>66.791666666666671</v>
          </cell>
          <cell r="F26">
            <v>94</v>
          </cell>
          <cell r="G26">
            <v>26</v>
          </cell>
          <cell r="H26">
            <v>12.24</v>
          </cell>
          <cell r="J26">
            <v>27.36</v>
          </cell>
          <cell r="K26">
            <v>0</v>
          </cell>
        </row>
        <row r="27">
          <cell r="B27">
            <v>23.650000000000002</v>
          </cell>
          <cell r="C27">
            <v>35</v>
          </cell>
          <cell r="D27">
            <v>15.2</v>
          </cell>
          <cell r="E27">
            <v>65.416666666666671</v>
          </cell>
          <cell r="F27">
            <v>94</v>
          </cell>
          <cell r="G27">
            <v>25</v>
          </cell>
          <cell r="H27">
            <v>13.32</v>
          </cell>
          <cell r="J27">
            <v>25.2</v>
          </cell>
          <cell r="K27">
            <v>0</v>
          </cell>
        </row>
        <row r="28">
          <cell r="B28">
            <v>22.891666666666666</v>
          </cell>
          <cell r="C28">
            <v>34.799999999999997</v>
          </cell>
          <cell r="D28">
            <v>13.3</v>
          </cell>
          <cell r="E28">
            <v>65.166666666666671</v>
          </cell>
          <cell r="F28">
            <v>94</v>
          </cell>
          <cell r="G28">
            <v>23</v>
          </cell>
          <cell r="H28">
            <v>17.64</v>
          </cell>
          <cell r="J28">
            <v>28.44</v>
          </cell>
          <cell r="K28">
            <v>0</v>
          </cell>
        </row>
        <row r="29">
          <cell r="B29">
            <v>23.125</v>
          </cell>
          <cell r="C29">
            <v>34.6</v>
          </cell>
          <cell r="D29">
            <v>15.2</v>
          </cell>
          <cell r="E29">
            <v>66.708333333333329</v>
          </cell>
          <cell r="F29">
            <v>93</v>
          </cell>
          <cell r="G29">
            <v>26</v>
          </cell>
          <cell r="H29">
            <v>20.52</v>
          </cell>
          <cell r="J29">
            <v>36</v>
          </cell>
          <cell r="K29">
            <v>0</v>
          </cell>
        </row>
        <row r="30">
          <cell r="B30">
            <v>24.766666666666666</v>
          </cell>
          <cell r="C30">
            <v>35.700000000000003</v>
          </cell>
          <cell r="D30">
            <v>16.5</v>
          </cell>
          <cell r="E30">
            <v>63.5</v>
          </cell>
          <cell r="F30">
            <v>93</v>
          </cell>
          <cell r="G30">
            <v>23</v>
          </cell>
          <cell r="H30">
            <v>14.76</v>
          </cell>
          <cell r="J30">
            <v>30.96</v>
          </cell>
          <cell r="K30">
            <v>0</v>
          </cell>
        </row>
        <row r="31">
          <cell r="B31">
            <v>25.037500000000005</v>
          </cell>
          <cell r="C31">
            <v>35.9</v>
          </cell>
          <cell r="D31">
            <v>16.2</v>
          </cell>
          <cell r="E31">
            <v>61.833333333333336</v>
          </cell>
          <cell r="F31">
            <v>93</v>
          </cell>
          <cell r="G31">
            <v>25</v>
          </cell>
          <cell r="H31">
            <v>26.64</v>
          </cell>
          <cell r="J31">
            <v>47.88</v>
          </cell>
          <cell r="K31">
            <v>0</v>
          </cell>
        </row>
        <row r="32">
          <cell r="B32">
            <v>20.329166666666662</v>
          </cell>
          <cell r="C32">
            <v>27.1</v>
          </cell>
          <cell r="D32">
            <v>16.7</v>
          </cell>
          <cell r="E32">
            <v>76.125</v>
          </cell>
          <cell r="F32">
            <v>86</v>
          </cell>
          <cell r="G32">
            <v>54</v>
          </cell>
          <cell r="H32">
            <v>21.96</v>
          </cell>
          <cell r="J32">
            <v>34.92</v>
          </cell>
          <cell r="K32">
            <v>0.6</v>
          </cell>
        </row>
        <row r="33">
          <cell r="B33">
            <v>16.887499999999999</v>
          </cell>
          <cell r="C33">
            <v>24</v>
          </cell>
          <cell r="D33">
            <v>11.1</v>
          </cell>
          <cell r="E33">
            <v>69.416666666666671</v>
          </cell>
          <cell r="F33">
            <v>88</v>
          </cell>
          <cell r="G33">
            <v>41</v>
          </cell>
          <cell r="H33">
            <v>22.32</v>
          </cell>
          <cell r="J33">
            <v>34.56</v>
          </cell>
          <cell r="K33">
            <v>0</v>
          </cell>
        </row>
        <row r="34">
          <cell r="B34">
            <v>18.033333333333331</v>
          </cell>
          <cell r="C34">
            <v>29.5</v>
          </cell>
          <cell r="D34">
            <v>9.4</v>
          </cell>
          <cell r="E34">
            <v>66.875</v>
          </cell>
          <cell r="F34">
            <v>95</v>
          </cell>
          <cell r="G34">
            <v>26</v>
          </cell>
          <cell r="H34">
            <v>10.08</v>
          </cell>
          <cell r="J34">
            <v>22.68</v>
          </cell>
          <cell r="K34">
            <v>0</v>
          </cell>
        </row>
        <row r="35">
          <cell r="B35">
            <v>21.220833333333335</v>
          </cell>
          <cell r="C35">
            <v>33.5</v>
          </cell>
          <cell r="D35">
            <v>11.3</v>
          </cell>
          <cell r="E35">
            <v>60.916666666666664</v>
          </cell>
          <cell r="F35">
            <v>92</v>
          </cell>
          <cell r="G35">
            <v>21</v>
          </cell>
          <cell r="H35">
            <v>19.079999999999998</v>
          </cell>
          <cell r="J35">
            <v>33.480000000000004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12.629166666666665</v>
          </cell>
          <cell r="C5">
            <v>18.399999999999999</v>
          </cell>
          <cell r="D5">
            <v>9.6</v>
          </cell>
          <cell r="E5">
            <v>72.708333333333329</v>
          </cell>
          <cell r="F5">
            <v>84</v>
          </cell>
          <cell r="G5">
            <v>52</v>
          </cell>
          <cell r="H5">
            <v>11.16</v>
          </cell>
          <cell r="J5">
            <v>27.36</v>
          </cell>
          <cell r="K5">
            <v>0</v>
          </cell>
        </row>
        <row r="6">
          <cell r="B6">
            <v>13.145833333333334</v>
          </cell>
          <cell r="C6">
            <v>21</v>
          </cell>
          <cell r="D6">
            <v>7.3</v>
          </cell>
          <cell r="E6">
            <v>72.375</v>
          </cell>
          <cell r="F6">
            <v>91</v>
          </cell>
          <cell r="G6">
            <v>58</v>
          </cell>
          <cell r="H6">
            <v>13.32</v>
          </cell>
          <cell r="J6">
            <v>24.12</v>
          </cell>
          <cell r="K6">
            <v>0</v>
          </cell>
        </row>
        <row r="7">
          <cell r="B7">
            <v>14.947826086956519</v>
          </cell>
          <cell r="C7">
            <v>23.9</v>
          </cell>
          <cell r="D7">
            <v>7.9</v>
          </cell>
          <cell r="E7">
            <v>79.956521739130437</v>
          </cell>
          <cell r="F7">
            <v>98</v>
          </cell>
          <cell r="G7">
            <v>51</v>
          </cell>
          <cell r="H7">
            <v>8.2799999999999994</v>
          </cell>
          <cell r="J7">
            <v>20.52</v>
          </cell>
          <cell r="K7">
            <v>0</v>
          </cell>
        </row>
        <row r="8">
          <cell r="B8">
            <v>16.666666666666668</v>
          </cell>
          <cell r="C8">
            <v>24.7</v>
          </cell>
          <cell r="D8">
            <v>9</v>
          </cell>
          <cell r="E8">
            <v>75.458333333333329</v>
          </cell>
          <cell r="F8">
            <v>98</v>
          </cell>
          <cell r="G8">
            <v>46</v>
          </cell>
          <cell r="H8">
            <v>13.32</v>
          </cell>
          <cell r="J8">
            <v>34.56</v>
          </cell>
          <cell r="K8">
            <v>0</v>
          </cell>
        </row>
        <row r="9">
          <cell r="B9">
            <v>17.233333333333334</v>
          </cell>
          <cell r="C9">
            <v>27.1</v>
          </cell>
          <cell r="D9">
            <v>8.4</v>
          </cell>
          <cell r="E9">
            <v>74.666666666666671</v>
          </cell>
          <cell r="F9">
            <v>99</v>
          </cell>
          <cell r="G9">
            <v>41</v>
          </cell>
          <cell r="H9">
            <v>11.520000000000001</v>
          </cell>
          <cell r="J9">
            <v>31.680000000000003</v>
          </cell>
          <cell r="K9">
            <v>0</v>
          </cell>
        </row>
        <row r="10">
          <cell r="B10">
            <v>19.75</v>
          </cell>
          <cell r="C10">
            <v>28</v>
          </cell>
          <cell r="D10">
            <v>13.5</v>
          </cell>
          <cell r="E10">
            <v>63.666666666666664</v>
          </cell>
          <cell r="F10">
            <v>90</v>
          </cell>
          <cell r="G10">
            <v>29</v>
          </cell>
          <cell r="H10">
            <v>10.08</v>
          </cell>
          <cell r="J10">
            <v>22.68</v>
          </cell>
          <cell r="K10">
            <v>0</v>
          </cell>
        </row>
        <row r="11">
          <cell r="B11">
            <v>18.487499999999994</v>
          </cell>
          <cell r="C11">
            <v>27.5</v>
          </cell>
          <cell r="D11">
            <v>10</v>
          </cell>
          <cell r="E11">
            <v>66.416666666666671</v>
          </cell>
          <cell r="F11">
            <v>97</v>
          </cell>
          <cell r="G11">
            <v>38</v>
          </cell>
          <cell r="H11">
            <v>12.6</v>
          </cell>
          <cell r="J11">
            <v>28.44</v>
          </cell>
          <cell r="K11">
            <v>0</v>
          </cell>
        </row>
        <row r="12">
          <cell r="B12">
            <v>18.612499999999997</v>
          </cell>
          <cell r="C12">
            <v>26.9</v>
          </cell>
          <cell r="D12">
            <v>12.2</v>
          </cell>
          <cell r="E12">
            <v>66.583333333333329</v>
          </cell>
          <cell r="F12">
            <v>95</v>
          </cell>
          <cell r="G12">
            <v>34</v>
          </cell>
          <cell r="H12">
            <v>8.2799999999999994</v>
          </cell>
          <cell r="J12">
            <v>18.36</v>
          </cell>
          <cell r="K12">
            <v>0</v>
          </cell>
        </row>
        <row r="13">
          <cell r="B13">
            <v>17.720833333333328</v>
          </cell>
          <cell r="C13">
            <v>25.7</v>
          </cell>
          <cell r="D13">
            <v>7.4</v>
          </cell>
          <cell r="E13">
            <v>58.458333333333336</v>
          </cell>
          <cell r="F13">
            <v>98</v>
          </cell>
          <cell r="G13">
            <v>29</v>
          </cell>
          <cell r="H13">
            <v>15.120000000000001</v>
          </cell>
          <cell r="J13">
            <v>28.44</v>
          </cell>
          <cell r="K13">
            <v>0</v>
          </cell>
        </row>
        <row r="14">
          <cell r="B14">
            <v>18.704166666666669</v>
          </cell>
          <cell r="C14">
            <v>28.4</v>
          </cell>
          <cell r="D14">
            <v>9.4</v>
          </cell>
          <cell r="E14">
            <v>61.083333333333336</v>
          </cell>
          <cell r="F14">
            <v>92</v>
          </cell>
          <cell r="G14">
            <v>34</v>
          </cell>
          <cell r="H14">
            <v>12.24</v>
          </cell>
          <cell r="J14">
            <v>23.759999999999998</v>
          </cell>
          <cell r="K14">
            <v>0</v>
          </cell>
        </row>
        <row r="15">
          <cell r="B15">
            <v>19.975000000000001</v>
          </cell>
          <cell r="C15">
            <v>29</v>
          </cell>
          <cell r="D15">
            <v>11.8</v>
          </cell>
          <cell r="E15">
            <v>64.833333333333329</v>
          </cell>
          <cell r="F15">
            <v>97</v>
          </cell>
          <cell r="G15">
            <v>30</v>
          </cell>
          <cell r="H15">
            <v>12.24</v>
          </cell>
          <cell r="J15">
            <v>30.96</v>
          </cell>
          <cell r="K15">
            <v>0</v>
          </cell>
        </row>
        <row r="16">
          <cell r="B16">
            <v>21.125</v>
          </cell>
          <cell r="C16">
            <v>29.5</v>
          </cell>
          <cell r="D16">
            <v>11.7</v>
          </cell>
          <cell r="E16">
            <v>54.375</v>
          </cell>
          <cell r="F16">
            <v>91</v>
          </cell>
          <cell r="G16">
            <v>27</v>
          </cell>
          <cell r="H16">
            <v>10.44</v>
          </cell>
          <cell r="J16">
            <v>24.12</v>
          </cell>
          <cell r="K16">
            <v>0</v>
          </cell>
        </row>
        <row r="17">
          <cell r="B17">
            <v>20.291666666666668</v>
          </cell>
          <cell r="C17">
            <v>29.4</v>
          </cell>
          <cell r="D17">
            <v>11.8</v>
          </cell>
          <cell r="E17">
            <v>59.125</v>
          </cell>
          <cell r="F17">
            <v>94</v>
          </cell>
          <cell r="G17">
            <v>28</v>
          </cell>
          <cell r="H17">
            <v>10.8</v>
          </cell>
          <cell r="J17">
            <v>25.92</v>
          </cell>
          <cell r="K17">
            <v>0</v>
          </cell>
        </row>
        <row r="18">
          <cell r="B18">
            <v>21.658333333333331</v>
          </cell>
          <cell r="C18">
            <v>29.8</v>
          </cell>
          <cell r="D18">
            <v>14.1</v>
          </cell>
          <cell r="E18">
            <v>61.916666666666664</v>
          </cell>
          <cell r="F18">
            <v>92</v>
          </cell>
          <cell r="G18">
            <v>34</v>
          </cell>
          <cell r="H18">
            <v>12.24</v>
          </cell>
          <cell r="J18">
            <v>24.48</v>
          </cell>
          <cell r="K18">
            <v>0</v>
          </cell>
        </row>
        <row r="19">
          <cell r="B19">
            <v>21.662499999999998</v>
          </cell>
          <cell r="C19">
            <v>30.3</v>
          </cell>
          <cell r="E19">
            <v>59.125</v>
          </cell>
          <cell r="F19">
            <v>82</v>
          </cell>
          <cell r="G19">
            <v>29</v>
          </cell>
          <cell r="H19">
            <v>14.04</v>
          </cell>
          <cell r="J19">
            <v>33.119999999999997</v>
          </cell>
          <cell r="K19">
            <v>0</v>
          </cell>
        </row>
        <row r="20">
          <cell r="B20">
            <v>21.537500000000005</v>
          </cell>
          <cell r="C20">
            <v>30.6</v>
          </cell>
          <cell r="D20">
            <v>15</v>
          </cell>
          <cell r="E20">
            <v>52.458333333333336</v>
          </cell>
          <cell r="F20">
            <v>72</v>
          </cell>
          <cell r="G20">
            <v>26</v>
          </cell>
          <cell r="H20">
            <v>12.96</v>
          </cell>
          <cell r="J20">
            <v>33.840000000000003</v>
          </cell>
          <cell r="K20">
            <v>0</v>
          </cell>
        </row>
        <row r="21">
          <cell r="B21">
            <v>19.937499999999996</v>
          </cell>
          <cell r="C21">
            <v>27.1</v>
          </cell>
          <cell r="D21">
            <v>15.5</v>
          </cell>
          <cell r="E21">
            <v>59.375</v>
          </cell>
          <cell r="F21">
            <v>78</v>
          </cell>
          <cell r="G21">
            <v>40</v>
          </cell>
          <cell r="H21">
            <v>15.48</v>
          </cell>
          <cell r="J21">
            <v>35.28</v>
          </cell>
          <cell r="K21">
            <v>0</v>
          </cell>
        </row>
        <row r="22">
          <cell r="B22">
            <v>12.741666666666669</v>
          </cell>
          <cell r="C22">
            <v>21.4</v>
          </cell>
          <cell r="D22">
            <v>3.9</v>
          </cell>
          <cell r="E22">
            <v>67.916666666666671</v>
          </cell>
          <cell r="F22">
            <v>98</v>
          </cell>
          <cell r="G22">
            <v>41</v>
          </cell>
          <cell r="H22">
            <v>10.08</v>
          </cell>
          <cell r="J22">
            <v>25.56</v>
          </cell>
          <cell r="K22">
            <v>0</v>
          </cell>
        </row>
        <row r="23">
          <cell r="B23">
            <v>13.233333333333334</v>
          </cell>
          <cell r="C23">
            <v>25.9</v>
          </cell>
          <cell r="D23">
            <v>4</v>
          </cell>
          <cell r="E23">
            <v>72.916666666666671</v>
          </cell>
          <cell r="F23">
            <v>98</v>
          </cell>
          <cell r="G23">
            <v>31</v>
          </cell>
          <cell r="H23">
            <v>9.3600000000000012</v>
          </cell>
          <cell r="J23">
            <v>19.8</v>
          </cell>
          <cell r="K23">
            <v>0</v>
          </cell>
        </row>
        <row r="24">
          <cell r="B24">
            <v>17.679166666666664</v>
          </cell>
          <cell r="C24">
            <v>28.9</v>
          </cell>
          <cell r="D24">
            <v>9.1</v>
          </cell>
          <cell r="E24">
            <v>66.625</v>
          </cell>
          <cell r="F24">
            <v>96</v>
          </cell>
          <cell r="G24">
            <v>33</v>
          </cell>
          <cell r="H24">
            <v>10.8</v>
          </cell>
          <cell r="J24">
            <v>21.96</v>
          </cell>
          <cell r="K24">
            <v>0</v>
          </cell>
        </row>
        <row r="25">
          <cell r="B25">
            <v>21.945833333333329</v>
          </cell>
          <cell r="C25">
            <v>30.9</v>
          </cell>
          <cell r="D25">
            <v>14.7</v>
          </cell>
          <cell r="E25">
            <v>54.083333333333336</v>
          </cell>
          <cell r="F25">
            <v>80</v>
          </cell>
          <cell r="G25">
            <v>27</v>
          </cell>
          <cell r="H25">
            <v>12.6</v>
          </cell>
          <cell r="J25">
            <v>29.52</v>
          </cell>
          <cell r="K25">
            <v>0</v>
          </cell>
        </row>
        <row r="26">
          <cell r="B26">
            <v>21.133333333333336</v>
          </cell>
          <cell r="C26">
            <v>31.4</v>
          </cell>
          <cell r="D26">
            <v>12.4</v>
          </cell>
          <cell r="E26">
            <v>59.916666666666664</v>
          </cell>
          <cell r="F26">
            <v>95</v>
          </cell>
          <cell r="G26">
            <v>26</v>
          </cell>
          <cell r="H26">
            <v>12.24</v>
          </cell>
          <cell r="J26">
            <v>24.48</v>
          </cell>
          <cell r="K26">
            <v>0</v>
          </cell>
        </row>
        <row r="27">
          <cell r="B27">
            <v>21.087499999999999</v>
          </cell>
          <cell r="C27">
            <v>31.6</v>
          </cell>
          <cell r="D27">
            <v>12.1</v>
          </cell>
          <cell r="E27">
            <v>62.375</v>
          </cell>
          <cell r="F27">
            <v>96</v>
          </cell>
          <cell r="G27">
            <v>29</v>
          </cell>
          <cell r="H27">
            <v>13.32</v>
          </cell>
          <cell r="J27">
            <v>27</v>
          </cell>
          <cell r="K27">
            <v>0</v>
          </cell>
        </row>
        <row r="28">
          <cell r="B28">
            <v>23.333333333333332</v>
          </cell>
          <cell r="C28">
            <v>33.4</v>
          </cell>
          <cell r="D28">
            <v>16.5</v>
          </cell>
          <cell r="E28">
            <v>54.625</v>
          </cell>
          <cell r="F28">
            <v>79</v>
          </cell>
          <cell r="G28">
            <v>23</v>
          </cell>
          <cell r="H28">
            <v>15.840000000000002</v>
          </cell>
          <cell r="J28">
            <v>34.56</v>
          </cell>
          <cell r="K28">
            <v>0</v>
          </cell>
        </row>
        <row r="29">
          <cell r="B29">
            <v>20.120833333333334</v>
          </cell>
          <cell r="C29">
            <v>33</v>
          </cell>
          <cell r="D29">
            <v>11</v>
          </cell>
          <cell r="E29">
            <v>67.916666666666671</v>
          </cell>
          <cell r="F29">
            <v>98</v>
          </cell>
          <cell r="G29">
            <v>23</v>
          </cell>
          <cell r="H29">
            <v>12.96</v>
          </cell>
          <cell r="J29">
            <v>32.4</v>
          </cell>
          <cell r="K29">
            <v>0</v>
          </cell>
        </row>
        <row r="30">
          <cell r="B30">
            <v>23.904166666666665</v>
          </cell>
          <cell r="C30">
            <v>32.4</v>
          </cell>
          <cell r="D30">
            <v>17.399999999999999</v>
          </cell>
          <cell r="E30">
            <v>58.333333333333336</v>
          </cell>
          <cell r="F30">
            <v>82</v>
          </cell>
          <cell r="G30">
            <v>31</v>
          </cell>
          <cell r="H30">
            <v>18</v>
          </cell>
          <cell r="J30">
            <v>36</v>
          </cell>
          <cell r="K30">
            <v>0</v>
          </cell>
        </row>
        <row r="31">
          <cell r="B31">
            <v>25.229166666666668</v>
          </cell>
          <cell r="C31">
            <v>34.6</v>
          </cell>
          <cell r="D31">
            <v>16</v>
          </cell>
          <cell r="E31">
            <v>52.166666666666664</v>
          </cell>
          <cell r="F31">
            <v>85</v>
          </cell>
          <cell r="G31">
            <v>24</v>
          </cell>
          <cell r="H31">
            <v>29.16</v>
          </cell>
          <cell r="J31">
            <v>57.960000000000008</v>
          </cell>
          <cell r="K31">
            <v>0</v>
          </cell>
        </row>
        <row r="32">
          <cell r="B32">
            <v>17.954166666666669</v>
          </cell>
          <cell r="C32">
            <v>25.4</v>
          </cell>
          <cell r="D32">
            <v>14.7</v>
          </cell>
          <cell r="E32">
            <v>84.958333333333329</v>
          </cell>
          <cell r="F32">
            <v>97</v>
          </cell>
          <cell r="G32">
            <v>56</v>
          </cell>
          <cell r="H32">
            <v>12.96</v>
          </cell>
          <cell r="J32">
            <v>31.319999999999997</v>
          </cell>
          <cell r="K32">
            <v>6.8</v>
          </cell>
        </row>
        <row r="33">
          <cell r="B33">
            <v>14.412500000000001</v>
          </cell>
          <cell r="C33">
            <v>21.7</v>
          </cell>
          <cell r="D33">
            <v>9.1</v>
          </cell>
          <cell r="E33">
            <v>71.708333333333329</v>
          </cell>
          <cell r="F33">
            <v>97</v>
          </cell>
          <cell r="G33">
            <v>34</v>
          </cell>
          <cell r="H33">
            <v>11.520000000000001</v>
          </cell>
          <cell r="J33">
            <v>27.36</v>
          </cell>
          <cell r="K33">
            <v>0</v>
          </cell>
        </row>
        <row r="34">
          <cell r="B34">
            <v>14.129166666666665</v>
          </cell>
          <cell r="C34">
            <v>25.9</v>
          </cell>
          <cell r="D34">
            <v>4</v>
          </cell>
          <cell r="E34">
            <v>65.916666666666671</v>
          </cell>
          <cell r="F34">
            <v>99</v>
          </cell>
          <cell r="G34">
            <v>25</v>
          </cell>
          <cell r="H34">
            <v>12.24</v>
          </cell>
          <cell r="J34">
            <v>25.92</v>
          </cell>
          <cell r="K34">
            <v>0</v>
          </cell>
        </row>
        <row r="35">
          <cell r="B35">
            <v>17.474999999999998</v>
          </cell>
          <cell r="C35">
            <v>28.1</v>
          </cell>
          <cell r="D35">
            <v>9.3000000000000007</v>
          </cell>
          <cell r="E35">
            <v>53.5</v>
          </cell>
          <cell r="F35">
            <v>88</v>
          </cell>
          <cell r="G35">
            <v>23</v>
          </cell>
          <cell r="H35">
            <v>14.04</v>
          </cell>
          <cell r="J35">
            <v>44.28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12.504166666666665</v>
          </cell>
          <cell r="C5">
            <v>18.399999999999999</v>
          </cell>
          <cell r="D5">
            <v>9.5</v>
          </cell>
          <cell r="E5">
            <v>78.666666666666671</v>
          </cell>
          <cell r="F5">
            <v>90</v>
          </cell>
          <cell r="G5">
            <v>57</v>
          </cell>
          <cell r="H5">
            <v>15.48</v>
          </cell>
          <cell r="J5">
            <v>37.080000000000005</v>
          </cell>
          <cell r="K5">
            <v>0</v>
          </cell>
        </row>
        <row r="6">
          <cell r="B6">
            <v>12.83333333333333</v>
          </cell>
          <cell r="C6">
            <v>18.7</v>
          </cell>
          <cell r="D6">
            <v>8.6999999999999993</v>
          </cell>
          <cell r="E6">
            <v>79.625</v>
          </cell>
          <cell r="F6">
            <v>90</v>
          </cell>
          <cell r="G6">
            <v>70</v>
          </cell>
          <cell r="H6">
            <v>12.24</v>
          </cell>
          <cell r="J6">
            <v>23.400000000000002</v>
          </cell>
          <cell r="K6">
            <v>0</v>
          </cell>
        </row>
        <row r="7">
          <cell r="B7">
            <v>15.479166666666666</v>
          </cell>
          <cell r="C7">
            <v>22.8</v>
          </cell>
          <cell r="D7">
            <v>9.5</v>
          </cell>
          <cell r="E7">
            <v>80.333333333333329</v>
          </cell>
          <cell r="F7">
            <v>100</v>
          </cell>
          <cell r="G7">
            <v>53</v>
          </cell>
          <cell r="H7">
            <v>10.08</v>
          </cell>
          <cell r="J7">
            <v>21.240000000000002</v>
          </cell>
          <cell r="K7">
            <v>0</v>
          </cell>
        </row>
        <row r="8">
          <cell r="B8">
            <v>16.504166666666666</v>
          </cell>
          <cell r="C8">
            <v>24</v>
          </cell>
          <cell r="D8">
            <v>11.3</v>
          </cell>
          <cell r="E8">
            <v>78.583333333333329</v>
          </cell>
          <cell r="F8">
            <v>100</v>
          </cell>
          <cell r="G8">
            <v>46</v>
          </cell>
          <cell r="H8">
            <v>12.96</v>
          </cell>
          <cell r="J8">
            <v>30.6</v>
          </cell>
          <cell r="K8">
            <v>0</v>
          </cell>
        </row>
        <row r="9">
          <cell r="B9">
            <v>18.666666666666664</v>
          </cell>
          <cell r="C9">
            <v>26.6</v>
          </cell>
          <cell r="D9">
            <v>13.9</v>
          </cell>
          <cell r="E9">
            <v>69.375</v>
          </cell>
          <cell r="F9">
            <v>89</v>
          </cell>
          <cell r="G9">
            <v>38</v>
          </cell>
          <cell r="H9">
            <v>17.28</v>
          </cell>
          <cell r="J9">
            <v>33.840000000000003</v>
          </cell>
          <cell r="K9">
            <v>0</v>
          </cell>
        </row>
        <row r="10">
          <cell r="B10">
            <v>20.187500000000004</v>
          </cell>
          <cell r="C10">
            <v>27.3</v>
          </cell>
          <cell r="D10">
            <v>15</v>
          </cell>
          <cell r="E10">
            <v>53.958333333333336</v>
          </cell>
          <cell r="F10">
            <v>83</v>
          </cell>
          <cell r="G10">
            <v>27</v>
          </cell>
          <cell r="H10">
            <v>13.32</v>
          </cell>
          <cell r="J10">
            <v>24.840000000000003</v>
          </cell>
          <cell r="K10">
            <v>0</v>
          </cell>
        </row>
        <row r="11">
          <cell r="B11">
            <v>19.054166666666664</v>
          </cell>
          <cell r="C11">
            <v>26.4</v>
          </cell>
          <cell r="D11">
            <v>14.4</v>
          </cell>
          <cell r="E11">
            <v>61.541666666666664</v>
          </cell>
          <cell r="F11">
            <v>77</v>
          </cell>
          <cell r="G11">
            <v>40</v>
          </cell>
          <cell r="H11">
            <v>18</v>
          </cell>
          <cell r="J11">
            <v>34.92</v>
          </cell>
          <cell r="K11">
            <v>0</v>
          </cell>
        </row>
        <row r="12">
          <cell r="B12">
            <v>19.1875</v>
          </cell>
          <cell r="C12">
            <v>26.3</v>
          </cell>
          <cell r="D12">
            <v>11</v>
          </cell>
          <cell r="E12">
            <v>61.708333333333336</v>
          </cell>
          <cell r="F12">
            <v>99</v>
          </cell>
          <cell r="G12">
            <v>33</v>
          </cell>
          <cell r="H12">
            <v>13.68</v>
          </cell>
          <cell r="J12">
            <v>22.32</v>
          </cell>
          <cell r="K12">
            <v>0</v>
          </cell>
        </row>
        <row r="13">
          <cell r="B13">
            <v>18.025000000000002</v>
          </cell>
          <cell r="C13">
            <v>24.9</v>
          </cell>
          <cell r="D13">
            <v>12.8</v>
          </cell>
          <cell r="E13">
            <v>57.416666666666664</v>
          </cell>
          <cell r="F13">
            <v>84</v>
          </cell>
          <cell r="G13">
            <v>28</v>
          </cell>
          <cell r="H13">
            <v>12.96</v>
          </cell>
          <cell r="J13">
            <v>33.480000000000004</v>
          </cell>
          <cell r="K13">
            <v>0</v>
          </cell>
        </row>
        <row r="14">
          <cell r="B14">
            <v>18.979166666666664</v>
          </cell>
          <cell r="C14">
            <v>27.2</v>
          </cell>
          <cell r="D14">
            <v>13.3</v>
          </cell>
          <cell r="E14">
            <v>64.125</v>
          </cell>
          <cell r="F14">
            <v>89</v>
          </cell>
          <cell r="G14">
            <v>38</v>
          </cell>
          <cell r="H14">
            <v>18</v>
          </cell>
          <cell r="J14">
            <v>36</v>
          </cell>
          <cell r="K14">
            <v>0</v>
          </cell>
        </row>
        <row r="15">
          <cell r="B15">
            <v>20.704166666666669</v>
          </cell>
          <cell r="C15">
            <v>27.9</v>
          </cell>
          <cell r="D15">
            <v>16.5</v>
          </cell>
          <cell r="E15">
            <v>59.375</v>
          </cell>
          <cell r="F15">
            <v>75</v>
          </cell>
          <cell r="G15">
            <v>30</v>
          </cell>
          <cell r="H15">
            <v>16.920000000000002</v>
          </cell>
          <cell r="J15">
            <v>33.480000000000004</v>
          </cell>
          <cell r="K15">
            <v>0</v>
          </cell>
        </row>
        <row r="16">
          <cell r="B16">
            <v>21.758333333333336</v>
          </cell>
          <cell r="C16">
            <v>29.9</v>
          </cell>
          <cell r="D16">
            <v>14.5</v>
          </cell>
          <cell r="E16">
            <v>54.208333333333336</v>
          </cell>
          <cell r="F16">
            <v>88</v>
          </cell>
          <cell r="G16">
            <v>23</v>
          </cell>
          <cell r="H16">
            <v>16.559999999999999</v>
          </cell>
          <cell r="J16">
            <v>29.880000000000003</v>
          </cell>
          <cell r="K16">
            <v>0</v>
          </cell>
        </row>
        <row r="17">
          <cell r="B17">
            <v>21.754166666666666</v>
          </cell>
          <cell r="C17">
            <v>28.4</v>
          </cell>
          <cell r="D17">
            <v>17.100000000000001</v>
          </cell>
          <cell r="E17">
            <v>52.5</v>
          </cell>
          <cell r="F17">
            <v>69</v>
          </cell>
          <cell r="G17">
            <v>31</v>
          </cell>
          <cell r="H17">
            <v>15.48</v>
          </cell>
          <cell r="J17">
            <v>29.16</v>
          </cell>
          <cell r="K17">
            <v>0</v>
          </cell>
        </row>
        <row r="18">
          <cell r="B18">
            <v>21.775000000000002</v>
          </cell>
          <cell r="C18">
            <v>29.4</v>
          </cell>
          <cell r="D18">
            <v>17.399999999999999</v>
          </cell>
          <cell r="E18">
            <v>61.583333333333336</v>
          </cell>
          <cell r="F18">
            <v>77</v>
          </cell>
          <cell r="G18">
            <v>37</v>
          </cell>
          <cell r="H18">
            <v>13.68</v>
          </cell>
          <cell r="J18">
            <v>27</v>
          </cell>
          <cell r="K18">
            <v>0</v>
          </cell>
        </row>
        <row r="19">
          <cell r="B19">
            <v>23.370833333333337</v>
          </cell>
          <cell r="C19">
            <v>30.1</v>
          </cell>
          <cell r="D19">
            <v>18.7</v>
          </cell>
          <cell r="E19">
            <v>52.833333333333336</v>
          </cell>
          <cell r="F19">
            <v>73</v>
          </cell>
          <cell r="G19">
            <v>27</v>
          </cell>
          <cell r="H19">
            <v>21.6</v>
          </cell>
          <cell r="J19">
            <v>38.159999999999997</v>
          </cell>
          <cell r="K19">
            <v>0</v>
          </cell>
        </row>
        <row r="20">
          <cell r="B20">
            <v>23.258333333333329</v>
          </cell>
          <cell r="C20">
            <v>30.7</v>
          </cell>
          <cell r="D20">
            <v>18.7</v>
          </cell>
          <cell r="E20">
            <v>44.375</v>
          </cell>
          <cell r="F20">
            <v>57</v>
          </cell>
          <cell r="G20">
            <v>25</v>
          </cell>
          <cell r="H20">
            <v>21.96</v>
          </cell>
          <cell r="J20">
            <v>36.72</v>
          </cell>
          <cell r="K20">
            <v>0</v>
          </cell>
        </row>
        <row r="21">
          <cell r="B21">
            <v>20.958333333333329</v>
          </cell>
          <cell r="C21">
            <v>28.4</v>
          </cell>
          <cell r="D21">
            <v>15.2</v>
          </cell>
          <cell r="E21">
            <v>51.291666666666664</v>
          </cell>
          <cell r="F21">
            <v>73</v>
          </cell>
          <cell r="G21">
            <v>33</v>
          </cell>
          <cell r="H21">
            <v>20.16</v>
          </cell>
          <cell r="J21">
            <v>39.6</v>
          </cell>
          <cell r="K21">
            <v>0</v>
          </cell>
        </row>
        <row r="22">
          <cell r="B22">
            <v>13.008333333333335</v>
          </cell>
          <cell r="C22">
            <v>20.2</v>
          </cell>
          <cell r="D22">
            <v>6</v>
          </cell>
          <cell r="E22">
            <v>68.416666666666671</v>
          </cell>
          <cell r="F22">
            <v>100</v>
          </cell>
          <cell r="G22">
            <v>40</v>
          </cell>
          <cell r="H22">
            <v>15.120000000000001</v>
          </cell>
          <cell r="J22">
            <v>33.840000000000003</v>
          </cell>
          <cell r="K22">
            <v>0</v>
          </cell>
        </row>
        <row r="23">
          <cell r="B23">
            <v>15.037500000000001</v>
          </cell>
          <cell r="C23">
            <v>26.5</v>
          </cell>
          <cell r="D23">
            <v>7.2</v>
          </cell>
          <cell r="E23">
            <v>68.166666666666671</v>
          </cell>
          <cell r="F23">
            <v>100</v>
          </cell>
          <cell r="G23">
            <v>24</v>
          </cell>
          <cell r="H23">
            <v>9</v>
          </cell>
          <cell r="J23">
            <v>20.52</v>
          </cell>
          <cell r="K23">
            <v>0</v>
          </cell>
        </row>
        <row r="24">
          <cell r="B24">
            <v>19.204166666666666</v>
          </cell>
          <cell r="C24">
            <v>28.8</v>
          </cell>
          <cell r="D24">
            <v>11.3</v>
          </cell>
          <cell r="E24">
            <v>51.875</v>
          </cell>
          <cell r="F24">
            <v>76</v>
          </cell>
          <cell r="G24">
            <v>29</v>
          </cell>
          <cell r="H24">
            <v>13.68</v>
          </cell>
          <cell r="J24">
            <v>28.8</v>
          </cell>
          <cell r="K24">
            <v>0</v>
          </cell>
        </row>
        <row r="25">
          <cell r="B25">
            <v>21.212500000000006</v>
          </cell>
          <cell r="C25">
            <v>30.1</v>
          </cell>
          <cell r="D25">
            <v>12.3</v>
          </cell>
          <cell r="E25">
            <v>54.416666666666664</v>
          </cell>
          <cell r="F25">
            <v>91</v>
          </cell>
          <cell r="G25">
            <v>30</v>
          </cell>
          <cell r="H25">
            <v>16.2</v>
          </cell>
          <cell r="J25">
            <v>30.240000000000002</v>
          </cell>
          <cell r="K25">
            <v>0</v>
          </cell>
        </row>
        <row r="26">
          <cell r="B26">
            <v>21.658333333333331</v>
          </cell>
          <cell r="C26">
            <v>30.6</v>
          </cell>
          <cell r="D26">
            <v>13.9</v>
          </cell>
          <cell r="E26">
            <v>56.375</v>
          </cell>
          <cell r="F26">
            <v>90</v>
          </cell>
          <cell r="G26">
            <v>30</v>
          </cell>
          <cell r="H26">
            <v>12.6</v>
          </cell>
          <cell r="J26">
            <v>24.12</v>
          </cell>
          <cell r="K26">
            <v>0</v>
          </cell>
        </row>
        <row r="27">
          <cell r="B27">
            <v>23.529166666666669</v>
          </cell>
          <cell r="C27">
            <v>30.7</v>
          </cell>
          <cell r="D27">
            <v>15.3</v>
          </cell>
          <cell r="E27">
            <v>49.25</v>
          </cell>
          <cell r="F27">
            <v>80</v>
          </cell>
          <cell r="G27">
            <v>30</v>
          </cell>
          <cell r="H27">
            <v>14.04</v>
          </cell>
          <cell r="J27">
            <v>28.08</v>
          </cell>
          <cell r="K27">
            <v>0</v>
          </cell>
        </row>
        <row r="28">
          <cell r="B28">
            <v>23.033333333333331</v>
          </cell>
          <cell r="C28">
            <v>30.7</v>
          </cell>
          <cell r="D28">
            <v>18.8</v>
          </cell>
          <cell r="E28">
            <v>49.916666666666664</v>
          </cell>
          <cell r="F28">
            <v>67</v>
          </cell>
          <cell r="G28">
            <v>32</v>
          </cell>
          <cell r="H28">
            <v>21.240000000000002</v>
          </cell>
          <cell r="J28">
            <v>42.84</v>
          </cell>
          <cell r="K28">
            <v>0</v>
          </cell>
        </row>
        <row r="29">
          <cell r="B29">
            <v>20.658333333333335</v>
          </cell>
          <cell r="C29">
            <v>29.7</v>
          </cell>
          <cell r="D29">
            <v>13.8</v>
          </cell>
          <cell r="E29">
            <v>66.583333333333329</v>
          </cell>
          <cell r="F29">
            <v>97</v>
          </cell>
          <cell r="G29">
            <v>38</v>
          </cell>
          <cell r="H29">
            <v>21.240000000000002</v>
          </cell>
          <cell r="J29">
            <v>42.12</v>
          </cell>
          <cell r="K29">
            <v>0</v>
          </cell>
        </row>
        <row r="30">
          <cell r="B30">
            <v>23.862499999999997</v>
          </cell>
          <cell r="C30">
            <v>31.5</v>
          </cell>
          <cell r="D30">
            <v>18.5</v>
          </cell>
          <cell r="E30">
            <v>53.458333333333336</v>
          </cell>
          <cell r="F30">
            <v>74</v>
          </cell>
          <cell r="G30">
            <v>32</v>
          </cell>
          <cell r="H30">
            <v>21.240000000000002</v>
          </cell>
          <cell r="J30">
            <v>39.96</v>
          </cell>
          <cell r="K30">
            <v>0</v>
          </cell>
        </row>
        <row r="31">
          <cell r="B31">
            <v>26.129166666666666</v>
          </cell>
          <cell r="C31">
            <v>34.799999999999997</v>
          </cell>
          <cell r="D31">
            <v>18.399999999999999</v>
          </cell>
          <cell r="E31">
            <v>45.75</v>
          </cell>
          <cell r="F31">
            <v>98</v>
          </cell>
          <cell r="G31">
            <v>24</v>
          </cell>
          <cell r="H31">
            <v>37.440000000000005</v>
          </cell>
          <cell r="J31">
            <v>64.08</v>
          </cell>
          <cell r="K31">
            <v>2</v>
          </cell>
        </row>
        <row r="32">
          <cell r="B32">
            <v>17.845833333333335</v>
          </cell>
          <cell r="C32">
            <v>20.5</v>
          </cell>
          <cell r="D32">
            <v>14.2</v>
          </cell>
          <cell r="E32">
            <v>87.791666666666671</v>
          </cell>
          <cell r="F32">
            <v>100</v>
          </cell>
          <cell r="G32">
            <v>62</v>
          </cell>
          <cell r="H32">
            <v>19.079999999999998</v>
          </cell>
          <cell r="J32">
            <v>37.440000000000005</v>
          </cell>
          <cell r="K32">
            <v>10.399999999999999</v>
          </cell>
        </row>
        <row r="33">
          <cell r="B33">
            <v>14.008333333333335</v>
          </cell>
          <cell r="C33">
            <v>21.4</v>
          </cell>
          <cell r="D33">
            <v>9.5</v>
          </cell>
          <cell r="E33">
            <v>76.833333333333329</v>
          </cell>
          <cell r="F33">
            <v>100</v>
          </cell>
          <cell r="G33">
            <v>33</v>
          </cell>
          <cell r="H33">
            <v>12.6</v>
          </cell>
          <cell r="J33">
            <v>27.720000000000002</v>
          </cell>
          <cell r="K33">
            <v>0</v>
          </cell>
        </row>
        <row r="34">
          <cell r="B34">
            <v>14.987500000000002</v>
          </cell>
          <cell r="C34">
            <v>25.4</v>
          </cell>
          <cell r="D34">
            <v>7.2</v>
          </cell>
          <cell r="E34">
            <v>65.208333333333329</v>
          </cell>
          <cell r="F34">
            <v>100</v>
          </cell>
          <cell r="G34">
            <v>22</v>
          </cell>
          <cell r="H34">
            <v>13.68</v>
          </cell>
          <cell r="J34">
            <v>26.64</v>
          </cell>
          <cell r="K34">
            <v>0</v>
          </cell>
        </row>
        <row r="35">
          <cell r="B35">
            <v>17.837499999999995</v>
          </cell>
          <cell r="C35">
            <v>26.8</v>
          </cell>
          <cell r="D35">
            <v>11</v>
          </cell>
          <cell r="E35">
            <v>49.666666666666664</v>
          </cell>
          <cell r="F35">
            <v>78</v>
          </cell>
          <cell r="G35">
            <v>24</v>
          </cell>
          <cell r="H35">
            <v>16.2</v>
          </cell>
          <cell r="J35">
            <v>41.4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14.495833333333332</v>
          </cell>
          <cell r="C5">
            <v>19.7</v>
          </cell>
          <cell r="D5">
            <v>12.1</v>
          </cell>
          <cell r="E5">
            <v>66.208333333333329</v>
          </cell>
          <cell r="F5">
            <v>80</v>
          </cell>
          <cell r="G5">
            <v>47</v>
          </cell>
          <cell r="H5">
            <v>5.4</v>
          </cell>
          <cell r="J5">
            <v>23.759999999999998</v>
          </cell>
          <cell r="K5">
            <v>0</v>
          </cell>
        </row>
        <row r="6">
          <cell r="B6">
            <v>14.816666666666665</v>
          </cell>
          <cell r="C6">
            <v>23.5</v>
          </cell>
          <cell r="D6">
            <v>8.6999999999999993</v>
          </cell>
          <cell r="E6">
            <v>64.333333333333329</v>
          </cell>
          <cell r="F6">
            <v>84</v>
          </cell>
          <cell r="G6">
            <v>41</v>
          </cell>
          <cell r="H6">
            <v>5.4</v>
          </cell>
          <cell r="J6">
            <v>17.64</v>
          </cell>
          <cell r="K6">
            <v>0</v>
          </cell>
        </row>
        <row r="7">
          <cell r="B7">
            <v>16.482608695652175</v>
          </cell>
          <cell r="C7">
            <v>25.7</v>
          </cell>
          <cell r="D7">
            <v>9.6999999999999993</v>
          </cell>
          <cell r="E7">
            <v>63.304347826086953</v>
          </cell>
          <cell r="F7">
            <v>81</v>
          </cell>
          <cell r="G7">
            <v>41</v>
          </cell>
          <cell r="H7">
            <v>3.6</v>
          </cell>
          <cell r="J7">
            <v>19.440000000000001</v>
          </cell>
          <cell r="K7">
            <v>0</v>
          </cell>
        </row>
        <row r="8">
          <cell r="B8">
            <v>19.55</v>
          </cell>
          <cell r="C8">
            <v>27.3</v>
          </cell>
          <cell r="D8">
            <v>13.8</v>
          </cell>
          <cell r="E8">
            <v>66.875</v>
          </cell>
          <cell r="F8">
            <v>89</v>
          </cell>
          <cell r="G8">
            <v>41</v>
          </cell>
          <cell r="H8">
            <v>20.52</v>
          </cell>
          <cell r="J8">
            <v>36.72</v>
          </cell>
          <cell r="K8">
            <v>0</v>
          </cell>
        </row>
        <row r="9">
          <cell r="B9">
            <v>20.758333333333329</v>
          </cell>
          <cell r="C9">
            <v>29.5</v>
          </cell>
          <cell r="D9">
            <v>14.2</v>
          </cell>
          <cell r="E9">
            <v>65.875</v>
          </cell>
          <cell r="F9">
            <v>87</v>
          </cell>
          <cell r="G9">
            <v>34</v>
          </cell>
          <cell r="H9">
            <v>10.08</v>
          </cell>
          <cell r="J9">
            <v>20.88</v>
          </cell>
          <cell r="K9">
            <v>0</v>
          </cell>
        </row>
        <row r="10">
          <cell r="B10">
            <v>20.587500000000002</v>
          </cell>
          <cell r="C10">
            <v>29.8</v>
          </cell>
          <cell r="D10">
            <v>13.4</v>
          </cell>
          <cell r="E10">
            <v>64.666666666666671</v>
          </cell>
          <cell r="F10">
            <v>93</v>
          </cell>
          <cell r="G10">
            <v>25</v>
          </cell>
          <cell r="H10">
            <v>12.24</v>
          </cell>
          <cell r="J10">
            <v>28.08</v>
          </cell>
          <cell r="K10">
            <v>0</v>
          </cell>
        </row>
        <row r="11">
          <cell r="B11">
            <v>20.270833333333332</v>
          </cell>
          <cell r="C11">
            <v>29.9</v>
          </cell>
          <cell r="D11">
            <v>13.1</v>
          </cell>
          <cell r="E11">
            <v>61.291666666666664</v>
          </cell>
          <cell r="F11">
            <v>87</v>
          </cell>
          <cell r="G11">
            <v>25</v>
          </cell>
          <cell r="H11">
            <v>1.8</v>
          </cell>
          <cell r="J11">
            <v>16.920000000000002</v>
          </cell>
          <cell r="K11">
            <v>0</v>
          </cell>
        </row>
        <row r="12">
          <cell r="B12">
            <v>20.033333333333335</v>
          </cell>
          <cell r="C12">
            <v>29.3</v>
          </cell>
          <cell r="D12">
            <v>13.3</v>
          </cell>
          <cell r="E12">
            <v>64.25</v>
          </cell>
          <cell r="F12">
            <v>88</v>
          </cell>
          <cell r="G12">
            <v>27</v>
          </cell>
          <cell r="H12">
            <v>10.08</v>
          </cell>
          <cell r="J12">
            <v>21.6</v>
          </cell>
          <cell r="K12">
            <v>0</v>
          </cell>
        </row>
        <row r="13">
          <cell r="B13">
            <v>20.74583333333333</v>
          </cell>
          <cell r="C13">
            <v>29.2</v>
          </cell>
          <cell r="D13">
            <v>14.1</v>
          </cell>
          <cell r="E13">
            <v>55.791666666666664</v>
          </cell>
          <cell r="F13">
            <v>86</v>
          </cell>
          <cell r="G13">
            <v>27</v>
          </cell>
          <cell r="H13">
            <v>17.64</v>
          </cell>
          <cell r="J13">
            <v>31.319999999999997</v>
          </cell>
          <cell r="K13">
            <v>0</v>
          </cell>
        </row>
        <row r="14">
          <cell r="B14">
            <v>20.862500000000001</v>
          </cell>
          <cell r="C14">
            <v>30.1</v>
          </cell>
          <cell r="D14">
            <v>13.7</v>
          </cell>
          <cell r="E14">
            <v>55.833333333333336</v>
          </cell>
          <cell r="F14">
            <v>80</v>
          </cell>
          <cell r="G14">
            <v>28</v>
          </cell>
          <cell r="H14">
            <v>9.7200000000000006</v>
          </cell>
          <cell r="J14">
            <v>18.36</v>
          </cell>
          <cell r="K14">
            <v>0</v>
          </cell>
        </row>
        <row r="15">
          <cell r="B15">
            <v>21.654166666666669</v>
          </cell>
          <cell r="C15">
            <v>31.3</v>
          </cell>
          <cell r="D15">
            <v>14.3</v>
          </cell>
          <cell r="E15">
            <v>60.5</v>
          </cell>
          <cell r="F15">
            <v>88</v>
          </cell>
          <cell r="G15">
            <v>23</v>
          </cell>
          <cell r="H15">
            <v>7.9200000000000008</v>
          </cell>
          <cell r="J15">
            <v>23.040000000000003</v>
          </cell>
          <cell r="K15">
            <v>0</v>
          </cell>
        </row>
        <row r="16">
          <cell r="B16">
            <v>22.299999999999997</v>
          </cell>
          <cell r="C16">
            <v>31.3</v>
          </cell>
          <cell r="D16">
            <v>14.5</v>
          </cell>
          <cell r="E16">
            <v>53.791666666666664</v>
          </cell>
          <cell r="F16">
            <v>85</v>
          </cell>
          <cell r="G16">
            <v>21</v>
          </cell>
          <cell r="H16">
            <v>15.48</v>
          </cell>
          <cell r="J16">
            <v>28.08</v>
          </cell>
          <cell r="K16">
            <v>0</v>
          </cell>
        </row>
        <row r="17">
          <cell r="B17">
            <v>20.887500000000003</v>
          </cell>
          <cell r="C17">
            <v>31.4</v>
          </cell>
          <cell r="D17">
            <v>12.5</v>
          </cell>
          <cell r="E17">
            <v>58.416666666666664</v>
          </cell>
          <cell r="F17">
            <v>89</v>
          </cell>
          <cell r="G17">
            <v>20</v>
          </cell>
          <cell r="H17">
            <v>11.879999999999999</v>
          </cell>
          <cell r="J17">
            <v>26.28</v>
          </cell>
          <cell r="K17">
            <v>0</v>
          </cell>
        </row>
        <row r="18">
          <cell r="B18">
            <v>22.174999999999997</v>
          </cell>
          <cell r="C18">
            <v>32</v>
          </cell>
          <cell r="D18">
            <v>14.5</v>
          </cell>
          <cell r="E18">
            <v>57.791666666666664</v>
          </cell>
          <cell r="F18">
            <v>85</v>
          </cell>
          <cell r="G18">
            <v>21</v>
          </cell>
          <cell r="H18">
            <v>9.3600000000000012</v>
          </cell>
          <cell r="J18">
            <v>27.36</v>
          </cell>
          <cell r="K18">
            <v>0</v>
          </cell>
        </row>
        <row r="19">
          <cell r="B19">
            <v>22.212500000000002</v>
          </cell>
          <cell r="C19">
            <v>33</v>
          </cell>
          <cell r="D19">
            <v>13.6</v>
          </cell>
          <cell r="E19">
            <v>59.125</v>
          </cell>
          <cell r="F19">
            <v>89</v>
          </cell>
          <cell r="G19">
            <v>23</v>
          </cell>
          <cell r="H19">
            <v>14.04</v>
          </cell>
          <cell r="J19">
            <v>28.44</v>
          </cell>
          <cell r="K19">
            <v>0</v>
          </cell>
        </row>
        <row r="20">
          <cell r="B20">
            <v>22.729166666666668</v>
          </cell>
          <cell r="C20">
            <v>32.799999999999997</v>
          </cell>
          <cell r="D20">
            <v>14.1</v>
          </cell>
          <cell r="E20">
            <v>56.541666666666664</v>
          </cell>
          <cell r="F20">
            <v>87</v>
          </cell>
          <cell r="G20">
            <v>21</v>
          </cell>
          <cell r="H20">
            <v>13.68</v>
          </cell>
          <cell r="J20">
            <v>27.720000000000002</v>
          </cell>
          <cell r="K20">
            <v>0</v>
          </cell>
        </row>
        <row r="21">
          <cell r="B21">
            <v>18.970833333333328</v>
          </cell>
          <cell r="C21">
            <v>22.7</v>
          </cell>
          <cell r="D21">
            <v>15.9</v>
          </cell>
          <cell r="E21">
            <v>69.625</v>
          </cell>
          <cell r="F21">
            <v>84</v>
          </cell>
          <cell r="G21">
            <v>52</v>
          </cell>
          <cell r="H21">
            <v>5.4</v>
          </cell>
          <cell r="J21">
            <v>27</v>
          </cell>
          <cell r="K21">
            <v>0</v>
          </cell>
        </row>
        <row r="22">
          <cell r="B22">
            <v>15.4</v>
          </cell>
          <cell r="C22">
            <v>23.8</v>
          </cell>
          <cell r="D22">
            <v>8.5</v>
          </cell>
          <cell r="E22">
            <v>58.25</v>
          </cell>
          <cell r="F22">
            <v>83</v>
          </cell>
          <cell r="G22">
            <v>30</v>
          </cell>
          <cell r="H22">
            <v>9</v>
          </cell>
          <cell r="J22">
            <v>28.08</v>
          </cell>
          <cell r="K22">
            <v>0</v>
          </cell>
        </row>
        <row r="23">
          <cell r="B23">
            <v>17.320833333333333</v>
          </cell>
          <cell r="C23">
            <v>28.1</v>
          </cell>
          <cell r="D23">
            <v>9.9</v>
          </cell>
          <cell r="E23">
            <v>60.166666666666664</v>
          </cell>
          <cell r="F23">
            <v>82</v>
          </cell>
          <cell r="G23">
            <v>30</v>
          </cell>
          <cell r="H23">
            <v>14.76</v>
          </cell>
          <cell r="J23">
            <v>33.480000000000004</v>
          </cell>
          <cell r="K23">
            <v>0</v>
          </cell>
        </row>
        <row r="24">
          <cell r="B24">
            <v>20.591666666666665</v>
          </cell>
          <cell r="C24">
            <v>31.4</v>
          </cell>
          <cell r="D24">
            <v>12.9</v>
          </cell>
          <cell r="E24">
            <v>61.875</v>
          </cell>
          <cell r="F24">
            <v>87</v>
          </cell>
          <cell r="G24">
            <v>25</v>
          </cell>
          <cell r="H24">
            <v>6.84</v>
          </cell>
          <cell r="J24">
            <v>25.56</v>
          </cell>
          <cell r="K24">
            <v>0</v>
          </cell>
        </row>
        <row r="25">
          <cell r="B25">
            <v>22.333333333333329</v>
          </cell>
          <cell r="C25">
            <v>32.200000000000003</v>
          </cell>
          <cell r="D25">
            <v>14.2</v>
          </cell>
          <cell r="E25">
            <v>60.125</v>
          </cell>
          <cell r="F25">
            <v>90</v>
          </cell>
          <cell r="G25">
            <v>26</v>
          </cell>
          <cell r="H25">
            <v>6.84</v>
          </cell>
          <cell r="J25">
            <v>18.720000000000002</v>
          </cell>
          <cell r="K25">
            <v>0</v>
          </cell>
        </row>
        <row r="26">
          <cell r="B26">
            <v>22.370833333333326</v>
          </cell>
          <cell r="C26">
            <v>33.1</v>
          </cell>
          <cell r="D26">
            <v>13.5</v>
          </cell>
          <cell r="E26">
            <v>60.875</v>
          </cell>
          <cell r="F26">
            <v>89</v>
          </cell>
          <cell r="G26">
            <v>25</v>
          </cell>
          <cell r="H26">
            <v>0.72000000000000008</v>
          </cell>
          <cell r="J26">
            <v>15.840000000000002</v>
          </cell>
          <cell r="K26">
            <v>0</v>
          </cell>
        </row>
        <row r="27">
          <cell r="B27">
            <v>23.591666666666665</v>
          </cell>
          <cell r="C27">
            <v>34</v>
          </cell>
          <cell r="D27">
            <v>15.1</v>
          </cell>
          <cell r="E27">
            <v>58.75</v>
          </cell>
          <cell r="F27">
            <v>88</v>
          </cell>
          <cell r="G27">
            <v>22</v>
          </cell>
          <cell r="H27">
            <v>3.9600000000000004</v>
          </cell>
          <cell r="J27">
            <v>18.36</v>
          </cell>
          <cell r="K27">
            <v>0</v>
          </cell>
        </row>
        <row r="28">
          <cell r="B28">
            <v>23.716666666666665</v>
          </cell>
          <cell r="C28">
            <v>34</v>
          </cell>
          <cell r="D28">
            <v>15</v>
          </cell>
          <cell r="E28">
            <v>57.5</v>
          </cell>
          <cell r="F28">
            <v>92</v>
          </cell>
          <cell r="G28">
            <v>21</v>
          </cell>
          <cell r="H28">
            <v>14.04</v>
          </cell>
          <cell r="J28">
            <v>33.840000000000003</v>
          </cell>
          <cell r="K28">
            <v>0</v>
          </cell>
        </row>
        <row r="29">
          <cell r="B29">
            <v>24.150000000000006</v>
          </cell>
          <cell r="C29">
            <v>34</v>
          </cell>
          <cell r="D29">
            <v>17.5</v>
          </cell>
          <cell r="E29">
            <v>53.375</v>
          </cell>
          <cell r="F29">
            <v>73</v>
          </cell>
          <cell r="G29">
            <v>25</v>
          </cell>
          <cell r="H29">
            <v>17.28</v>
          </cell>
          <cell r="J29">
            <v>34.200000000000003</v>
          </cell>
          <cell r="K29">
            <v>0</v>
          </cell>
        </row>
        <row r="30">
          <cell r="B30">
            <v>25.712500000000002</v>
          </cell>
          <cell r="C30">
            <v>35.9</v>
          </cell>
          <cell r="D30">
            <v>17.899999999999999</v>
          </cell>
          <cell r="E30">
            <v>51.791666666666664</v>
          </cell>
          <cell r="F30">
            <v>80</v>
          </cell>
          <cell r="G30">
            <v>21</v>
          </cell>
          <cell r="H30">
            <v>13.68</v>
          </cell>
          <cell r="J30">
            <v>28.44</v>
          </cell>
          <cell r="K30">
            <v>0</v>
          </cell>
        </row>
        <row r="31">
          <cell r="B31">
            <v>25.237500000000001</v>
          </cell>
          <cell r="C31">
            <v>34.6</v>
          </cell>
          <cell r="D31">
            <v>16.600000000000001</v>
          </cell>
          <cell r="E31">
            <v>55.916666666666664</v>
          </cell>
          <cell r="F31">
            <v>87</v>
          </cell>
          <cell r="G31">
            <v>25</v>
          </cell>
          <cell r="H31">
            <v>20.16</v>
          </cell>
          <cell r="J31">
            <v>46.440000000000005</v>
          </cell>
          <cell r="K31">
            <v>0</v>
          </cell>
        </row>
        <row r="32">
          <cell r="B32">
            <v>19.620833333333326</v>
          </cell>
          <cell r="C32">
            <v>26.5</v>
          </cell>
          <cell r="D32">
            <v>15.7</v>
          </cell>
          <cell r="E32">
            <v>76.708333333333329</v>
          </cell>
          <cell r="F32">
            <v>92</v>
          </cell>
          <cell r="G32">
            <v>50</v>
          </cell>
          <cell r="H32">
            <v>9.7200000000000006</v>
          </cell>
          <cell r="J32">
            <v>31.680000000000003</v>
          </cell>
          <cell r="K32">
            <v>8.4</v>
          </cell>
        </row>
        <row r="33">
          <cell r="B33">
            <v>16.416666666666664</v>
          </cell>
          <cell r="C33">
            <v>24.3</v>
          </cell>
          <cell r="D33">
            <v>9.6999999999999993</v>
          </cell>
          <cell r="E33">
            <v>65.791666666666671</v>
          </cell>
          <cell r="F33">
            <v>92</v>
          </cell>
          <cell r="G33">
            <v>31</v>
          </cell>
          <cell r="H33">
            <v>12.6</v>
          </cell>
          <cell r="J33">
            <v>34.92</v>
          </cell>
          <cell r="K33">
            <v>0</v>
          </cell>
        </row>
        <row r="34">
          <cell r="B34">
            <v>18.612500000000001</v>
          </cell>
          <cell r="C34">
            <v>28.3</v>
          </cell>
          <cell r="D34">
            <v>11.6</v>
          </cell>
          <cell r="E34">
            <v>48.416666666666664</v>
          </cell>
          <cell r="F34">
            <v>77</v>
          </cell>
          <cell r="G34">
            <v>18</v>
          </cell>
          <cell r="H34">
            <v>12.24</v>
          </cell>
          <cell r="J34">
            <v>27.36</v>
          </cell>
          <cell r="K34">
            <v>0</v>
          </cell>
        </row>
        <row r="35">
          <cell r="B35">
            <v>23.3125</v>
          </cell>
          <cell r="C35">
            <v>32.9</v>
          </cell>
          <cell r="D35">
            <v>17</v>
          </cell>
          <cell r="E35">
            <v>38.916666666666664</v>
          </cell>
          <cell r="F35">
            <v>73</v>
          </cell>
          <cell r="G35">
            <v>18</v>
          </cell>
          <cell r="H35">
            <v>11.16</v>
          </cell>
          <cell r="J35">
            <v>23.400000000000002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14.445833333333333</v>
          </cell>
          <cell r="C5">
            <v>19.8</v>
          </cell>
          <cell r="D5">
            <v>12</v>
          </cell>
          <cell r="E5">
            <v>82.625</v>
          </cell>
          <cell r="F5">
            <v>93</v>
          </cell>
          <cell r="G5">
            <v>65</v>
          </cell>
          <cell r="H5">
            <v>16.920000000000002</v>
          </cell>
          <cell r="J5">
            <v>26.64</v>
          </cell>
          <cell r="K5">
            <v>0</v>
          </cell>
        </row>
        <row r="6">
          <cell r="B6">
            <v>17.495833333333334</v>
          </cell>
          <cell r="C6">
            <v>25.4</v>
          </cell>
          <cell r="D6">
            <v>12.7</v>
          </cell>
          <cell r="E6">
            <v>77.5</v>
          </cell>
          <cell r="F6">
            <v>94</v>
          </cell>
          <cell r="G6">
            <v>49</v>
          </cell>
          <cell r="H6">
            <v>19.079999999999998</v>
          </cell>
          <cell r="J6">
            <v>33.119999999999997</v>
          </cell>
          <cell r="K6">
            <v>0</v>
          </cell>
        </row>
        <row r="7">
          <cell r="B7">
            <v>17.720833333333335</v>
          </cell>
          <cell r="C7">
            <v>24.7</v>
          </cell>
          <cell r="D7">
            <v>12.7</v>
          </cell>
          <cell r="E7">
            <v>76.916666666666671</v>
          </cell>
          <cell r="F7">
            <v>97</v>
          </cell>
          <cell r="G7">
            <v>47</v>
          </cell>
          <cell r="H7">
            <v>20.16</v>
          </cell>
          <cell r="J7">
            <v>33.119999999999997</v>
          </cell>
          <cell r="K7">
            <v>0</v>
          </cell>
        </row>
        <row r="8">
          <cell r="B8">
            <v>17.662500000000001</v>
          </cell>
          <cell r="C8">
            <v>26.1</v>
          </cell>
          <cell r="D8">
            <v>11.4</v>
          </cell>
          <cell r="E8">
            <v>76.916666666666671</v>
          </cell>
          <cell r="F8">
            <v>97</v>
          </cell>
          <cell r="G8">
            <v>45</v>
          </cell>
          <cell r="H8">
            <v>25.2</v>
          </cell>
          <cell r="J8">
            <v>35.28</v>
          </cell>
          <cell r="K8">
            <v>0</v>
          </cell>
        </row>
        <row r="9">
          <cell r="B9">
            <v>19.529166666666665</v>
          </cell>
          <cell r="C9">
            <v>27.6</v>
          </cell>
          <cell r="D9">
            <v>12.7</v>
          </cell>
          <cell r="E9">
            <v>67.166666666666671</v>
          </cell>
          <cell r="F9">
            <v>97</v>
          </cell>
          <cell r="G9">
            <v>31</v>
          </cell>
          <cell r="H9">
            <v>24.48</v>
          </cell>
          <cell r="J9">
            <v>38.159999999999997</v>
          </cell>
          <cell r="K9">
            <v>0</v>
          </cell>
        </row>
        <row r="10">
          <cell r="B10">
            <v>18.337499999999999</v>
          </cell>
          <cell r="C10">
            <v>26.8</v>
          </cell>
          <cell r="D10">
            <v>9.1999999999999993</v>
          </cell>
          <cell r="E10">
            <v>64.625</v>
          </cell>
          <cell r="F10">
            <v>97</v>
          </cell>
          <cell r="G10">
            <v>35</v>
          </cell>
          <cell r="H10">
            <v>22.68</v>
          </cell>
          <cell r="J10">
            <v>36.36</v>
          </cell>
          <cell r="K10">
            <v>0</v>
          </cell>
        </row>
        <row r="11">
          <cell r="B11">
            <v>19.150000000000002</v>
          </cell>
          <cell r="C11">
            <v>28</v>
          </cell>
          <cell r="D11">
            <v>11.3</v>
          </cell>
          <cell r="E11">
            <v>61.041666666666664</v>
          </cell>
          <cell r="F11">
            <v>92</v>
          </cell>
          <cell r="G11">
            <v>30</v>
          </cell>
          <cell r="H11">
            <v>27.720000000000002</v>
          </cell>
          <cell r="J11">
            <v>40.32</v>
          </cell>
          <cell r="K11">
            <v>0</v>
          </cell>
        </row>
        <row r="12">
          <cell r="B12">
            <v>18.274999999999999</v>
          </cell>
          <cell r="C12">
            <v>27.4</v>
          </cell>
          <cell r="D12">
            <v>8.8000000000000007</v>
          </cell>
          <cell r="E12">
            <v>67.625</v>
          </cell>
          <cell r="F12">
            <v>99</v>
          </cell>
          <cell r="G12">
            <v>36</v>
          </cell>
          <cell r="H12">
            <v>16.920000000000002</v>
          </cell>
          <cell r="J12">
            <v>25.92</v>
          </cell>
          <cell r="K12">
            <v>0</v>
          </cell>
        </row>
        <row r="13">
          <cell r="B13">
            <v>19.012499999999999</v>
          </cell>
          <cell r="C13">
            <v>27.1</v>
          </cell>
          <cell r="D13">
            <v>11</v>
          </cell>
          <cell r="E13">
            <v>63.791666666666664</v>
          </cell>
          <cell r="F13">
            <v>91</v>
          </cell>
          <cell r="G13">
            <v>35</v>
          </cell>
          <cell r="H13">
            <v>22.32</v>
          </cell>
          <cell r="J13">
            <v>31.319999999999997</v>
          </cell>
          <cell r="K13">
            <v>0</v>
          </cell>
        </row>
        <row r="14">
          <cell r="B14">
            <v>19.374999999999996</v>
          </cell>
          <cell r="C14">
            <v>29.4</v>
          </cell>
          <cell r="D14">
            <v>9.9</v>
          </cell>
          <cell r="E14">
            <v>63.041666666666664</v>
          </cell>
          <cell r="F14">
            <v>97</v>
          </cell>
          <cell r="G14">
            <v>27</v>
          </cell>
          <cell r="H14">
            <v>19.079999999999998</v>
          </cell>
          <cell r="J14">
            <v>30.96</v>
          </cell>
          <cell r="K14">
            <v>0</v>
          </cell>
        </row>
        <row r="15">
          <cell r="B15">
            <v>21.583333333333329</v>
          </cell>
          <cell r="C15">
            <v>29.3</v>
          </cell>
          <cell r="D15">
            <v>13.8</v>
          </cell>
          <cell r="E15">
            <v>47.708333333333336</v>
          </cell>
          <cell r="F15">
            <v>75</v>
          </cell>
          <cell r="G15">
            <v>26</v>
          </cell>
          <cell r="H15">
            <v>25.2</v>
          </cell>
          <cell r="J15">
            <v>39.96</v>
          </cell>
          <cell r="K15">
            <v>0</v>
          </cell>
        </row>
        <row r="16">
          <cell r="B16">
            <v>19.075000000000003</v>
          </cell>
          <cell r="C16">
            <v>28.5</v>
          </cell>
          <cell r="D16">
            <v>9.1999999999999993</v>
          </cell>
          <cell r="E16">
            <v>56.208333333333336</v>
          </cell>
          <cell r="F16">
            <v>93</v>
          </cell>
          <cell r="G16">
            <v>27</v>
          </cell>
          <cell r="H16">
            <v>21.240000000000002</v>
          </cell>
          <cell r="J16">
            <v>38.519999999999996</v>
          </cell>
          <cell r="K16">
            <v>0</v>
          </cell>
        </row>
        <row r="17">
          <cell r="B17">
            <v>21.004166666666663</v>
          </cell>
          <cell r="C17">
            <v>28.8</v>
          </cell>
          <cell r="D17">
            <v>11.5</v>
          </cell>
          <cell r="E17">
            <v>55.583333333333336</v>
          </cell>
          <cell r="F17">
            <v>93</v>
          </cell>
          <cell r="G17">
            <v>32</v>
          </cell>
          <cell r="H17">
            <v>20.16</v>
          </cell>
          <cell r="J17">
            <v>29.52</v>
          </cell>
          <cell r="K17">
            <v>0</v>
          </cell>
        </row>
        <row r="18">
          <cell r="B18">
            <v>18.783333333333331</v>
          </cell>
          <cell r="C18">
            <v>30</v>
          </cell>
          <cell r="D18">
            <v>10.3</v>
          </cell>
          <cell r="E18">
            <v>67.416666666666671</v>
          </cell>
          <cell r="F18">
            <v>97</v>
          </cell>
          <cell r="G18">
            <v>25</v>
          </cell>
          <cell r="H18">
            <v>15.48</v>
          </cell>
          <cell r="J18">
            <v>28.8</v>
          </cell>
          <cell r="K18">
            <v>0</v>
          </cell>
        </row>
        <row r="19">
          <cell r="B19">
            <v>18.795833333333338</v>
          </cell>
          <cell r="C19">
            <v>30.5</v>
          </cell>
          <cell r="D19">
            <v>9.6</v>
          </cell>
          <cell r="E19">
            <v>61.083333333333336</v>
          </cell>
          <cell r="F19">
            <v>95</v>
          </cell>
          <cell r="G19">
            <v>23</v>
          </cell>
          <cell r="H19">
            <v>25.92</v>
          </cell>
          <cell r="J19">
            <v>36.72</v>
          </cell>
          <cell r="K19">
            <v>0</v>
          </cell>
        </row>
        <row r="20">
          <cell r="B20">
            <v>21.087500000000002</v>
          </cell>
          <cell r="C20">
            <v>29.6</v>
          </cell>
          <cell r="D20">
            <v>14.6</v>
          </cell>
          <cell r="E20">
            <v>50.041666666666664</v>
          </cell>
          <cell r="F20">
            <v>71</v>
          </cell>
          <cell r="G20">
            <v>26</v>
          </cell>
          <cell r="H20">
            <v>19.079999999999998</v>
          </cell>
          <cell r="J20">
            <v>38.880000000000003</v>
          </cell>
          <cell r="K20">
            <v>0</v>
          </cell>
        </row>
        <row r="21">
          <cell r="B21">
            <v>19.008333333333336</v>
          </cell>
          <cell r="C21">
            <v>30.5</v>
          </cell>
          <cell r="D21">
            <v>9.6</v>
          </cell>
          <cell r="E21">
            <v>60.166666666666664</v>
          </cell>
          <cell r="F21">
            <v>94</v>
          </cell>
          <cell r="G21">
            <v>25</v>
          </cell>
          <cell r="H21">
            <v>18.36</v>
          </cell>
          <cell r="J21">
            <v>29.16</v>
          </cell>
          <cell r="K21">
            <v>0</v>
          </cell>
        </row>
        <row r="22">
          <cell r="B22">
            <v>16.625</v>
          </cell>
          <cell r="C22">
            <v>25.8</v>
          </cell>
          <cell r="D22">
            <v>9.6</v>
          </cell>
          <cell r="E22">
            <v>65.833333333333329</v>
          </cell>
          <cell r="F22">
            <v>95</v>
          </cell>
          <cell r="G22">
            <v>37</v>
          </cell>
          <cell r="H22">
            <v>19.8</v>
          </cell>
          <cell r="J22">
            <v>29.16</v>
          </cell>
          <cell r="K22">
            <v>0</v>
          </cell>
        </row>
        <row r="23">
          <cell r="B23">
            <v>17.179166666666664</v>
          </cell>
          <cell r="C23">
            <v>29.1</v>
          </cell>
          <cell r="D23">
            <v>7.2</v>
          </cell>
          <cell r="E23">
            <v>64.166666666666671</v>
          </cell>
          <cell r="F23">
            <v>96</v>
          </cell>
          <cell r="G23">
            <v>30</v>
          </cell>
          <cell r="H23">
            <v>15.48</v>
          </cell>
          <cell r="J23">
            <v>22.32</v>
          </cell>
          <cell r="K23">
            <v>0</v>
          </cell>
        </row>
        <row r="24">
          <cell r="B24">
            <v>18.508333333333329</v>
          </cell>
          <cell r="C24">
            <v>29</v>
          </cell>
          <cell r="D24">
            <v>8.9</v>
          </cell>
          <cell r="E24">
            <v>65.916666666666671</v>
          </cell>
          <cell r="F24">
            <v>98</v>
          </cell>
          <cell r="G24">
            <v>29</v>
          </cell>
          <cell r="H24">
            <v>13.32</v>
          </cell>
          <cell r="J24">
            <v>28.8</v>
          </cell>
          <cell r="K24">
            <v>0</v>
          </cell>
        </row>
        <row r="25">
          <cell r="B25">
            <v>19.083333333333332</v>
          </cell>
          <cell r="C25">
            <v>30.4</v>
          </cell>
          <cell r="D25">
            <v>9.1999999999999993</v>
          </cell>
          <cell r="E25">
            <v>62.583333333333336</v>
          </cell>
          <cell r="F25">
            <v>96</v>
          </cell>
          <cell r="G25">
            <v>27</v>
          </cell>
          <cell r="H25">
            <v>21.6</v>
          </cell>
          <cell r="J25">
            <v>36</v>
          </cell>
          <cell r="K25">
            <v>0</v>
          </cell>
        </row>
        <row r="26">
          <cell r="B26">
            <v>19.154166666666669</v>
          </cell>
          <cell r="C26">
            <v>31.1</v>
          </cell>
          <cell r="D26">
            <v>9.5</v>
          </cell>
          <cell r="E26">
            <v>64</v>
          </cell>
          <cell r="F26">
            <v>96</v>
          </cell>
          <cell r="G26">
            <v>26</v>
          </cell>
          <cell r="H26">
            <v>15.840000000000002</v>
          </cell>
          <cell r="J26">
            <v>25.2</v>
          </cell>
          <cell r="K26">
            <v>0</v>
          </cell>
        </row>
        <row r="27">
          <cell r="B27">
            <v>19.504166666666666</v>
          </cell>
          <cell r="C27">
            <v>31.8</v>
          </cell>
          <cell r="D27">
            <v>10.3</v>
          </cell>
          <cell r="E27">
            <v>64.166666666666671</v>
          </cell>
          <cell r="F27">
            <v>96</v>
          </cell>
          <cell r="G27">
            <v>28</v>
          </cell>
          <cell r="H27">
            <v>16.2</v>
          </cell>
          <cell r="J27">
            <v>25.56</v>
          </cell>
          <cell r="K27">
            <v>0</v>
          </cell>
        </row>
        <row r="28">
          <cell r="B28">
            <v>20.904166666666665</v>
          </cell>
          <cell r="C28">
            <v>32</v>
          </cell>
          <cell r="D28">
            <v>11.8</v>
          </cell>
          <cell r="E28">
            <v>59.5</v>
          </cell>
          <cell r="F28">
            <v>93</v>
          </cell>
          <cell r="G28">
            <v>25</v>
          </cell>
          <cell r="H28">
            <v>23.759999999999998</v>
          </cell>
          <cell r="J28">
            <v>34.56</v>
          </cell>
          <cell r="K28">
            <v>0</v>
          </cell>
        </row>
        <row r="29">
          <cell r="B29">
            <v>20.141666666666669</v>
          </cell>
          <cell r="C29">
            <v>32.6</v>
          </cell>
          <cell r="D29">
            <v>10.3</v>
          </cell>
          <cell r="E29">
            <v>61.5</v>
          </cell>
          <cell r="F29">
            <v>95</v>
          </cell>
          <cell r="G29">
            <v>24</v>
          </cell>
          <cell r="H29">
            <v>14.4</v>
          </cell>
          <cell r="J29">
            <v>25.56</v>
          </cell>
          <cell r="K29">
            <v>0</v>
          </cell>
        </row>
        <row r="30">
          <cell r="B30">
            <v>22.299999999999997</v>
          </cell>
          <cell r="C30">
            <v>33.4</v>
          </cell>
          <cell r="D30">
            <v>12.5</v>
          </cell>
          <cell r="E30">
            <v>54.583333333333336</v>
          </cell>
          <cell r="F30">
            <v>91</v>
          </cell>
          <cell r="G30">
            <v>24</v>
          </cell>
          <cell r="H30">
            <v>24.48</v>
          </cell>
          <cell r="J30">
            <v>37.440000000000005</v>
          </cell>
          <cell r="K30">
            <v>0</v>
          </cell>
        </row>
        <row r="31">
          <cell r="B31">
            <v>23.066666666666666</v>
          </cell>
          <cell r="C31">
            <v>33</v>
          </cell>
          <cell r="D31">
            <v>14.2</v>
          </cell>
          <cell r="E31">
            <v>52.416666666666664</v>
          </cell>
          <cell r="F31">
            <v>87</v>
          </cell>
          <cell r="G31">
            <v>25</v>
          </cell>
          <cell r="H31">
            <v>25.2</v>
          </cell>
          <cell r="J31">
            <v>44.64</v>
          </cell>
          <cell r="K31">
            <v>0</v>
          </cell>
        </row>
        <row r="32">
          <cell r="B32">
            <v>20.908333333333335</v>
          </cell>
          <cell r="C32">
            <v>27.1</v>
          </cell>
          <cell r="D32">
            <v>14.4</v>
          </cell>
          <cell r="E32">
            <v>66.125</v>
          </cell>
          <cell r="F32">
            <v>89</v>
          </cell>
          <cell r="G32">
            <v>52</v>
          </cell>
          <cell r="H32">
            <v>19.079999999999998</v>
          </cell>
          <cell r="J32">
            <v>37.080000000000005</v>
          </cell>
          <cell r="K32">
            <v>0</v>
          </cell>
        </row>
        <row r="33">
          <cell r="B33">
            <v>16.095833333333335</v>
          </cell>
          <cell r="C33">
            <v>23.2</v>
          </cell>
          <cell r="D33">
            <v>9.6999999999999993</v>
          </cell>
          <cell r="E33">
            <v>72.875</v>
          </cell>
          <cell r="F33">
            <v>95</v>
          </cell>
          <cell r="G33">
            <v>36</v>
          </cell>
          <cell r="H33">
            <v>21.240000000000002</v>
          </cell>
          <cell r="J33">
            <v>34.92</v>
          </cell>
          <cell r="K33">
            <v>0.6</v>
          </cell>
        </row>
        <row r="34">
          <cell r="B34">
            <v>15.083333333333336</v>
          </cell>
          <cell r="C34">
            <v>27.8</v>
          </cell>
          <cell r="D34">
            <v>4.5999999999999996</v>
          </cell>
          <cell r="E34">
            <v>63.166666666666664</v>
          </cell>
          <cell r="F34">
            <v>97</v>
          </cell>
          <cell r="G34">
            <v>19</v>
          </cell>
          <cell r="H34">
            <v>20.88</v>
          </cell>
          <cell r="J34">
            <v>33.119999999999997</v>
          </cell>
          <cell r="K34">
            <v>0</v>
          </cell>
        </row>
        <row r="35">
          <cell r="B35">
            <v>19.437499999999996</v>
          </cell>
          <cell r="C35">
            <v>30.8</v>
          </cell>
          <cell r="D35">
            <v>9.6</v>
          </cell>
          <cell r="E35">
            <v>40.666666666666664</v>
          </cell>
          <cell r="F35">
            <v>71</v>
          </cell>
          <cell r="G35">
            <v>15</v>
          </cell>
          <cell r="H35">
            <v>24.840000000000003</v>
          </cell>
          <cell r="J35">
            <v>40.32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16.308333333333334</v>
          </cell>
          <cell r="C5">
            <v>20.9</v>
          </cell>
          <cell r="D5">
            <v>13.9</v>
          </cell>
          <cell r="E5">
            <v>83.25</v>
          </cell>
          <cell r="F5">
            <v>93</v>
          </cell>
          <cell r="G5">
            <v>67</v>
          </cell>
          <cell r="H5">
            <v>14.76</v>
          </cell>
          <cell r="J5">
            <v>24.48</v>
          </cell>
          <cell r="K5">
            <v>0</v>
          </cell>
        </row>
        <row r="6">
          <cell r="B6">
            <v>17.183333333333334</v>
          </cell>
          <cell r="C6">
            <v>24.6</v>
          </cell>
          <cell r="D6">
            <v>12.5</v>
          </cell>
          <cell r="E6">
            <v>83.166666666666671</v>
          </cell>
          <cell r="F6">
            <v>94</v>
          </cell>
          <cell r="G6">
            <v>58</v>
          </cell>
          <cell r="H6">
            <v>11.879999999999999</v>
          </cell>
          <cell r="J6">
            <v>21.96</v>
          </cell>
          <cell r="K6">
            <v>0</v>
          </cell>
        </row>
        <row r="7">
          <cell r="B7">
            <v>17.365217391304345</v>
          </cell>
          <cell r="C7">
            <v>24.9</v>
          </cell>
          <cell r="D7">
            <v>12.2</v>
          </cell>
          <cell r="E7">
            <v>79.086956521739125</v>
          </cell>
          <cell r="F7">
            <v>94</v>
          </cell>
          <cell r="G7">
            <v>49</v>
          </cell>
          <cell r="H7">
            <v>14.04</v>
          </cell>
          <cell r="J7">
            <v>22.68</v>
          </cell>
          <cell r="K7">
            <v>0</v>
          </cell>
        </row>
        <row r="8">
          <cell r="B8">
            <v>18.245833333333334</v>
          </cell>
          <cell r="C8">
            <v>26.5</v>
          </cell>
          <cell r="D8">
            <v>12.5</v>
          </cell>
          <cell r="E8">
            <v>73.541666666666671</v>
          </cell>
          <cell r="F8">
            <v>91</v>
          </cell>
          <cell r="G8">
            <v>44</v>
          </cell>
          <cell r="H8">
            <v>14.04</v>
          </cell>
          <cell r="J8">
            <v>28.08</v>
          </cell>
          <cell r="K8">
            <v>0</v>
          </cell>
        </row>
        <row r="9">
          <cell r="B9">
            <v>19.725000000000001</v>
          </cell>
          <cell r="C9">
            <v>29.3</v>
          </cell>
          <cell r="D9">
            <v>11.5</v>
          </cell>
          <cell r="E9">
            <v>66.875</v>
          </cell>
          <cell r="F9">
            <v>94</v>
          </cell>
          <cell r="G9">
            <v>30</v>
          </cell>
          <cell r="H9">
            <v>15.48</v>
          </cell>
          <cell r="J9">
            <v>24.840000000000003</v>
          </cell>
          <cell r="K9">
            <v>0</v>
          </cell>
        </row>
        <row r="10">
          <cell r="B10">
            <v>19.195833333333336</v>
          </cell>
          <cell r="C10">
            <v>28.6</v>
          </cell>
          <cell r="D10">
            <v>10.8</v>
          </cell>
          <cell r="E10">
            <v>64.666666666666671</v>
          </cell>
          <cell r="F10">
            <v>92</v>
          </cell>
          <cell r="G10">
            <v>31</v>
          </cell>
          <cell r="H10">
            <v>10.44</v>
          </cell>
          <cell r="J10">
            <v>21.240000000000002</v>
          </cell>
          <cell r="K10">
            <v>0</v>
          </cell>
        </row>
        <row r="11">
          <cell r="B11">
            <v>18.670833333333331</v>
          </cell>
          <cell r="C11">
            <v>28.6</v>
          </cell>
          <cell r="D11">
            <v>10</v>
          </cell>
          <cell r="E11">
            <v>65.75</v>
          </cell>
          <cell r="F11">
            <v>93</v>
          </cell>
          <cell r="G11">
            <v>30</v>
          </cell>
          <cell r="H11">
            <v>12.24</v>
          </cell>
          <cell r="J11">
            <v>18.720000000000002</v>
          </cell>
          <cell r="K11">
            <v>0</v>
          </cell>
        </row>
        <row r="12">
          <cell r="B12">
            <v>18.979166666666668</v>
          </cell>
          <cell r="C12">
            <v>27.7</v>
          </cell>
          <cell r="D12">
            <v>11.8</v>
          </cell>
          <cell r="E12">
            <v>66.625</v>
          </cell>
          <cell r="F12">
            <v>93</v>
          </cell>
          <cell r="G12">
            <v>32</v>
          </cell>
          <cell r="H12">
            <v>10.44</v>
          </cell>
          <cell r="J12">
            <v>23.040000000000003</v>
          </cell>
          <cell r="K12">
            <v>0</v>
          </cell>
        </row>
        <row r="13">
          <cell r="B13">
            <v>19.787499999999998</v>
          </cell>
          <cell r="C13">
            <v>29.3</v>
          </cell>
          <cell r="D13">
            <v>11.3</v>
          </cell>
          <cell r="E13">
            <v>63.25</v>
          </cell>
          <cell r="F13">
            <v>92</v>
          </cell>
          <cell r="G13">
            <v>30</v>
          </cell>
          <cell r="H13">
            <v>12.24</v>
          </cell>
          <cell r="J13">
            <v>20.88</v>
          </cell>
          <cell r="K13">
            <v>0</v>
          </cell>
        </row>
        <row r="14">
          <cell r="B14">
            <v>20.470833333333331</v>
          </cell>
          <cell r="C14">
            <v>30.1</v>
          </cell>
          <cell r="D14">
            <v>12.3</v>
          </cell>
          <cell r="E14">
            <v>59.25</v>
          </cell>
          <cell r="F14">
            <v>91</v>
          </cell>
          <cell r="G14">
            <v>24</v>
          </cell>
          <cell r="H14">
            <v>14.04</v>
          </cell>
          <cell r="J14">
            <v>33.119999999999997</v>
          </cell>
          <cell r="K14">
            <v>0</v>
          </cell>
        </row>
        <row r="15">
          <cell r="B15">
            <v>20</v>
          </cell>
          <cell r="C15">
            <v>30.3</v>
          </cell>
          <cell r="D15">
            <v>10.3</v>
          </cell>
          <cell r="E15">
            <v>58.333333333333336</v>
          </cell>
          <cell r="F15">
            <v>91</v>
          </cell>
          <cell r="G15">
            <v>22</v>
          </cell>
          <cell r="H15">
            <v>12.6</v>
          </cell>
          <cell r="J15">
            <v>30.240000000000002</v>
          </cell>
          <cell r="K15">
            <v>0</v>
          </cell>
        </row>
        <row r="16">
          <cell r="B16">
            <v>20.579166666666666</v>
          </cell>
          <cell r="C16">
            <v>28.9</v>
          </cell>
          <cell r="D16">
            <v>14.3</v>
          </cell>
          <cell r="E16">
            <v>60.083333333333336</v>
          </cell>
          <cell r="F16">
            <v>86</v>
          </cell>
          <cell r="G16">
            <v>31</v>
          </cell>
          <cell r="H16">
            <v>11.879999999999999</v>
          </cell>
          <cell r="J16">
            <v>27.36</v>
          </cell>
          <cell r="K16">
            <v>0</v>
          </cell>
        </row>
        <row r="17">
          <cell r="B17">
            <v>20.479166666666668</v>
          </cell>
          <cell r="C17">
            <v>30.3</v>
          </cell>
          <cell r="D17">
            <v>13.6</v>
          </cell>
          <cell r="E17">
            <v>62.375</v>
          </cell>
          <cell r="F17">
            <v>88</v>
          </cell>
          <cell r="G17">
            <v>23</v>
          </cell>
          <cell r="H17">
            <v>15.120000000000001</v>
          </cell>
          <cell r="J17">
            <v>27.720000000000002</v>
          </cell>
          <cell r="K17">
            <v>0</v>
          </cell>
        </row>
        <row r="18">
          <cell r="B18">
            <v>22.147826086956517</v>
          </cell>
          <cell r="C18">
            <v>30.6</v>
          </cell>
          <cell r="D18">
            <v>14.2</v>
          </cell>
          <cell r="E18">
            <v>58.782608695652172</v>
          </cell>
          <cell r="F18">
            <v>91</v>
          </cell>
          <cell r="G18">
            <v>20</v>
          </cell>
          <cell r="H18">
            <v>12.6</v>
          </cell>
          <cell r="J18">
            <v>24.12</v>
          </cell>
          <cell r="K18">
            <v>0</v>
          </cell>
        </row>
        <row r="19">
          <cell r="B19">
            <v>20.770833333333332</v>
          </cell>
          <cell r="C19">
            <v>31.2</v>
          </cell>
          <cell r="D19">
            <v>11.4</v>
          </cell>
          <cell r="E19">
            <v>56.458333333333336</v>
          </cell>
          <cell r="F19">
            <v>92</v>
          </cell>
          <cell r="G19">
            <v>20</v>
          </cell>
          <cell r="H19">
            <v>10.8</v>
          </cell>
          <cell r="J19">
            <v>25.56</v>
          </cell>
          <cell r="K19">
            <v>0</v>
          </cell>
        </row>
        <row r="20">
          <cell r="B20">
            <v>19.966666666666669</v>
          </cell>
          <cell r="C20">
            <v>30.7</v>
          </cell>
          <cell r="D20">
            <v>10.3</v>
          </cell>
          <cell r="E20">
            <v>56.916666666666664</v>
          </cell>
          <cell r="F20">
            <v>92</v>
          </cell>
          <cell r="G20">
            <v>22</v>
          </cell>
          <cell r="H20">
            <v>10.08</v>
          </cell>
          <cell r="J20">
            <v>25.56</v>
          </cell>
          <cell r="K20">
            <v>0</v>
          </cell>
        </row>
        <row r="21">
          <cell r="B21">
            <v>21.287499999999998</v>
          </cell>
          <cell r="C21">
            <v>30.8</v>
          </cell>
          <cell r="D21">
            <v>11.8</v>
          </cell>
          <cell r="E21">
            <v>52.458333333333336</v>
          </cell>
          <cell r="F21">
            <v>85</v>
          </cell>
          <cell r="G21">
            <v>21</v>
          </cell>
          <cell r="H21">
            <v>9.7200000000000006</v>
          </cell>
          <cell r="J21">
            <v>26.64</v>
          </cell>
          <cell r="K21">
            <v>0</v>
          </cell>
        </row>
        <row r="22">
          <cell r="B22">
            <v>18.069565217391304</v>
          </cell>
          <cell r="C22">
            <v>25.8</v>
          </cell>
          <cell r="D22">
            <v>11.7</v>
          </cell>
          <cell r="E22">
            <v>63.782608695652172</v>
          </cell>
          <cell r="F22">
            <v>89</v>
          </cell>
          <cell r="G22">
            <v>36</v>
          </cell>
          <cell r="H22">
            <v>15.48</v>
          </cell>
          <cell r="J22">
            <v>34.56</v>
          </cell>
          <cell r="K22">
            <v>0</v>
          </cell>
        </row>
        <row r="23">
          <cell r="B23">
            <v>17.933333333333334</v>
          </cell>
          <cell r="C23">
            <v>28</v>
          </cell>
          <cell r="D23">
            <v>9.5</v>
          </cell>
          <cell r="E23">
            <v>63.958333333333336</v>
          </cell>
          <cell r="F23">
            <v>91</v>
          </cell>
          <cell r="G23">
            <v>31</v>
          </cell>
          <cell r="H23">
            <v>9.3600000000000012</v>
          </cell>
          <cell r="J23">
            <v>16.920000000000002</v>
          </cell>
          <cell r="K23">
            <v>0</v>
          </cell>
        </row>
        <row r="24">
          <cell r="B24">
            <v>19.595833333333335</v>
          </cell>
          <cell r="C24">
            <v>30.9</v>
          </cell>
          <cell r="D24">
            <v>10.1</v>
          </cell>
          <cell r="E24">
            <v>61.166666666666664</v>
          </cell>
          <cell r="F24">
            <v>92</v>
          </cell>
          <cell r="G24">
            <v>25</v>
          </cell>
          <cell r="H24">
            <v>7.9200000000000008</v>
          </cell>
          <cell r="J24">
            <v>15.120000000000001</v>
          </cell>
          <cell r="K24">
            <v>0</v>
          </cell>
        </row>
        <row r="25">
          <cell r="B25">
            <v>20.554166666666667</v>
          </cell>
          <cell r="C25">
            <v>31.7</v>
          </cell>
          <cell r="D25">
            <v>11.9</v>
          </cell>
          <cell r="E25">
            <v>57.75</v>
          </cell>
          <cell r="F25">
            <v>88</v>
          </cell>
          <cell r="G25">
            <v>24</v>
          </cell>
          <cell r="H25">
            <v>7.2</v>
          </cell>
          <cell r="J25">
            <v>19.440000000000001</v>
          </cell>
          <cell r="K25">
            <v>0</v>
          </cell>
        </row>
        <row r="26">
          <cell r="B26">
            <v>21.441666666666666</v>
          </cell>
          <cell r="C26">
            <v>32.700000000000003</v>
          </cell>
          <cell r="D26">
            <v>12</v>
          </cell>
          <cell r="E26">
            <v>57.541666666666664</v>
          </cell>
          <cell r="F26">
            <v>91</v>
          </cell>
          <cell r="G26">
            <v>24</v>
          </cell>
          <cell r="H26">
            <v>10.8</v>
          </cell>
          <cell r="J26">
            <v>21.96</v>
          </cell>
          <cell r="K26">
            <v>0</v>
          </cell>
        </row>
        <row r="27">
          <cell r="B27">
            <v>22.125</v>
          </cell>
          <cell r="C27">
            <v>32.299999999999997</v>
          </cell>
          <cell r="D27">
            <v>12.9</v>
          </cell>
          <cell r="E27">
            <v>55.375</v>
          </cell>
          <cell r="F27">
            <v>88</v>
          </cell>
          <cell r="G27">
            <v>24</v>
          </cell>
          <cell r="H27">
            <v>10.44</v>
          </cell>
          <cell r="J27">
            <v>19.079999999999998</v>
          </cell>
          <cell r="K27">
            <v>0</v>
          </cell>
        </row>
        <row r="28">
          <cell r="B28">
            <v>22.395833333333332</v>
          </cell>
          <cell r="C28">
            <v>33.4</v>
          </cell>
          <cell r="D28">
            <v>12.5</v>
          </cell>
          <cell r="E28">
            <v>55.75</v>
          </cell>
          <cell r="F28">
            <v>91</v>
          </cell>
          <cell r="G28">
            <v>22</v>
          </cell>
          <cell r="H28">
            <v>13.32</v>
          </cell>
          <cell r="J28">
            <v>23.400000000000002</v>
          </cell>
          <cell r="K28">
            <v>0</v>
          </cell>
        </row>
        <row r="29">
          <cell r="B29">
            <v>23.712500000000002</v>
          </cell>
          <cell r="C29">
            <v>34</v>
          </cell>
          <cell r="D29">
            <v>14.9</v>
          </cell>
          <cell r="E29">
            <v>51.125</v>
          </cell>
          <cell r="F29">
            <v>83</v>
          </cell>
          <cell r="G29">
            <v>17</v>
          </cell>
          <cell r="H29">
            <v>11.16</v>
          </cell>
          <cell r="J29">
            <v>21.96</v>
          </cell>
          <cell r="K29">
            <v>0</v>
          </cell>
        </row>
        <row r="30">
          <cell r="B30">
            <v>23.762500000000003</v>
          </cell>
          <cell r="C30">
            <v>34</v>
          </cell>
          <cell r="D30">
            <v>14.2</v>
          </cell>
          <cell r="E30">
            <v>55.25</v>
          </cell>
          <cell r="F30">
            <v>90</v>
          </cell>
          <cell r="G30">
            <v>19</v>
          </cell>
          <cell r="H30">
            <v>13.32</v>
          </cell>
          <cell r="J30">
            <v>25.2</v>
          </cell>
          <cell r="K30">
            <v>0</v>
          </cell>
        </row>
        <row r="31">
          <cell r="B31">
            <v>24.466666666666665</v>
          </cell>
          <cell r="C31">
            <v>35.5</v>
          </cell>
          <cell r="D31">
            <v>14.5</v>
          </cell>
          <cell r="E31">
            <v>48.25</v>
          </cell>
          <cell r="F31">
            <v>85</v>
          </cell>
          <cell r="G31">
            <v>18</v>
          </cell>
          <cell r="H31">
            <v>18.36</v>
          </cell>
          <cell r="J31">
            <v>38.159999999999997</v>
          </cell>
          <cell r="K31">
            <v>0</v>
          </cell>
        </row>
        <row r="32">
          <cell r="B32">
            <v>22.245833333333334</v>
          </cell>
          <cell r="C32">
            <v>27.7</v>
          </cell>
          <cell r="D32">
            <v>17</v>
          </cell>
          <cell r="E32">
            <v>60.291666666666664</v>
          </cell>
          <cell r="F32">
            <v>81</v>
          </cell>
          <cell r="G32">
            <v>40</v>
          </cell>
          <cell r="H32">
            <v>23.400000000000002</v>
          </cell>
          <cell r="J32">
            <v>37.080000000000005</v>
          </cell>
          <cell r="K32">
            <v>0</v>
          </cell>
        </row>
        <row r="33">
          <cell r="B33">
            <v>17.408333333333335</v>
          </cell>
          <cell r="C33">
            <v>23.7</v>
          </cell>
          <cell r="D33">
            <v>10.1</v>
          </cell>
          <cell r="E33">
            <v>67.25</v>
          </cell>
          <cell r="F33">
            <v>91</v>
          </cell>
          <cell r="G33">
            <v>33</v>
          </cell>
          <cell r="H33">
            <v>18.36</v>
          </cell>
          <cell r="J33">
            <v>32.76</v>
          </cell>
          <cell r="K33">
            <v>0</v>
          </cell>
        </row>
        <row r="34">
          <cell r="B34">
            <v>16.262499999999999</v>
          </cell>
          <cell r="C34">
            <v>27.9</v>
          </cell>
          <cell r="D34">
            <v>6</v>
          </cell>
          <cell r="E34">
            <v>58.875</v>
          </cell>
          <cell r="F34">
            <v>94</v>
          </cell>
          <cell r="G34">
            <v>19</v>
          </cell>
          <cell r="H34">
            <v>12.96</v>
          </cell>
          <cell r="J34">
            <v>23.040000000000003</v>
          </cell>
          <cell r="K34">
            <v>0</v>
          </cell>
        </row>
        <row r="35">
          <cell r="B35">
            <v>18.286956521739132</v>
          </cell>
          <cell r="C35">
            <v>31</v>
          </cell>
          <cell r="D35">
            <v>5.8</v>
          </cell>
          <cell r="E35">
            <v>48.043478260869563</v>
          </cell>
          <cell r="F35">
            <v>89</v>
          </cell>
          <cell r="G35">
            <v>13</v>
          </cell>
          <cell r="H35">
            <v>10.08</v>
          </cell>
          <cell r="J35">
            <v>25.92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16.404166666666669</v>
          </cell>
          <cell r="C5">
            <v>18.899999999999999</v>
          </cell>
          <cell r="D5">
            <v>14.1</v>
          </cell>
          <cell r="E5">
            <v>87.958333333333329</v>
          </cell>
          <cell r="F5">
            <v>100</v>
          </cell>
          <cell r="G5">
            <v>72</v>
          </cell>
          <cell r="H5">
            <v>12.96</v>
          </cell>
          <cell r="J5">
            <v>25.56</v>
          </cell>
          <cell r="K5">
            <v>0</v>
          </cell>
        </row>
        <row r="6">
          <cell r="B6">
            <v>17.450000000000003</v>
          </cell>
          <cell r="C6">
            <v>26.3</v>
          </cell>
          <cell r="D6">
            <v>11.3</v>
          </cell>
          <cell r="E6">
            <v>87.375</v>
          </cell>
          <cell r="F6">
            <v>100</v>
          </cell>
          <cell r="G6">
            <v>58</v>
          </cell>
          <cell r="H6">
            <v>12.24</v>
          </cell>
          <cell r="J6">
            <v>23.400000000000002</v>
          </cell>
          <cell r="K6">
            <v>0</v>
          </cell>
        </row>
        <row r="7">
          <cell r="B7">
            <v>19.204347826086959</v>
          </cell>
          <cell r="C7">
            <v>27.3</v>
          </cell>
          <cell r="D7">
            <v>14.5</v>
          </cell>
          <cell r="E7">
            <v>85.739130434782609</v>
          </cell>
          <cell r="F7">
            <v>100</v>
          </cell>
          <cell r="G7">
            <v>50</v>
          </cell>
          <cell r="H7">
            <v>15.840000000000002</v>
          </cell>
          <cell r="J7">
            <v>29.16</v>
          </cell>
          <cell r="K7">
            <v>0</v>
          </cell>
        </row>
        <row r="8">
          <cell r="B8">
            <v>20.041666666666668</v>
          </cell>
          <cell r="C8">
            <v>28.9</v>
          </cell>
          <cell r="D8">
            <v>14</v>
          </cell>
          <cell r="E8">
            <v>87.454545454545453</v>
          </cell>
          <cell r="F8">
            <v>100</v>
          </cell>
          <cell r="G8">
            <v>47</v>
          </cell>
          <cell r="H8">
            <v>11.879999999999999</v>
          </cell>
          <cell r="J8">
            <v>23.040000000000003</v>
          </cell>
          <cell r="K8">
            <v>0</v>
          </cell>
        </row>
        <row r="9">
          <cell r="B9">
            <v>21.150000000000002</v>
          </cell>
          <cell r="C9">
            <v>30.6</v>
          </cell>
          <cell r="D9">
            <v>12.9</v>
          </cell>
          <cell r="E9">
            <v>81.681818181818187</v>
          </cell>
          <cell r="F9">
            <v>100</v>
          </cell>
          <cell r="G9">
            <v>34</v>
          </cell>
          <cell r="H9">
            <v>9</v>
          </cell>
          <cell r="J9">
            <v>20.16</v>
          </cell>
          <cell r="K9">
            <v>0</v>
          </cell>
        </row>
        <row r="10">
          <cell r="B10">
            <v>18.774999999999999</v>
          </cell>
          <cell r="C10">
            <v>30.3</v>
          </cell>
          <cell r="D10">
            <v>10.199999999999999</v>
          </cell>
          <cell r="E10">
            <v>88.10526315789474</v>
          </cell>
          <cell r="F10">
            <v>100</v>
          </cell>
          <cell r="G10">
            <v>36</v>
          </cell>
          <cell r="H10">
            <v>10.44</v>
          </cell>
          <cell r="J10">
            <v>18</v>
          </cell>
          <cell r="K10">
            <v>0</v>
          </cell>
        </row>
        <row r="11">
          <cell r="B11">
            <v>18.837500000000002</v>
          </cell>
          <cell r="C11">
            <v>31.4</v>
          </cell>
          <cell r="D11">
            <v>10.199999999999999</v>
          </cell>
          <cell r="E11">
            <v>80.545454545454547</v>
          </cell>
          <cell r="F11">
            <v>100</v>
          </cell>
          <cell r="G11">
            <v>35</v>
          </cell>
          <cell r="H11">
            <v>7.2</v>
          </cell>
          <cell r="J11">
            <v>18</v>
          </cell>
          <cell r="K11">
            <v>0</v>
          </cell>
        </row>
        <row r="12">
          <cell r="B12">
            <v>19.058333333333334</v>
          </cell>
          <cell r="C12">
            <v>30.5</v>
          </cell>
          <cell r="D12">
            <v>11.5</v>
          </cell>
          <cell r="E12">
            <v>85.2</v>
          </cell>
          <cell r="F12">
            <v>100</v>
          </cell>
          <cell r="G12">
            <v>35</v>
          </cell>
          <cell r="H12">
            <v>9.7200000000000006</v>
          </cell>
          <cell r="J12">
            <v>21.96</v>
          </cell>
          <cell r="K12">
            <v>0</v>
          </cell>
        </row>
        <row r="13">
          <cell r="B13">
            <v>18.733333333333334</v>
          </cell>
          <cell r="C13">
            <v>30.4</v>
          </cell>
          <cell r="D13">
            <v>11.2</v>
          </cell>
          <cell r="E13">
            <v>84.238095238095241</v>
          </cell>
          <cell r="F13">
            <v>100</v>
          </cell>
          <cell r="G13">
            <v>36</v>
          </cell>
          <cell r="H13">
            <v>10.8</v>
          </cell>
          <cell r="J13">
            <v>22.68</v>
          </cell>
          <cell r="K13">
            <v>0</v>
          </cell>
        </row>
        <row r="14">
          <cell r="B14">
            <v>19.545833333333331</v>
          </cell>
          <cell r="C14">
            <v>31.8</v>
          </cell>
          <cell r="D14">
            <v>11.8</v>
          </cell>
          <cell r="E14">
            <v>83.095238095238102</v>
          </cell>
          <cell r="F14">
            <v>100</v>
          </cell>
          <cell r="G14">
            <v>40</v>
          </cell>
          <cell r="H14">
            <v>10.08</v>
          </cell>
          <cell r="J14">
            <v>21.6</v>
          </cell>
          <cell r="K14">
            <v>0</v>
          </cell>
        </row>
        <row r="15">
          <cell r="B15">
            <v>19.229166666666668</v>
          </cell>
          <cell r="C15">
            <v>31.7</v>
          </cell>
          <cell r="D15">
            <v>10.6</v>
          </cell>
          <cell r="E15">
            <v>85.05</v>
          </cell>
          <cell r="F15">
            <v>100</v>
          </cell>
          <cell r="G15">
            <v>32</v>
          </cell>
          <cell r="H15">
            <v>8.64</v>
          </cell>
          <cell r="J15">
            <v>18.36</v>
          </cell>
          <cell r="K15">
            <v>0</v>
          </cell>
        </row>
        <row r="16">
          <cell r="B16">
            <v>19.374999999999996</v>
          </cell>
          <cell r="C16">
            <v>31</v>
          </cell>
          <cell r="D16">
            <v>10.1</v>
          </cell>
          <cell r="E16">
            <v>80.650000000000006</v>
          </cell>
          <cell r="F16">
            <v>100</v>
          </cell>
          <cell r="G16">
            <v>31</v>
          </cell>
          <cell r="H16">
            <v>10.44</v>
          </cell>
          <cell r="J16">
            <v>36.36</v>
          </cell>
          <cell r="K16">
            <v>0</v>
          </cell>
        </row>
        <row r="17">
          <cell r="B17">
            <v>19.233333333333331</v>
          </cell>
          <cell r="C17">
            <v>31.6</v>
          </cell>
          <cell r="D17">
            <v>10.3</v>
          </cell>
          <cell r="E17">
            <v>89.473684210526315</v>
          </cell>
          <cell r="F17">
            <v>100</v>
          </cell>
          <cell r="G17">
            <v>32</v>
          </cell>
          <cell r="H17">
            <v>7.2</v>
          </cell>
          <cell r="J17">
            <v>16.559999999999999</v>
          </cell>
          <cell r="K17">
            <v>0</v>
          </cell>
        </row>
        <row r="18">
          <cell r="B18">
            <v>19.650000000000002</v>
          </cell>
          <cell r="C18">
            <v>32.6</v>
          </cell>
          <cell r="D18">
            <v>10.8</v>
          </cell>
          <cell r="E18">
            <v>81.772727272727266</v>
          </cell>
          <cell r="F18">
            <v>100</v>
          </cell>
          <cell r="G18">
            <v>28</v>
          </cell>
          <cell r="H18">
            <v>7.9200000000000008</v>
          </cell>
          <cell r="J18">
            <v>16.920000000000002</v>
          </cell>
          <cell r="K18">
            <v>0</v>
          </cell>
        </row>
        <row r="19">
          <cell r="B19">
            <v>20.191666666666666</v>
          </cell>
          <cell r="C19">
            <v>32.799999999999997</v>
          </cell>
          <cell r="D19">
            <v>11.2</v>
          </cell>
          <cell r="E19">
            <v>83.05</v>
          </cell>
          <cell r="F19">
            <v>100</v>
          </cell>
          <cell r="G19">
            <v>27</v>
          </cell>
          <cell r="H19">
            <v>6.84</v>
          </cell>
          <cell r="J19">
            <v>26.28</v>
          </cell>
          <cell r="K19">
            <v>0</v>
          </cell>
        </row>
        <row r="20">
          <cell r="B20">
            <v>19.75</v>
          </cell>
          <cell r="C20">
            <v>32.700000000000003</v>
          </cell>
          <cell r="D20">
            <v>10.3</v>
          </cell>
          <cell r="E20">
            <v>83.631578947368425</v>
          </cell>
          <cell r="F20">
            <v>100</v>
          </cell>
          <cell r="G20">
            <v>17</v>
          </cell>
          <cell r="H20">
            <v>7.2</v>
          </cell>
          <cell r="J20">
            <v>18</v>
          </cell>
          <cell r="K20">
            <v>0</v>
          </cell>
        </row>
        <row r="21">
          <cell r="B21">
            <v>18.933333333333334</v>
          </cell>
          <cell r="C21">
            <v>30.8</v>
          </cell>
          <cell r="D21">
            <v>9.9</v>
          </cell>
          <cell r="E21">
            <v>79.181818181818187</v>
          </cell>
          <cell r="F21">
            <v>100</v>
          </cell>
          <cell r="G21">
            <v>35</v>
          </cell>
          <cell r="H21">
            <v>11.879999999999999</v>
          </cell>
          <cell r="J21">
            <v>25.56</v>
          </cell>
          <cell r="K21">
            <v>0</v>
          </cell>
        </row>
        <row r="22">
          <cell r="B22">
            <v>18.175000000000001</v>
          </cell>
          <cell r="C22">
            <v>26.8</v>
          </cell>
          <cell r="D22">
            <v>11.7</v>
          </cell>
          <cell r="E22">
            <v>79</v>
          </cell>
          <cell r="F22">
            <v>100</v>
          </cell>
          <cell r="G22">
            <v>42</v>
          </cell>
          <cell r="H22">
            <v>16.559999999999999</v>
          </cell>
          <cell r="J22">
            <v>29.16</v>
          </cell>
          <cell r="K22">
            <v>0</v>
          </cell>
        </row>
        <row r="23">
          <cell r="B23">
            <v>18.695833333333333</v>
          </cell>
          <cell r="C23">
            <v>31.2</v>
          </cell>
          <cell r="D23">
            <v>10.8</v>
          </cell>
          <cell r="E23">
            <v>79.909090909090907</v>
          </cell>
          <cell r="F23">
            <v>100</v>
          </cell>
          <cell r="G23">
            <v>38</v>
          </cell>
          <cell r="H23">
            <v>10.44</v>
          </cell>
          <cell r="J23">
            <v>17.28</v>
          </cell>
          <cell r="K23">
            <v>0</v>
          </cell>
        </row>
        <row r="24">
          <cell r="B24">
            <v>20.495833333333334</v>
          </cell>
          <cell r="C24">
            <v>32.6</v>
          </cell>
          <cell r="D24">
            <v>11.9</v>
          </cell>
          <cell r="E24">
            <v>79.13636363636364</v>
          </cell>
          <cell r="F24">
            <v>100</v>
          </cell>
          <cell r="G24">
            <v>30</v>
          </cell>
          <cell r="H24">
            <v>9</v>
          </cell>
          <cell r="J24">
            <v>19.440000000000001</v>
          </cell>
          <cell r="K24">
            <v>0</v>
          </cell>
        </row>
        <row r="25">
          <cell r="B25">
            <v>20.399999999999995</v>
          </cell>
          <cell r="C25">
            <v>33.299999999999997</v>
          </cell>
          <cell r="D25">
            <v>11.1</v>
          </cell>
          <cell r="E25">
            <v>82.15</v>
          </cell>
          <cell r="F25">
            <v>100</v>
          </cell>
          <cell r="G25">
            <v>27</v>
          </cell>
          <cell r="H25">
            <v>7.2</v>
          </cell>
          <cell r="J25">
            <v>18.36</v>
          </cell>
          <cell r="K25">
            <v>0</v>
          </cell>
        </row>
        <row r="26">
          <cell r="B26">
            <v>21.058333333333334</v>
          </cell>
          <cell r="C26">
            <v>34</v>
          </cell>
          <cell r="D26">
            <v>11.6</v>
          </cell>
          <cell r="E26">
            <v>74.458333333333329</v>
          </cell>
          <cell r="F26">
            <v>100</v>
          </cell>
          <cell r="G26">
            <v>27</v>
          </cell>
          <cell r="H26">
            <v>6.48</v>
          </cell>
          <cell r="J26">
            <v>23.040000000000003</v>
          </cell>
          <cell r="K26">
            <v>0</v>
          </cell>
        </row>
        <row r="27">
          <cell r="B27">
            <v>21.220833333333328</v>
          </cell>
          <cell r="C27">
            <v>33.799999999999997</v>
          </cell>
          <cell r="D27">
            <v>12.3</v>
          </cell>
          <cell r="E27">
            <v>79.857142857142861</v>
          </cell>
          <cell r="F27">
            <v>100</v>
          </cell>
          <cell r="G27">
            <v>26</v>
          </cell>
          <cell r="H27">
            <v>6.12</v>
          </cell>
          <cell r="J27">
            <v>20.16</v>
          </cell>
          <cell r="K27">
            <v>0</v>
          </cell>
        </row>
        <row r="28">
          <cell r="B28">
            <v>21.741666666666664</v>
          </cell>
          <cell r="C28">
            <v>35</v>
          </cell>
          <cell r="D28">
            <v>12.3</v>
          </cell>
          <cell r="E28">
            <v>76.761904761904759</v>
          </cell>
          <cell r="F28">
            <v>100</v>
          </cell>
          <cell r="G28">
            <v>25</v>
          </cell>
          <cell r="H28">
            <v>9.3600000000000012</v>
          </cell>
          <cell r="J28">
            <v>23.400000000000002</v>
          </cell>
          <cell r="K28">
            <v>0</v>
          </cell>
        </row>
        <row r="29">
          <cell r="B29">
            <v>22.162500000000005</v>
          </cell>
          <cell r="C29">
            <v>35.700000000000003</v>
          </cell>
          <cell r="D29">
            <v>12.3</v>
          </cell>
          <cell r="E29">
            <v>72.739130434782609</v>
          </cell>
          <cell r="F29">
            <v>100</v>
          </cell>
          <cell r="G29">
            <v>24</v>
          </cell>
          <cell r="H29">
            <v>10.44</v>
          </cell>
          <cell r="J29">
            <v>26.28</v>
          </cell>
          <cell r="K29">
            <v>0</v>
          </cell>
        </row>
        <row r="30">
          <cell r="B30">
            <v>22.724999999999998</v>
          </cell>
          <cell r="C30">
            <v>36.200000000000003</v>
          </cell>
          <cell r="D30">
            <v>14.1</v>
          </cell>
          <cell r="E30">
            <v>73.304347826086953</v>
          </cell>
          <cell r="F30">
            <v>100</v>
          </cell>
          <cell r="G30">
            <v>25</v>
          </cell>
          <cell r="H30">
            <v>14.4</v>
          </cell>
          <cell r="J30">
            <v>27.720000000000002</v>
          </cell>
          <cell r="K30">
            <v>0</v>
          </cell>
        </row>
        <row r="31">
          <cell r="B31">
            <v>23.45</v>
          </cell>
          <cell r="C31">
            <v>36.200000000000003</v>
          </cell>
          <cell r="D31">
            <v>14</v>
          </cell>
          <cell r="E31">
            <v>73.409090909090907</v>
          </cell>
          <cell r="F31">
            <v>100</v>
          </cell>
          <cell r="G31">
            <v>23</v>
          </cell>
          <cell r="H31">
            <v>21.240000000000002</v>
          </cell>
          <cell r="J31">
            <v>41.4</v>
          </cell>
          <cell r="K31">
            <v>0</v>
          </cell>
        </row>
        <row r="32">
          <cell r="B32">
            <v>22.270833333333332</v>
          </cell>
          <cell r="C32">
            <v>32.5</v>
          </cell>
          <cell r="D32">
            <v>15.2</v>
          </cell>
          <cell r="E32">
            <v>79.772727272727266</v>
          </cell>
          <cell r="F32">
            <v>100</v>
          </cell>
          <cell r="G32">
            <v>44</v>
          </cell>
          <cell r="H32">
            <v>14.76</v>
          </cell>
          <cell r="J32">
            <v>30.240000000000002</v>
          </cell>
          <cell r="K32">
            <v>0</v>
          </cell>
        </row>
        <row r="33">
          <cell r="B33">
            <v>20.449999999999996</v>
          </cell>
          <cell r="C33">
            <v>26.9</v>
          </cell>
          <cell r="D33">
            <v>15.8</v>
          </cell>
          <cell r="E33">
            <v>73.739130434782609</v>
          </cell>
          <cell r="F33">
            <v>100</v>
          </cell>
          <cell r="G33">
            <v>35</v>
          </cell>
          <cell r="H33">
            <v>17.28</v>
          </cell>
          <cell r="J33">
            <v>28.08</v>
          </cell>
          <cell r="K33">
            <v>0</v>
          </cell>
        </row>
        <row r="34">
          <cell r="B34">
            <v>18.766666666666669</v>
          </cell>
          <cell r="C34">
            <v>31.3</v>
          </cell>
          <cell r="D34">
            <v>10.4</v>
          </cell>
          <cell r="E34">
            <v>72.909090909090907</v>
          </cell>
          <cell r="F34">
            <v>100</v>
          </cell>
          <cell r="G34">
            <v>23</v>
          </cell>
          <cell r="H34">
            <v>7.9200000000000008</v>
          </cell>
          <cell r="J34">
            <v>21.240000000000002</v>
          </cell>
          <cell r="K34">
            <v>0</v>
          </cell>
        </row>
        <row r="35">
          <cell r="B35">
            <v>20.141666666666669</v>
          </cell>
          <cell r="C35">
            <v>34.9</v>
          </cell>
          <cell r="D35">
            <v>9.5</v>
          </cell>
          <cell r="E35">
            <v>73.315789473684205</v>
          </cell>
          <cell r="F35">
            <v>100</v>
          </cell>
          <cell r="G35">
            <v>20</v>
          </cell>
          <cell r="H35">
            <v>6.84</v>
          </cell>
          <cell r="J35">
            <v>23.040000000000003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7.2875000000000005</v>
          </cell>
          <cell r="C5">
            <v>10.5</v>
          </cell>
          <cell r="D5">
            <v>5.6</v>
          </cell>
          <cell r="E5">
            <v>81.916666666666671</v>
          </cell>
          <cell r="F5">
            <v>92</v>
          </cell>
          <cell r="G5">
            <v>65</v>
          </cell>
          <cell r="H5">
            <v>10.08</v>
          </cell>
          <cell r="J5">
            <v>33.840000000000003</v>
          </cell>
          <cell r="K5">
            <v>0</v>
          </cell>
        </row>
        <row r="6">
          <cell r="B6">
            <v>9.9416666666666647</v>
          </cell>
          <cell r="C6">
            <v>18.600000000000001</v>
          </cell>
          <cell r="D6">
            <v>4.8</v>
          </cell>
          <cell r="E6">
            <v>58.833333333333336</v>
          </cell>
          <cell r="F6">
            <v>83</v>
          </cell>
          <cell r="G6">
            <v>30</v>
          </cell>
          <cell r="H6">
            <v>9.7200000000000006</v>
          </cell>
          <cell r="J6">
            <v>22.68</v>
          </cell>
          <cell r="K6">
            <v>0</v>
          </cell>
        </row>
        <row r="7">
          <cell r="B7">
            <v>13.482608695652173</v>
          </cell>
          <cell r="C7">
            <v>22.1</v>
          </cell>
          <cell r="D7">
            <v>8.4</v>
          </cell>
          <cell r="E7">
            <v>54.956521739130437</v>
          </cell>
          <cell r="F7">
            <v>70</v>
          </cell>
          <cell r="G7">
            <v>40</v>
          </cell>
          <cell r="H7">
            <v>11.16</v>
          </cell>
          <cell r="J7">
            <v>23.040000000000003</v>
          </cell>
          <cell r="K7">
            <v>0</v>
          </cell>
        </row>
        <row r="8">
          <cell r="B8">
            <v>14.94166666666667</v>
          </cell>
          <cell r="C8">
            <v>22.5</v>
          </cell>
          <cell r="D8">
            <v>9.6</v>
          </cell>
          <cell r="E8">
            <v>74.625</v>
          </cell>
          <cell r="F8">
            <v>96</v>
          </cell>
          <cell r="G8">
            <v>42</v>
          </cell>
          <cell r="H8">
            <v>19.440000000000001</v>
          </cell>
          <cell r="J8">
            <v>35.28</v>
          </cell>
          <cell r="K8">
            <v>0</v>
          </cell>
        </row>
        <row r="9">
          <cell r="B9">
            <v>16.249999999999996</v>
          </cell>
          <cell r="C9">
            <v>24.4</v>
          </cell>
          <cell r="D9">
            <v>10.9</v>
          </cell>
          <cell r="E9">
            <v>71.25</v>
          </cell>
          <cell r="F9">
            <v>91</v>
          </cell>
          <cell r="G9">
            <v>34</v>
          </cell>
          <cell r="H9">
            <v>18.36</v>
          </cell>
          <cell r="J9">
            <v>34.92</v>
          </cell>
          <cell r="K9">
            <v>0</v>
          </cell>
        </row>
        <row r="10">
          <cell r="B10">
            <v>17.583333333333329</v>
          </cell>
          <cell r="C10">
            <v>25.4</v>
          </cell>
          <cell r="D10">
            <v>11.9</v>
          </cell>
          <cell r="E10">
            <v>62.958333333333336</v>
          </cell>
          <cell r="F10">
            <v>87</v>
          </cell>
          <cell r="G10">
            <v>27</v>
          </cell>
          <cell r="H10">
            <v>15.120000000000001</v>
          </cell>
          <cell r="J10">
            <v>27.720000000000002</v>
          </cell>
          <cell r="K10">
            <v>0</v>
          </cell>
        </row>
        <row r="11">
          <cell r="B11">
            <v>17.712499999999999</v>
          </cell>
          <cell r="C11">
            <v>25.2</v>
          </cell>
          <cell r="D11">
            <v>11.8</v>
          </cell>
          <cell r="E11">
            <v>55.583333333333336</v>
          </cell>
          <cell r="F11">
            <v>78</v>
          </cell>
          <cell r="G11">
            <v>28</v>
          </cell>
          <cell r="H11">
            <v>13.68</v>
          </cell>
          <cell r="J11">
            <v>25.92</v>
          </cell>
          <cell r="K11">
            <v>0</v>
          </cell>
        </row>
        <row r="12">
          <cell r="B12">
            <v>18.229166666666668</v>
          </cell>
          <cell r="C12">
            <v>25.4</v>
          </cell>
          <cell r="D12">
            <v>12.7</v>
          </cell>
          <cell r="E12">
            <v>56.666666666666664</v>
          </cell>
          <cell r="F12">
            <v>82</v>
          </cell>
          <cell r="G12">
            <v>31</v>
          </cell>
          <cell r="H12">
            <v>10.8</v>
          </cell>
          <cell r="J12">
            <v>20.88</v>
          </cell>
          <cell r="K12">
            <v>0</v>
          </cell>
        </row>
        <row r="13">
          <cell r="B13">
            <v>17.012499999999999</v>
          </cell>
          <cell r="C13">
            <v>23.5</v>
          </cell>
          <cell r="D13">
            <v>11.2</v>
          </cell>
          <cell r="E13">
            <v>55.208333333333336</v>
          </cell>
          <cell r="F13">
            <v>79</v>
          </cell>
          <cell r="G13">
            <v>26</v>
          </cell>
          <cell r="H13">
            <v>15.120000000000001</v>
          </cell>
          <cell r="J13">
            <v>29.52</v>
          </cell>
          <cell r="K13">
            <v>0</v>
          </cell>
        </row>
        <row r="14">
          <cell r="B14">
            <v>17.054166666666671</v>
          </cell>
          <cell r="C14">
            <v>24.5</v>
          </cell>
          <cell r="D14">
            <v>11.6</v>
          </cell>
          <cell r="E14">
            <v>54.291666666666664</v>
          </cell>
          <cell r="F14">
            <v>70</v>
          </cell>
          <cell r="G14">
            <v>33</v>
          </cell>
          <cell r="H14">
            <v>13.32</v>
          </cell>
          <cell r="J14">
            <v>30.240000000000002</v>
          </cell>
          <cell r="K14">
            <v>0</v>
          </cell>
        </row>
        <row r="15">
          <cell r="B15">
            <v>18.870833333333334</v>
          </cell>
          <cell r="C15">
            <v>25.7</v>
          </cell>
          <cell r="D15">
            <v>15</v>
          </cell>
          <cell r="E15">
            <v>56.791666666666664</v>
          </cell>
          <cell r="F15">
            <v>75</v>
          </cell>
          <cell r="G15">
            <v>30</v>
          </cell>
          <cell r="H15">
            <v>12.96</v>
          </cell>
          <cell r="J15">
            <v>22.68</v>
          </cell>
          <cell r="K15">
            <v>0</v>
          </cell>
        </row>
        <row r="16">
          <cell r="B16">
            <v>19.558333333333337</v>
          </cell>
          <cell r="C16">
            <v>25.6</v>
          </cell>
          <cell r="D16">
            <v>15.5</v>
          </cell>
          <cell r="E16">
            <v>49.666666666666664</v>
          </cell>
          <cell r="F16">
            <v>66</v>
          </cell>
          <cell r="G16">
            <v>27</v>
          </cell>
          <cell r="H16">
            <v>10.08</v>
          </cell>
          <cell r="J16">
            <v>25.2</v>
          </cell>
          <cell r="K16">
            <v>0</v>
          </cell>
        </row>
        <row r="17">
          <cell r="B17">
            <v>19.924999999999997</v>
          </cell>
          <cell r="C17">
            <v>25.4</v>
          </cell>
          <cell r="D17">
            <v>16.100000000000001</v>
          </cell>
          <cell r="E17">
            <v>45.541666666666664</v>
          </cell>
          <cell r="F17">
            <v>59</v>
          </cell>
          <cell r="G17">
            <v>29</v>
          </cell>
          <cell r="H17">
            <v>12.96</v>
          </cell>
          <cell r="J17">
            <v>28.44</v>
          </cell>
          <cell r="K17">
            <v>0</v>
          </cell>
        </row>
        <row r="18">
          <cell r="B18">
            <v>19.845833333333331</v>
          </cell>
          <cell r="C18">
            <v>26.3</v>
          </cell>
          <cell r="D18">
            <v>15.1</v>
          </cell>
          <cell r="E18">
            <v>53.041666666666664</v>
          </cell>
          <cell r="F18">
            <v>76</v>
          </cell>
          <cell r="G18">
            <v>29</v>
          </cell>
          <cell r="H18">
            <v>17.28</v>
          </cell>
          <cell r="J18">
            <v>32.04</v>
          </cell>
          <cell r="K18">
            <v>0</v>
          </cell>
        </row>
        <row r="19">
          <cell r="B19">
            <v>20.908333333333328</v>
          </cell>
          <cell r="C19">
            <v>27.4</v>
          </cell>
          <cell r="D19">
            <v>14.5</v>
          </cell>
          <cell r="E19">
            <v>53.625</v>
          </cell>
          <cell r="F19">
            <v>82</v>
          </cell>
          <cell r="G19">
            <v>26</v>
          </cell>
          <cell r="H19">
            <v>16.559999999999999</v>
          </cell>
          <cell r="J19">
            <v>37.800000000000004</v>
          </cell>
          <cell r="K19">
            <v>0</v>
          </cell>
        </row>
        <row r="20">
          <cell r="B20">
            <v>20.595833333333335</v>
          </cell>
          <cell r="C20">
            <v>28.8</v>
          </cell>
          <cell r="D20">
            <v>13.9</v>
          </cell>
          <cell r="E20">
            <v>49.25</v>
          </cell>
          <cell r="F20">
            <v>72</v>
          </cell>
          <cell r="G20">
            <v>21</v>
          </cell>
          <cell r="H20">
            <v>15.120000000000001</v>
          </cell>
          <cell r="J20">
            <v>33.480000000000004</v>
          </cell>
          <cell r="K20">
            <v>0</v>
          </cell>
        </row>
        <row r="21">
          <cell r="B21">
            <v>14.833333333333334</v>
          </cell>
          <cell r="C21">
            <v>22.4</v>
          </cell>
          <cell r="D21">
            <v>9.9</v>
          </cell>
          <cell r="E21">
            <v>67.458333333333329</v>
          </cell>
          <cell r="F21">
            <v>97</v>
          </cell>
          <cell r="G21">
            <v>38</v>
          </cell>
          <cell r="H21">
            <v>19.8</v>
          </cell>
          <cell r="J21">
            <v>37.440000000000005</v>
          </cell>
          <cell r="K21">
            <v>0</v>
          </cell>
        </row>
        <row r="22">
          <cell r="B22">
            <v>11.275</v>
          </cell>
          <cell r="C22">
            <v>18.7</v>
          </cell>
          <cell r="D22">
            <v>6</v>
          </cell>
          <cell r="E22">
            <v>63.625</v>
          </cell>
          <cell r="F22">
            <v>82</v>
          </cell>
          <cell r="G22">
            <v>40</v>
          </cell>
          <cell r="H22">
            <v>14.04</v>
          </cell>
          <cell r="J22">
            <v>27</v>
          </cell>
          <cell r="K22">
            <v>0</v>
          </cell>
        </row>
        <row r="23">
          <cell r="B23">
            <v>14.682608695652174</v>
          </cell>
          <cell r="C23">
            <v>23.7</v>
          </cell>
          <cell r="D23">
            <v>6.4</v>
          </cell>
          <cell r="E23">
            <v>56.217391304347828</v>
          </cell>
          <cell r="F23">
            <v>89</v>
          </cell>
          <cell r="G23">
            <v>21</v>
          </cell>
          <cell r="H23">
            <v>13.68</v>
          </cell>
          <cell r="J23">
            <v>27.36</v>
          </cell>
          <cell r="K23">
            <v>0</v>
          </cell>
        </row>
        <row r="24">
          <cell r="B24">
            <v>17.595833333333331</v>
          </cell>
          <cell r="C24">
            <v>25.7</v>
          </cell>
          <cell r="D24">
            <v>12.1</v>
          </cell>
          <cell r="E24">
            <v>46.375</v>
          </cell>
          <cell r="F24">
            <v>59</v>
          </cell>
          <cell r="G24">
            <v>30</v>
          </cell>
          <cell r="H24">
            <v>15.120000000000001</v>
          </cell>
          <cell r="J24">
            <v>26.28</v>
          </cell>
          <cell r="K24">
            <v>0</v>
          </cell>
        </row>
        <row r="25">
          <cell r="B25">
            <v>19.762499999999996</v>
          </cell>
          <cell r="C25">
            <v>28</v>
          </cell>
          <cell r="D25">
            <v>13.7</v>
          </cell>
          <cell r="E25">
            <v>53.125</v>
          </cell>
          <cell r="F25">
            <v>73</v>
          </cell>
          <cell r="G25">
            <v>28</v>
          </cell>
          <cell r="H25">
            <v>14.76</v>
          </cell>
          <cell r="J25">
            <v>25.56</v>
          </cell>
          <cell r="K25">
            <v>0</v>
          </cell>
        </row>
        <row r="26">
          <cell r="B26">
            <v>21.012499999999996</v>
          </cell>
          <cell r="C26">
            <v>27.9</v>
          </cell>
          <cell r="D26">
            <v>15.3</v>
          </cell>
          <cell r="E26">
            <v>49.041666666666664</v>
          </cell>
          <cell r="F26">
            <v>69</v>
          </cell>
          <cell r="G26">
            <v>28</v>
          </cell>
          <cell r="H26">
            <v>12.24</v>
          </cell>
          <cell r="J26">
            <v>23.400000000000002</v>
          </cell>
          <cell r="K26">
            <v>0</v>
          </cell>
        </row>
        <row r="27">
          <cell r="B27">
            <v>21.650000000000002</v>
          </cell>
          <cell r="C27">
            <v>28.5</v>
          </cell>
          <cell r="D27">
            <v>16.3</v>
          </cell>
          <cell r="E27">
            <v>48</v>
          </cell>
          <cell r="F27">
            <v>67</v>
          </cell>
          <cell r="G27">
            <v>28</v>
          </cell>
          <cell r="H27">
            <v>16.2</v>
          </cell>
          <cell r="J27">
            <v>30.240000000000002</v>
          </cell>
          <cell r="K27">
            <v>0</v>
          </cell>
        </row>
        <row r="28">
          <cell r="B28">
            <v>19.983333333333334</v>
          </cell>
          <cell r="C28">
            <v>27.9</v>
          </cell>
          <cell r="D28">
            <v>15.6</v>
          </cell>
          <cell r="E28">
            <v>57.375</v>
          </cell>
          <cell r="F28">
            <v>77</v>
          </cell>
          <cell r="G28">
            <v>28</v>
          </cell>
          <cell r="H28">
            <v>16.2</v>
          </cell>
          <cell r="J28">
            <v>38.159999999999997</v>
          </cell>
          <cell r="K28">
            <v>0</v>
          </cell>
        </row>
        <row r="29">
          <cell r="B29">
            <v>18.416666666666671</v>
          </cell>
          <cell r="C29">
            <v>28.4</v>
          </cell>
          <cell r="D29">
            <v>11.6</v>
          </cell>
          <cell r="E29">
            <v>66.5</v>
          </cell>
          <cell r="F29">
            <v>89</v>
          </cell>
          <cell r="G29">
            <v>31</v>
          </cell>
          <cell r="H29">
            <v>21.6</v>
          </cell>
          <cell r="J29">
            <v>38.519999999999996</v>
          </cell>
          <cell r="K29">
            <v>0</v>
          </cell>
        </row>
        <row r="30">
          <cell r="B30">
            <v>21.125</v>
          </cell>
          <cell r="C30">
            <v>29.7</v>
          </cell>
          <cell r="D30">
            <v>14.3</v>
          </cell>
          <cell r="E30">
            <v>59.583333333333336</v>
          </cell>
          <cell r="F30">
            <v>86</v>
          </cell>
          <cell r="G30">
            <v>30</v>
          </cell>
          <cell r="H30">
            <v>20.88</v>
          </cell>
          <cell r="J30">
            <v>39.24</v>
          </cell>
          <cell r="K30">
            <v>0</v>
          </cell>
        </row>
        <row r="31">
          <cell r="B31">
            <v>20.383333333333336</v>
          </cell>
          <cell r="C31">
            <v>29.9</v>
          </cell>
          <cell r="D31">
            <v>15.8</v>
          </cell>
          <cell r="E31">
            <v>64.916666666666671</v>
          </cell>
          <cell r="F31">
            <v>95</v>
          </cell>
          <cell r="G31">
            <v>27</v>
          </cell>
          <cell r="H31">
            <v>18.720000000000002</v>
          </cell>
          <cell r="J31">
            <v>60.480000000000004</v>
          </cell>
          <cell r="K31">
            <v>0</v>
          </cell>
        </row>
        <row r="32">
          <cell r="B32">
            <v>12.491666666666669</v>
          </cell>
          <cell r="C32">
            <v>17.3</v>
          </cell>
          <cell r="D32">
            <v>10.1</v>
          </cell>
          <cell r="E32">
            <v>94.958333333333329</v>
          </cell>
          <cell r="F32">
            <v>97</v>
          </cell>
          <cell r="G32">
            <v>86</v>
          </cell>
          <cell r="H32">
            <v>20.52</v>
          </cell>
          <cell r="J32">
            <v>42.480000000000004</v>
          </cell>
          <cell r="K32">
            <v>0</v>
          </cell>
        </row>
        <row r="33">
          <cell r="B33">
            <v>12.654166666666669</v>
          </cell>
          <cell r="C33">
            <v>18.399999999999999</v>
          </cell>
          <cell r="D33">
            <v>9.3000000000000007</v>
          </cell>
          <cell r="E33">
            <v>70.291666666666671</v>
          </cell>
          <cell r="F33">
            <v>95</v>
          </cell>
          <cell r="G33">
            <v>33</v>
          </cell>
          <cell r="H33">
            <v>11.16</v>
          </cell>
          <cell r="J33">
            <v>26.28</v>
          </cell>
          <cell r="K33">
            <v>0</v>
          </cell>
        </row>
        <row r="34">
          <cell r="B34">
            <v>13.970833333333333</v>
          </cell>
          <cell r="C34">
            <v>23.5</v>
          </cell>
          <cell r="D34">
            <v>6.4</v>
          </cell>
          <cell r="E34">
            <v>57.375</v>
          </cell>
          <cell r="F34">
            <v>87</v>
          </cell>
          <cell r="G34">
            <v>22</v>
          </cell>
          <cell r="H34">
            <v>18</v>
          </cell>
          <cell r="J34">
            <v>32.76</v>
          </cell>
          <cell r="K34">
            <v>0</v>
          </cell>
        </row>
        <row r="35">
          <cell r="B35">
            <v>16.4375</v>
          </cell>
          <cell r="C35">
            <v>25.4</v>
          </cell>
          <cell r="D35">
            <v>9.9</v>
          </cell>
          <cell r="E35">
            <v>48.208333333333336</v>
          </cell>
          <cell r="F35">
            <v>70</v>
          </cell>
          <cell r="G35">
            <v>22</v>
          </cell>
          <cell r="H35">
            <v>23.759999999999998</v>
          </cell>
          <cell r="J35">
            <v>46.800000000000004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10.674999999999999</v>
          </cell>
          <cell r="C5">
            <v>12.7</v>
          </cell>
          <cell r="D5">
            <v>9</v>
          </cell>
          <cell r="E5">
            <v>64.791666666666671</v>
          </cell>
          <cell r="F5">
            <v>72</v>
          </cell>
          <cell r="G5">
            <v>55</v>
          </cell>
          <cell r="H5">
            <v>13.32</v>
          </cell>
          <cell r="J5">
            <v>30.6</v>
          </cell>
          <cell r="K5" t="str">
            <v>*</v>
          </cell>
        </row>
        <row r="6">
          <cell r="B6">
            <v>11.8375</v>
          </cell>
          <cell r="C6">
            <v>18.3</v>
          </cell>
          <cell r="D6">
            <v>7.8</v>
          </cell>
          <cell r="E6">
            <v>59</v>
          </cell>
          <cell r="F6">
            <v>78</v>
          </cell>
          <cell r="G6">
            <v>31</v>
          </cell>
          <cell r="H6">
            <v>10.44</v>
          </cell>
          <cell r="J6">
            <v>27.720000000000002</v>
          </cell>
          <cell r="K6" t="str">
            <v>*</v>
          </cell>
        </row>
        <row r="7">
          <cell r="B7">
            <v>13.766666666666664</v>
          </cell>
          <cell r="C7">
            <v>21.6</v>
          </cell>
          <cell r="D7">
            <v>8.3000000000000007</v>
          </cell>
          <cell r="E7">
            <v>59.5</v>
          </cell>
          <cell r="F7">
            <v>77</v>
          </cell>
          <cell r="G7">
            <v>38</v>
          </cell>
          <cell r="H7">
            <v>5.04</v>
          </cell>
          <cell r="J7">
            <v>18.720000000000002</v>
          </cell>
          <cell r="K7" t="str">
            <v>*</v>
          </cell>
        </row>
        <row r="8">
          <cell r="B8">
            <v>17.45</v>
          </cell>
          <cell r="C8">
            <v>28.2</v>
          </cell>
          <cell r="D8">
            <v>8.8000000000000007</v>
          </cell>
          <cell r="E8">
            <v>63.25</v>
          </cell>
          <cell r="F8">
            <v>87</v>
          </cell>
          <cell r="G8">
            <v>34</v>
          </cell>
          <cell r="H8">
            <v>0.36000000000000004</v>
          </cell>
          <cell r="J8">
            <v>15.48</v>
          </cell>
          <cell r="K8" t="str">
            <v>*</v>
          </cell>
        </row>
        <row r="9">
          <cell r="B9">
            <v>19.599999999999998</v>
          </cell>
          <cell r="C9">
            <v>29.8</v>
          </cell>
          <cell r="D9">
            <v>11.3</v>
          </cell>
          <cell r="E9">
            <v>65.375</v>
          </cell>
          <cell r="F9">
            <v>89</v>
          </cell>
          <cell r="G9">
            <v>32</v>
          </cell>
          <cell r="H9">
            <v>0</v>
          </cell>
          <cell r="J9">
            <v>11.16</v>
          </cell>
          <cell r="K9" t="str">
            <v>*</v>
          </cell>
        </row>
        <row r="10">
          <cell r="B10">
            <v>20.654166666666669</v>
          </cell>
          <cell r="C10">
            <v>30.7</v>
          </cell>
          <cell r="D10">
            <v>11.9</v>
          </cell>
          <cell r="E10">
            <v>62.916666666666664</v>
          </cell>
          <cell r="F10">
            <v>89</v>
          </cell>
          <cell r="G10">
            <v>29</v>
          </cell>
          <cell r="H10">
            <v>5.04</v>
          </cell>
          <cell r="J10">
            <v>21.240000000000002</v>
          </cell>
          <cell r="K10" t="str">
            <v>*</v>
          </cell>
        </row>
        <row r="11">
          <cell r="B11">
            <v>21.691666666666674</v>
          </cell>
          <cell r="C11">
            <v>31.2</v>
          </cell>
          <cell r="D11">
            <v>12.2</v>
          </cell>
          <cell r="E11">
            <v>53.083333333333336</v>
          </cell>
          <cell r="F11">
            <v>85</v>
          </cell>
          <cell r="G11">
            <v>22</v>
          </cell>
          <cell r="H11">
            <v>1.4400000000000002</v>
          </cell>
          <cell r="J11">
            <v>21.240000000000002</v>
          </cell>
          <cell r="K11" t="str">
            <v>*</v>
          </cell>
        </row>
        <row r="12">
          <cell r="B12">
            <v>20.670833333333334</v>
          </cell>
          <cell r="C12">
            <v>30.8</v>
          </cell>
          <cell r="D12">
            <v>12.4</v>
          </cell>
          <cell r="E12">
            <v>54.583333333333336</v>
          </cell>
          <cell r="F12">
            <v>83</v>
          </cell>
          <cell r="G12">
            <v>21</v>
          </cell>
          <cell r="H12">
            <v>2.52</v>
          </cell>
          <cell r="J12">
            <v>18.720000000000002</v>
          </cell>
          <cell r="K12" t="str">
            <v>*</v>
          </cell>
        </row>
        <row r="13">
          <cell r="B13">
            <v>20.266666666666662</v>
          </cell>
          <cell r="C13">
            <v>29.8</v>
          </cell>
          <cell r="D13">
            <v>11.5</v>
          </cell>
          <cell r="E13">
            <v>55.791666666666664</v>
          </cell>
          <cell r="F13">
            <v>85</v>
          </cell>
          <cell r="G13">
            <v>22</v>
          </cell>
          <cell r="H13">
            <v>0.72000000000000008</v>
          </cell>
          <cell r="J13">
            <v>16.920000000000002</v>
          </cell>
          <cell r="K13" t="str">
            <v>*</v>
          </cell>
        </row>
        <row r="14">
          <cell r="B14">
            <v>20.324999999999999</v>
          </cell>
          <cell r="C14">
            <v>31</v>
          </cell>
          <cell r="D14">
            <v>11.9</v>
          </cell>
          <cell r="E14">
            <v>54.583333333333336</v>
          </cell>
          <cell r="F14">
            <v>80</v>
          </cell>
          <cell r="G14">
            <v>23</v>
          </cell>
          <cell r="H14">
            <v>0</v>
          </cell>
          <cell r="J14">
            <v>14.04</v>
          </cell>
          <cell r="K14" t="str">
            <v>*</v>
          </cell>
        </row>
        <row r="15">
          <cell r="B15">
            <v>21.191666666666666</v>
          </cell>
          <cell r="C15">
            <v>32.200000000000003</v>
          </cell>
          <cell r="D15">
            <v>12.6</v>
          </cell>
          <cell r="E15">
            <v>58.333333333333336</v>
          </cell>
          <cell r="F15">
            <v>87</v>
          </cell>
          <cell r="G15">
            <v>23</v>
          </cell>
          <cell r="H15">
            <v>0.36000000000000004</v>
          </cell>
          <cell r="J15">
            <v>11.879999999999999</v>
          </cell>
          <cell r="K15" t="str">
            <v>*</v>
          </cell>
        </row>
        <row r="16">
          <cell r="B16">
            <v>22.745833333333334</v>
          </cell>
          <cell r="C16">
            <v>32</v>
          </cell>
          <cell r="D16">
            <v>15</v>
          </cell>
          <cell r="E16">
            <v>58.166666666666664</v>
          </cell>
          <cell r="F16">
            <v>88</v>
          </cell>
          <cell r="G16">
            <v>23</v>
          </cell>
          <cell r="H16">
            <v>1.8</v>
          </cell>
          <cell r="J16">
            <v>23.040000000000003</v>
          </cell>
          <cell r="K16" t="str">
            <v>*</v>
          </cell>
        </row>
        <row r="17">
          <cell r="B17">
            <v>22.749999999999996</v>
          </cell>
          <cell r="C17">
            <v>32.4</v>
          </cell>
          <cell r="D17">
            <v>14.2</v>
          </cell>
          <cell r="E17">
            <v>54.041666666666664</v>
          </cell>
          <cell r="F17">
            <v>83</v>
          </cell>
          <cell r="G17">
            <v>20</v>
          </cell>
          <cell r="H17">
            <v>0.36000000000000004</v>
          </cell>
          <cell r="J17">
            <v>14.4</v>
          </cell>
          <cell r="K17" t="str">
            <v>*</v>
          </cell>
        </row>
        <row r="18">
          <cell r="B18">
            <v>22.454166666666666</v>
          </cell>
          <cell r="C18">
            <v>31.9</v>
          </cell>
          <cell r="D18">
            <v>13.9</v>
          </cell>
          <cell r="E18">
            <v>54.958333333333336</v>
          </cell>
          <cell r="F18">
            <v>82</v>
          </cell>
          <cell r="G18">
            <v>24</v>
          </cell>
          <cell r="H18">
            <v>0.72000000000000008</v>
          </cell>
          <cell r="J18">
            <v>22.32</v>
          </cell>
          <cell r="K18" t="str">
            <v>*</v>
          </cell>
        </row>
        <row r="19">
          <cell r="B19">
            <v>22.8</v>
          </cell>
          <cell r="C19">
            <v>32.9</v>
          </cell>
          <cell r="D19">
            <v>13.9</v>
          </cell>
          <cell r="E19">
            <v>54</v>
          </cell>
          <cell r="F19">
            <v>84</v>
          </cell>
          <cell r="G19">
            <v>23</v>
          </cell>
          <cell r="H19">
            <v>7.2</v>
          </cell>
          <cell r="J19">
            <v>27.720000000000002</v>
          </cell>
          <cell r="K19" t="str">
            <v>*</v>
          </cell>
        </row>
        <row r="20">
          <cell r="B20">
            <v>26.041666666666668</v>
          </cell>
          <cell r="C20">
            <v>33.6</v>
          </cell>
          <cell r="D20">
            <v>20.5</v>
          </cell>
          <cell r="E20">
            <v>44.958333333333336</v>
          </cell>
          <cell r="F20">
            <v>63</v>
          </cell>
          <cell r="G20">
            <v>26</v>
          </cell>
          <cell r="H20">
            <v>11.879999999999999</v>
          </cell>
          <cell r="J20">
            <v>41.04</v>
          </cell>
          <cell r="K20" t="str">
            <v>*</v>
          </cell>
        </row>
        <row r="21">
          <cell r="B21">
            <v>17.925000000000001</v>
          </cell>
          <cell r="C21">
            <v>27.8</v>
          </cell>
          <cell r="D21">
            <v>13.1</v>
          </cell>
          <cell r="E21">
            <v>61.666666666666664</v>
          </cell>
          <cell r="F21">
            <v>79</v>
          </cell>
          <cell r="G21">
            <v>39</v>
          </cell>
          <cell r="H21">
            <v>19.440000000000001</v>
          </cell>
          <cell r="J21">
            <v>46.080000000000005</v>
          </cell>
          <cell r="K21" t="str">
            <v>*</v>
          </cell>
        </row>
        <row r="22">
          <cell r="B22">
            <v>12.929166666666665</v>
          </cell>
          <cell r="C22">
            <v>21.3</v>
          </cell>
          <cell r="D22">
            <v>5.6</v>
          </cell>
          <cell r="E22">
            <v>63.041666666666664</v>
          </cell>
          <cell r="F22">
            <v>87</v>
          </cell>
          <cell r="G22">
            <v>30</v>
          </cell>
          <cell r="H22">
            <v>5.7600000000000007</v>
          </cell>
          <cell r="J22">
            <v>21.6</v>
          </cell>
          <cell r="K22" t="str">
            <v>*</v>
          </cell>
        </row>
        <row r="23">
          <cell r="B23">
            <v>15.275</v>
          </cell>
          <cell r="C23">
            <v>26.3</v>
          </cell>
          <cell r="D23">
            <v>7.1</v>
          </cell>
          <cell r="E23">
            <v>60.25</v>
          </cell>
          <cell r="F23">
            <v>87</v>
          </cell>
          <cell r="G23">
            <v>25</v>
          </cell>
          <cell r="H23">
            <v>0</v>
          </cell>
          <cell r="J23">
            <v>7.5600000000000005</v>
          </cell>
          <cell r="K23" t="str">
            <v>*</v>
          </cell>
        </row>
        <row r="24">
          <cell r="B24">
            <v>19.958333333333332</v>
          </cell>
          <cell r="C24">
            <v>31.2</v>
          </cell>
          <cell r="D24">
            <v>12.8</v>
          </cell>
          <cell r="E24">
            <v>58.166666666666664</v>
          </cell>
          <cell r="F24">
            <v>80</v>
          </cell>
          <cell r="G24">
            <v>27</v>
          </cell>
          <cell r="H24">
            <v>8.64</v>
          </cell>
          <cell r="J24">
            <v>23.400000000000002</v>
          </cell>
          <cell r="K24" t="str">
            <v>*</v>
          </cell>
        </row>
        <row r="25">
          <cell r="B25">
            <v>21.929166666666664</v>
          </cell>
          <cell r="C25">
            <v>32.799999999999997</v>
          </cell>
          <cell r="D25">
            <v>13.1</v>
          </cell>
          <cell r="E25">
            <v>57.333333333333336</v>
          </cell>
          <cell r="F25">
            <v>83</v>
          </cell>
          <cell r="G25">
            <v>29</v>
          </cell>
          <cell r="H25">
            <v>6.48</v>
          </cell>
          <cell r="J25">
            <v>24.12</v>
          </cell>
          <cell r="K25" t="str">
            <v>*</v>
          </cell>
        </row>
        <row r="26">
          <cell r="B26">
            <v>23.666666666666668</v>
          </cell>
          <cell r="C26">
            <v>33.700000000000003</v>
          </cell>
          <cell r="D26">
            <v>15.3</v>
          </cell>
          <cell r="E26">
            <v>56.708333333333336</v>
          </cell>
          <cell r="F26">
            <v>83</v>
          </cell>
          <cell r="G26">
            <v>28</v>
          </cell>
          <cell r="H26">
            <v>5.04</v>
          </cell>
          <cell r="J26">
            <v>20.52</v>
          </cell>
          <cell r="K26" t="str">
            <v>*</v>
          </cell>
        </row>
        <row r="27">
          <cell r="B27">
            <v>26.095833333333335</v>
          </cell>
          <cell r="C27">
            <v>34.700000000000003</v>
          </cell>
          <cell r="D27">
            <v>18.899999999999999</v>
          </cell>
          <cell r="E27">
            <v>51.208333333333336</v>
          </cell>
          <cell r="F27">
            <v>75</v>
          </cell>
          <cell r="G27">
            <v>27</v>
          </cell>
          <cell r="H27">
            <v>8.2799999999999994</v>
          </cell>
          <cell r="J27">
            <v>26.28</v>
          </cell>
          <cell r="K27" t="str">
            <v>*</v>
          </cell>
        </row>
        <row r="28">
          <cell r="B28">
            <v>25.462500000000002</v>
          </cell>
          <cell r="C28">
            <v>32.700000000000003</v>
          </cell>
          <cell r="D28">
            <v>20.8</v>
          </cell>
          <cell r="E28">
            <v>55.041666666666664</v>
          </cell>
          <cell r="F28">
            <v>74</v>
          </cell>
          <cell r="G28">
            <v>31</v>
          </cell>
          <cell r="H28">
            <v>11.879999999999999</v>
          </cell>
          <cell r="J28">
            <v>29.52</v>
          </cell>
          <cell r="K28" t="str">
            <v>*</v>
          </cell>
        </row>
        <row r="29">
          <cell r="B29">
            <v>24.141666666666669</v>
          </cell>
          <cell r="C29">
            <v>33.9</v>
          </cell>
          <cell r="D29">
            <v>16.600000000000001</v>
          </cell>
          <cell r="E29">
            <v>58.666666666666664</v>
          </cell>
          <cell r="F29">
            <v>82</v>
          </cell>
          <cell r="G29">
            <v>25</v>
          </cell>
          <cell r="H29">
            <v>9.7200000000000006</v>
          </cell>
          <cell r="J29">
            <v>30.240000000000002</v>
          </cell>
          <cell r="K29" t="str">
            <v>*</v>
          </cell>
        </row>
        <row r="30">
          <cell r="B30">
            <v>26.55</v>
          </cell>
          <cell r="C30">
            <v>35</v>
          </cell>
          <cell r="D30">
            <v>18.899999999999999</v>
          </cell>
          <cell r="E30">
            <v>48.25</v>
          </cell>
          <cell r="F30">
            <v>74</v>
          </cell>
          <cell r="G30">
            <v>24</v>
          </cell>
          <cell r="H30">
            <v>13.32</v>
          </cell>
          <cell r="J30">
            <v>37.800000000000004</v>
          </cell>
          <cell r="K30" t="str">
            <v>*</v>
          </cell>
        </row>
        <row r="31">
          <cell r="B31">
            <v>22.624999999999996</v>
          </cell>
          <cell r="C31">
            <v>28.9</v>
          </cell>
          <cell r="D31">
            <v>18.899999999999999</v>
          </cell>
          <cell r="E31">
            <v>66.291666666666671</v>
          </cell>
          <cell r="F31">
            <v>91</v>
          </cell>
          <cell r="G31">
            <v>39</v>
          </cell>
          <cell r="H31">
            <v>4.6800000000000006</v>
          </cell>
          <cell r="J31">
            <v>26.64</v>
          </cell>
          <cell r="K31" t="str">
            <v>*</v>
          </cell>
        </row>
        <row r="32">
          <cell r="B32">
            <v>14.645833333333334</v>
          </cell>
          <cell r="C32">
            <v>19.3</v>
          </cell>
          <cell r="D32">
            <v>12.1</v>
          </cell>
          <cell r="E32">
            <v>83.25</v>
          </cell>
          <cell r="F32">
            <v>92</v>
          </cell>
          <cell r="G32">
            <v>72</v>
          </cell>
          <cell r="H32">
            <v>14.76</v>
          </cell>
          <cell r="J32">
            <v>33.480000000000004</v>
          </cell>
          <cell r="K32" t="str">
            <v>*</v>
          </cell>
        </row>
        <row r="33">
          <cell r="B33">
            <v>15.85416666666667</v>
          </cell>
          <cell r="C33">
            <v>22.2</v>
          </cell>
          <cell r="D33">
            <v>13</v>
          </cell>
          <cell r="E33">
            <v>70.666666666666671</v>
          </cell>
          <cell r="F33">
            <v>86</v>
          </cell>
          <cell r="G33">
            <v>42</v>
          </cell>
          <cell r="H33">
            <v>12.24</v>
          </cell>
          <cell r="J33">
            <v>36.36</v>
          </cell>
          <cell r="K33" t="str">
            <v>*</v>
          </cell>
        </row>
        <row r="34">
          <cell r="B34">
            <v>18.437500000000004</v>
          </cell>
          <cell r="C34">
            <v>28.8</v>
          </cell>
          <cell r="D34">
            <v>10.3</v>
          </cell>
          <cell r="E34">
            <v>57.333333333333336</v>
          </cell>
          <cell r="F34">
            <v>86</v>
          </cell>
          <cell r="G34">
            <v>22</v>
          </cell>
          <cell r="H34">
            <v>1.08</v>
          </cell>
          <cell r="J34">
            <v>18.720000000000002</v>
          </cell>
          <cell r="K34" t="str">
            <v>*</v>
          </cell>
        </row>
        <row r="35">
          <cell r="B35">
            <v>24.458333333333329</v>
          </cell>
          <cell r="C35">
            <v>34</v>
          </cell>
          <cell r="D35">
            <v>15.1</v>
          </cell>
          <cell r="E35">
            <v>39.958333333333336</v>
          </cell>
          <cell r="F35">
            <v>71</v>
          </cell>
          <cell r="G35">
            <v>21</v>
          </cell>
          <cell r="H35">
            <v>19.079999999999998</v>
          </cell>
          <cell r="J35">
            <v>46.080000000000005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12.25</v>
          </cell>
          <cell r="C5">
            <v>15.5</v>
          </cell>
          <cell r="D5">
            <v>10.4</v>
          </cell>
          <cell r="E5">
            <v>68.791666666666671</v>
          </cell>
          <cell r="F5">
            <v>82</v>
          </cell>
          <cell r="G5">
            <v>52</v>
          </cell>
          <cell r="H5">
            <v>12.96</v>
          </cell>
          <cell r="J5">
            <v>25.2</v>
          </cell>
          <cell r="K5">
            <v>0</v>
          </cell>
        </row>
        <row r="6">
          <cell r="B6">
            <v>13.370833333333335</v>
          </cell>
          <cell r="C6">
            <v>21.3</v>
          </cell>
          <cell r="D6">
            <v>7</v>
          </cell>
          <cell r="E6">
            <v>59.583333333333336</v>
          </cell>
          <cell r="F6">
            <v>82</v>
          </cell>
          <cell r="G6">
            <v>33</v>
          </cell>
          <cell r="H6">
            <v>12.24</v>
          </cell>
          <cell r="J6">
            <v>24.48</v>
          </cell>
          <cell r="K6">
            <v>0</v>
          </cell>
        </row>
        <row r="7">
          <cell r="B7">
            <v>15.412500000000003</v>
          </cell>
          <cell r="C7">
            <v>24.8</v>
          </cell>
          <cell r="D7">
            <v>9.3000000000000007</v>
          </cell>
          <cell r="E7">
            <v>58.916666666666664</v>
          </cell>
          <cell r="F7">
            <v>80</v>
          </cell>
          <cell r="G7">
            <v>39</v>
          </cell>
          <cell r="H7">
            <v>9.3600000000000012</v>
          </cell>
          <cell r="J7">
            <v>20.52</v>
          </cell>
          <cell r="K7">
            <v>0</v>
          </cell>
        </row>
        <row r="8">
          <cell r="B8">
            <v>19.016666666666669</v>
          </cell>
          <cell r="C8">
            <v>29.1</v>
          </cell>
          <cell r="D8">
            <v>11.1</v>
          </cell>
          <cell r="E8">
            <v>67.208333333333329</v>
          </cell>
          <cell r="F8">
            <v>95</v>
          </cell>
          <cell r="G8">
            <v>39</v>
          </cell>
          <cell r="H8">
            <v>8.2799999999999994</v>
          </cell>
          <cell r="J8">
            <v>22.32</v>
          </cell>
          <cell r="K8">
            <v>0</v>
          </cell>
        </row>
        <row r="9">
          <cell r="B9">
            <v>22.983333333333334</v>
          </cell>
          <cell r="C9">
            <v>30.2</v>
          </cell>
          <cell r="D9">
            <v>15.5</v>
          </cell>
          <cell r="E9">
            <v>59.583333333333336</v>
          </cell>
          <cell r="F9">
            <v>86</v>
          </cell>
          <cell r="G9">
            <v>36</v>
          </cell>
          <cell r="H9">
            <v>14.4</v>
          </cell>
          <cell r="J9">
            <v>24.840000000000003</v>
          </cell>
          <cell r="K9">
            <v>0</v>
          </cell>
        </row>
        <row r="10">
          <cell r="B10">
            <v>24.866666666666664</v>
          </cell>
          <cell r="C10">
            <v>30.1</v>
          </cell>
          <cell r="D10">
            <v>18.899999999999999</v>
          </cell>
          <cell r="E10">
            <v>50.625</v>
          </cell>
          <cell r="F10">
            <v>79</v>
          </cell>
          <cell r="G10">
            <v>31</v>
          </cell>
          <cell r="H10">
            <v>13.68</v>
          </cell>
          <cell r="J10">
            <v>26.64</v>
          </cell>
          <cell r="K10">
            <v>0</v>
          </cell>
        </row>
        <row r="11">
          <cell r="B11">
            <v>24.904166666666665</v>
          </cell>
          <cell r="C11">
            <v>31</v>
          </cell>
          <cell r="D11">
            <v>20</v>
          </cell>
          <cell r="E11">
            <v>41.291666666666664</v>
          </cell>
          <cell r="F11">
            <v>58</v>
          </cell>
          <cell r="G11">
            <v>23</v>
          </cell>
          <cell r="H11">
            <v>15.120000000000001</v>
          </cell>
          <cell r="J11">
            <v>26.64</v>
          </cell>
          <cell r="K11">
            <v>0</v>
          </cell>
        </row>
        <row r="12">
          <cell r="B12">
            <v>22.104166666666668</v>
          </cell>
          <cell r="C12">
            <v>31.1</v>
          </cell>
          <cell r="D12">
            <v>14.4</v>
          </cell>
          <cell r="E12">
            <v>53.416666666666664</v>
          </cell>
          <cell r="F12">
            <v>81</v>
          </cell>
          <cell r="G12">
            <v>26</v>
          </cell>
          <cell r="H12">
            <v>12.96</v>
          </cell>
          <cell r="J12">
            <v>26.28</v>
          </cell>
          <cell r="K12">
            <v>0</v>
          </cell>
        </row>
        <row r="13">
          <cell r="B13">
            <v>22.162499999999994</v>
          </cell>
          <cell r="C13">
            <v>29.3</v>
          </cell>
          <cell r="D13">
            <v>15</v>
          </cell>
          <cell r="E13">
            <v>50.958333333333336</v>
          </cell>
          <cell r="F13">
            <v>78</v>
          </cell>
          <cell r="G13">
            <v>29</v>
          </cell>
          <cell r="H13">
            <v>15.120000000000001</v>
          </cell>
          <cell r="J13">
            <v>29.16</v>
          </cell>
          <cell r="K13">
            <v>0</v>
          </cell>
        </row>
        <row r="14">
          <cell r="B14">
            <v>22.737499999999997</v>
          </cell>
          <cell r="C14">
            <v>30.8</v>
          </cell>
          <cell r="D14">
            <v>13.4</v>
          </cell>
          <cell r="E14">
            <v>48.916666666666664</v>
          </cell>
          <cell r="F14">
            <v>83</v>
          </cell>
          <cell r="G14">
            <v>27</v>
          </cell>
          <cell r="H14">
            <v>13.32</v>
          </cell>
          <cell r="J14">
            <v>25.92</v>
          </cell>
          <cell r="K14">
            <v>0</v>
          </cell>
        </row>
        <row r="15">
          <cell r="B15">
            <v>23.458333333333339</v>
          </cell>
          <cell r="C15">
            <v>31.1</v>
          </cell>
          <cell r="D15">
            <v>16</v>
          </cell>
          <cell r="E15">
            <v>52.166666666666664</v>
          </cell>
          <cell r="F15">
            <v>77</v>
          </cell>
          <cell r="G15">
            <v>28</v>
          </cell>
          <cell r="H15">
            <v>11.520000000000001</v>
          </cell>
          <cell r="J15">
            <v>20.88</v>
          </cell>
          <cell r="K15">
            <v>0</v>
          </cell>
        </row>
        <row r="16">
          <cell r="B16">
            <v>23.400000000000002</v>
          </cell>
          <cell r="C16">
            <v>31.3</v>
          </cell>
          <cell r="D16">
            <v>15.6</v>
          </cell>
          <cell r="E16">
            <v>52.875</v>
          </cell>
          <cell r="F16">
            <v>85</v>
          </cell>
          <cell r="G16">
            <v>26</v>
          </cell>
          <cell r="H16">
            <v>15.48</v>
          </cell>
          <cell r="J16">
            <v>30.6</v>
          </cell>
          <cell r="K16">
            <v>0</v>
          </cell>
        </row>
        <row r="17">
          <cell r="B17">
            <v>24.204166666666666</v>
          </cell>
          <cell r="C17">
            <v>32.1</v>
          </cell>
          <cell r="D17">
            <v>15</v>
          </cell>
          <cell r="E17">
            <v>45.458333333333336</v>
          </cell>
          <cell r="F17">
            <v>79</v>
          </cell>
          <cell r="G17">
            <v>24</v>
          </cell>
          <cell r="H17">
            <v>19.8</v>
          </cell>
          <cell r="J17">
            <v>30.6</v>
          </cell>
          <cell r="K17">
            <v>0</v>
          </cell>
        </row>
        <row r="18">
          <cell r="B18">
            <v>23.737500000000001</v>
          </cell>
          <cell r="C18">
            <v>31.8</v>
          </cell>
          <cell r="D18">
            <v>15.2</v>
          </cell>
          <cell r="E18">
            <v>50.708333333333336</v>
          </cell>
          <cell r="F18">
            <v>80</v>
          </cell>
          <cell r="G18">
            <v>26</v>
          </cell>
          <cell r="H18">
            <v>16.2</v>
          </cell>
          <cell r="J18">
            <v>29.880000000000003</v>
          </cell>
          <cell r="K18">
            <v>0</v>
          </cell>
        </row>
        <row r="19">
          <cell r="B19">
            <v>27.037499999999994</v>
          </cell>
          <cell r="C19">
            <v>32.6</v>
          </cell>
          <cell r="D19">
            <v>17.7</v>
          </cell>
          <cell r="E19">
            <v>41.125</v>
          </cell>
          <cell r="F19">
            <v>75</v>
          </cell>
          <cell r="G19">
            <v>27</v>
          </cell>
          <cell r="H19">
            <v>18.36</v>
          </cell>
          <cell r="J19">
            <v>34.200000000000003</v>
          </cell>
          <cell r="K19">
            <v>0</v>
          </cell>
        </row>
        <row r="20">
          <cell r="B20">
            <v>27.416666666666661</v>
          </cell>
          <cell r="C20">
            <v>33.299999999999997</v>
          </cell>
          <cell r="D20">
            <v>23.6</v>
          </cell>
          <cell r="E20">
            <v>42.375</v>
          </cell>
          <cell r="F20">
            <v>57</v>
          </cell>
          <cell r="G20">
            <v>27</v>
          </cell>
          <cell r="H20">
            <v>18.720000000000002</v>
          </cell>
          <cell r="J20">
            <v>36.72</v>
          </cell>
          <cell r="K20">
            <v>0</v>
          </cell>
        </row>
        <row r="21">
          <cell r="B21">
            <v>20.304166666666664</v>
          </cell>
          <cell r="C21">
            <v>28.1</v>
          </cell>
          <cell r="D21">
            <v>14.3</v>
          </cell>
          <cell r="E21">
            <v>57.333333333333336</v>
          </cell>
          <cell r="F21">
            <v>85</v>
          </cell>
          <cell r="G21">
            <v>39</v>
          </cell>
          <cell r="H21">
            <v>21.6</v>
          </cell>
          <cell r="J21">
            <v>37.800000000000004</v>
          </cell>
          <cell r="K21">
            <v>0</v>
          </cell>
        </row>
        <row r="22">
          <cell r="B22">
            <v>15.245833333333332</v>
          </cell>
          <cell r="C22">
            <v>24.2</v>
          </cell>
          <cell r="D22">
            <v>8.6999999999999993</v>
          </cell>
          <cell r="E22">
            <v>56.75</v>
          </cell>
          <cell r="F22">
            <v>84</v>
          </cell>
          <cell r="G22">
            <v>32</v>
          </cell>
          <cell r="H22">
            <v>12.6</v>
          </cell>
          <cell r="J22">
            <v>29.880000000000003</v>
          </cell>
          <cell r="K22">
            <v>0</v>
          </cell>
        </row>
        <row r="23">
          <cell r="B23">
            <v>17.791666666666664</v>
          </cell>
          <cell r="C23">
            <v>28.1</v>
          </cell>
          <cell r="D23">
            <v>9.8000000000000007</v>
          </cell>
          <cell r="E23">
            <v>60.208333333333336</v>
          </cell>
          <cell r="F23">
            <v>87</v>
          </cell>
          <cell r="G23">
            <v>28</v>
          </cell>
          <cell r="H23">
            <v>9.7200000000000006</v>
          </cell>
          <cell r="J23">
            <v>20.88</v>
          </cell>
          <cell r="K23">
            <v>0</v>
          </cell>
        </row>
        <row r="24">
          <cell r="B24">
            <v>22.762499999999999</v>
          </cell>
          <cell r="C24">
            <v>31.1</v>
          </cell>
          <cell r="D24">
            <v>14.4</v>
          </cell>
          <cell r="E24">
            <v>53.625</v>
          </cell>
          <cell r="F24">
            <v>86</v>
          </cell>
          <cell r="G24">
            <v>29</v>
          </cell>
          <cell r="H24">
            <v>15.48</v>
          </cell>
          <cell r="J24">
            <v>28.08</v>
          </cell>
          <cell r="K24">
            <v>0</v>
          </cell>
        </row>
        <row r="25">
          <cell r="B25">
            <v>27.524999999999995</v>
          </cell>
          <cell r="C25">
            <v>33.1</v>
          </cell>
          <cell r="D25">
            <v>21.7</v>
          </cell>
          <cell r="E25">
            <v>40.916666666666664</v>
          </cell>
          <cell r="F25">
            <v>56</v>
          </cell>
          <cell r="G25">
            <v>29</v>
          </cell>
          <cell r="H25">
            <v>14.76</v>
          </cell>
          <cell r="J25">
            <v>29.16</v>
          </cell>
          <cell r="K25">
            <v>0</v>
          </cell>
        </row>
        <row r="26">
          <cell r="B26">
            <v>28.191666666666666</v>
          </cell>
          <cell r="C26">
            <v>33.700000000000003</v>
          </cell>
          <cell r="D26">
            <v>18.899999999999999</v>
          </cell>
          <cell r="E26">
            <v>40.916666666666664</v>
          </cell>
          <cell r="F26">
            <v>69</v>
          </cell>
          <cell r="G26">
            <v>31</v>
          </cell>
          <cell r="H26">
            <v>14.4</v>
          </cell>
          <cell r="J26">
            <v>31.319999999999997</v>
          </cell>
          <cell r="K26">
            <v>0</v>
          </cell>
        </row>
        <row r="27">
          <cell r="B27">
            <v>26.862499999999994</v>
          </cell>
          <cell r="C27">
            <v>34.299999999999997</v>
          </cell>
          <cell r="D27">
            <v>19.7</v>
          </cell>
          <cell r="E27">
            <v>51.375</v>
          </cell>
          <cell r="F27">
            <v>78</v>
          </cell>
          <cell r="G27">
            <v>31</v>
          </cell>
          <cell r="H27">
            <v>12.96</v>
          </cell>
          <cell r="J27">
            <v>32.04</v>
          </cell>
          <cell r="K27">
            <v>0</v>
          </cell>
        </row>
        <row r="28">
          <cell r="B28">
            <v>28.729166666666668</v>
          </cell>
          <cell r="C28">
            <v>33.799999999999997</v>
          </cell>
          <cell r="D28">
            <v>23.9</v>
          </cell>
          <cell r="E28">
            <v>42.375</v>
          </cell>
          <cell r="F28">
            <v>57</v>
          </cell>
          <cell r="G28">
            <v>30</v>
          </cell>
          <cell r="H28">
            <v>15.48</v>
          </cell>
          <cell r="J28">
            <v>29.52</v>
          </cell>
          <cell r="K28">
            <v>0</v>
          </cell>
        </row>
        <row r="29">
          <cell r="B29">
            <v>28.166666666666668</v>
          </cell>
          <cell r="C29">
            <v>34.6</v>
          </cell>
          <cell r="D29">
            <v>19.2</v>
          </cell>
          <cell r="E29">
            <v>42.208333333333336</v>
          </cell>
          <cell r="F29">
            <v>73</v>
          </cell>
          <cell r="G29">
            <v>24</v>
          </cell>
          <cell r="H29">
            <v>18.720000000000002</v>
          </cell>
          <cell r="J29">
            <v>39.96</v>
          </cell>
          <cell r="K29">
            <v>0</v>
          </cell>
        </row>
        <row r="30">
          <cell r="B30">
            <v>30.166666666666668</v>
          </cell>
          <cell r="C30">
            <v>35</v>
          </cell>
          <cell r="D30">
            <v>27.1</v>
          </cell>
          <cell r="E30">
            <v>38.583333333333336</v>
          </cell>
          <cell r="F30">
            <v>46</v>
          </cell>
          <cell r="G30">
            <v>26</v>
          </cell>
          <cell r="H30">
            <v>20.52</v>
          </cell>
          <cell r="J30">
            <v>48.24</v>
          </cell>
          <cell r="K30">
            <v>0</v>
          </cell>
        </row>
        <row r="31">
          <cell r="B31">
            <v>26.687500000000004</v>
          </cell>
          <cell r="C31">
            <v>32.1</v>
          </cell>
          <cell r="D31">
            <v>21.5</v>
          </cell>
          <cell r="E31">
            <v>53.458333333333336</v>
          </cell>
          <cell r="F31">
            <v>84</v>
          </cell>
          <cell r="G31">
            <v>39</v>
          </cell>
          <cell r="H31">
            <v>17.64</v>
          </cell>
          <cell r="J31">
            <v>36.36</v>
          </cell>
          <cell r="K31">
            <v>0</v>
          </cell>
        </row>
        <row r="32">
          <cell r="B32">
            <v>16.595833333333335</v>
          </cell>
          <cell r="C32">
            <v>21.6</v>
          </cell>
          <cell r="D32">
            <v>14</v>
          </cell>
          <cell r="E32">
            <v>85.583333333333329</v>
          </cell>
          <cell r="F32">
            <v>97</v>
          </cell>
          <cell r="G32">
            <v>72</v>
          </cell>
          <cell r="H32">
            <v>20.16</v>
          </cell>
          <cell r="J32">
            <v>33.840000000000003</v>
          </cell>
          <cell r="K32">
            <v>0</v>
          </cell>
        </row>
        <row r="33">
          <cell r="B33">
            <v>16.883333333333329</v>
          </cell>
          <cell r="C33">
            <v>24.1</v>
          </cell>
          <cell r="D33">
            <v>13.1</v>
          </cell>
          <cell r="E33">
            <v>67.5</v>
          </cell>
          <cell r="F33">
            <v>88</v>
          </cell>
          <cell r="G33">
            <v>41</v>
          </cell>
          <cell r="H33">
            <v>18</v>
          </cell>
          <cell r="J33">
            <v>31.319999999999997</v>
          </cell>
          <cell r="K33">
            <v>0</v>
          </cell>
        </row>
        <row r="34">
          <cell r="B34">
            <v>19.55</v>
          </cell>
          <cell r="C34">
            <v>29.3</v>
          </cell>
          <cell r="D34">
            <v>11.2</v>
          </cell>
          <cell r="E34">
            <v>53.625</v>
          </cell>
          <cell r="F34">
            <v>83</v>
          </cell>
          <cell r="G34">
            <v>22</v>
          </cell>
          <cell r="H34">
            <v>14.76</v>
          </cell>
          <cell r="J34">
            <v>27</v>
          </cell>
          <cell r="K34">
            <v>0</v>
          </cell>
        </row>
        <row r="35">
          <cell r="B35">
            <v>27.891666666666662</v>
          </cell>
          <cell r="C35">
            <v>34.299999999999997</v>
          </cell>
          <cell r="D35">
            <v>24</v>
          </cell>
          <cell r="E35">
            <v>26.791666666666668</v>
          </cell>
          <cell r="F35">
            <v>36</v>
          </cell>
          <cell r="G35">
            <v>20</v>
          </cell>
          <cell r="H35">
            <v>21.240000000000002</v>
          </cell>
          <cell r="J35">
            <v>43.2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14.233333333333334</v>
          </cell>
          <cell r="C5">
            <v>20.5</v>
          </cell>
          <cell r="D5">
            <v>10.6</v>
          </cell>
          <cell r="E5">
            <v>73.666666666666671</v>
          </cell>
          <cell r="F5">
            <v>85</v>
          </cell>
          <cell r="G5">
            <v>53</v>
          </cell>
          <cell r="H5">
            <v>14.4</v>
          </cell>
          <cell r="J5">
            <v>29.16</v>
          </cell>
          <cell r="K5">
            <v>0</v>
          </cell>
        </row>
        <row r="6">
          <cell r="B6">
            <v>12.933333333333332</v>
          </cell>
          <cell r="C6">
            <v>16.899999999999999</v>
          </cell>
          <cell r="D6">
            <v>8.5</v>
          </cell>
          <cell r="E6">
            <v>82.916666666666671</v>
          </cell>
          <cell r="F6">
            <v>93</v>
          </cell>
          <cell r="G6">
            <v>73</v>
          </cell>
          <cell r="H6">
            <v>14.04</v>
          </cell>
          <cell r="J6">
            <v>21.6</v>
          </cell>
          <cell r="K6">
            <v>0</v>
          </cell>
        </row>
        <row r="7">
          <cell r="B7">
            <v>17.778260869565219</v>
          </cell>
          <cell r="C7">
            <v>23.9</v>
          </cell>
          <cell r="D7">
            <v>13.4</v>
          </cell>
          <cell r="E7">
            <v>78.434782608695656</v>
          </cell>
          <cell r="F7">
            <v>98</v>
          </cell>
          <cell r="G7">
            <v>55</v>
          </cell>
          <cell r="H7">
            <v>13.32</v>
          </cell>
          <cell r="J7">
            <v>25.2</v>
          </cell>
          <cell r="K7">
            <v>0</v>
          </cell>
        </row>
        <row r="8">
          <cell r="B8">
            <v>17.033333333333335</v>
          </cell>
          <cell r="C8">
            <v>24.8</v>
          </cell>
          <cell r="D8">
            <v>11.6</v>
          </cell>
          <cell r="E8">
            <v>79.041666666666671</v>
          </cell>
          <cell r="F8">
            <v>99</v>
          </cell>
          <cell r="G8">
            <v>49</v>
          </cell>
          <cell r="H8">
            <v>12.6</v>
          </cell>
          <cell r="J8">
            <v>24.840000000000003</v>
          </cell>
          <cell r="K8">
            <v>0</v>
          </cell>
        </row>
        <row r="9">
          <cell r="B9">
            <v>17.420833333333331</v>
          </cell>
          <cell r="C9">
            <v>26.5</v>
          </cell>
          <cell r="D9">
            <v>10.1</v>
          </cell>
          <cell r="E9">
            <v>78.291666666666671</v>
          </cell>
          <cell r="F9">
            <v>100</v>
          </cell>
          <cell r="G9">
            <v>43</v>
          </cell>
          <cell r="H9">
            <v>9.3600000000000012</v>
          </cell>
          <cell r="J9">
            <v>22.32</v>
          </cell>
          <cell r="K9">
            <v>0.2</v>
          </cell>
        </row>
        <row r="10">
          <cell r="B10">
            <v>17.474999999999998</v>
          </cell>
          <cell r="C10">
            <v>26.7</v>
          </cell>
          <cell r="D10">
            <v>10.199999999999999</v>
          </cell>
          <cell r="E10">
            <v>76.291666666666671</v>
          </cell>
          <cell r="F10">
            <v>100</v>
          </cell>
          <cell r="G10">
            <v>38</v>
          </cell>
          <cell r="H10">
            <v>10.44</v>
          </cell>
          <cell r="J10">
            <v>25.2</v>
          </cell>
          <cell r="K10">
            <v>0</v>
          </cell>
        </row>
        <row r="11">
          <cell r="B11">
            <v>17.629166666666666</v>
          </cell>
          <cell r="C11">
            <v>27.3</v>
          </cell>
          <cell r="D11">
            <v>10.3</v>
          </cell>
          <cell r="E11">
            <v>75.833333333333329</v>
          </cell>
          <cell r="F11">
            <v>99</v>
          </cell>
          <cell r="G11">
            <v>38</v>
          </cell>
          <cell r="H11">
            <v>10.44</v>
          </cell>
          <cell r="J11">
            <v>27.720000000000002</v>
          </cell>
          <cell r="K11">
            <v>0.2</v>
          </cell>
        </row>
        <row r="12">
          <cell r="B12">
            <v>18.891666666666666</v>
          </cell>
          <cell r="C12">
            <v>27</v>
          </cell>
          <cell r="D12">
            <v>12</v>
          </cell>
          <cell r="E12">
            <v>70.041666666666671</v>
          </cell>
          <cell r="F12">
            <v>100</v>
          </cell>
          <cell r="G12">
            <v>36</v>
          </cell>
          <cell r="H12">
            <v>11.879999999999999</v>
          </cell>
          <cell r="J12">
            <v>19.8</v>
          </cell>
          <cell r="K12">
            <v>0</v>
          </cell>
        </row>
        <row r="13">
          <cell r="B13">
            <v>17.904166666666669</v>
          </cell>
          <cell r="C13">
            <v>26.7</v>
          </cell>
          <cell r="D13">
            <v>9.5</v>
          </cell>
          <cell r="E13">
            <v>68.041666666666671</v>
          </cell>
          <cell r="F13">
            <v>100</v>
          </cell>
          <cell r="G13">
            <v>36</v>
          </cell>
          <cell r="H13">
            <v>9.7200000000000006</v>
          </cell>
          <cell r="J13">
            <v>24.48</v>
          </cell>
          <cell r="K13">
            <v>0</v>
          </cell>
        </row>
        <row r="14">
          <cell r="B14">
            <v>18.445833333333336</v>
          </cell>
          <cell r="C14">
            <v>27.5</v>
          </cell>
          <cell r="D14">
            <v>10.3</v>
          </cell>
          <cell r="E14">
            <v>69.666666666666671</v>
          </cell>
          <cell r="F14">
            <v>100</v>
          </cell>
          <cell r="G14">
            <v>38</v>
          </cell>
          <cell r="H14">
            <v>10.44</v>
          </cell>
          <cell r="J14">
            <v>23.040000000000003</v>
          </cell>
          <cell r="K14">
            <v>0</v>
          </cell>
        </row>
        <row r="15">
          <cell r="B15">
            <v>19.787499999999998</v>
          </cell>
          <cell r="C15">
            <v>29.1</v>
          </cell>
          <cell r="D15">
            <v>11.6</v>
          </cell>
          <cell r="E15">
            <v>66.666666666666671</v>
          </cell>
          <cell r="F15">
            <v>98</v>
          </cell>
          <cell r="G15">
            <v>29</v>
          </cell>
          <cell r="H15">
            <v>10.44</v>
          </cell>
          <cell r="J15">
            <v>25.2</v>
          </cell>
          <cell r="K15">
            <v>0</v>
          </cell>
        </row>
        <row r="16">
          <cell r="B16">
            <v>20.054166666666664</v>
          </cell>
          <cell r="C16">
            <v>28.9</v>
          </cell>
          <cell r="D16">
            <v>11.3</v>
          </cell>
          <cell r="E16">
            <v>60.166666666666664</v>
          </cell>
          <cell r="F16">
            <v>96</v>
          </cell>
          <cell r="G16">
            <v>27</v>
          </cell>
          <cell r="H16">
            <v>13.68</v>
          </cell>
          <cell r="J16">
            <v>38.880000000000003</v>
          </cell>
          <cell r="K16">
            <v>0</v>
          </cell>
        </row>
        <row r="17">
          <cell r="B17">
            <v>20.545833333333331</v>
          </cell>
          <cell r="C17">
            <v>29.2</v>
          </cell>
          <cell r="D17">
            <v>12.6</v>
          </cell>
          <cell r="E17">
            <v>63.166666666666664</v>
          </cell>
          <cell r="F17">
            <v>99</v>
          </cell>
          <cell r="G17">
            <v>29</v>
          </cell>
          <cell r="H17">
            <v>10.44</v>
          </cell>
          <cell r="J17">
            <v>20.16</v>
          </cell>
          <cell r="K17">
            <v>0</v>
          </cell>
        </row>
        <row r="18">
          <cell r="B18">
            <v>20.87916666666667</v>
          </cell>
          <cell r="C18">
            <v>29.8</v>
          </cell>
          <cell r="D18">
            <v>14.6</v>
          </cell>
          <cell r="E18">
            <v>65.833333333333329</v>
          </cell>
          <cell r="F18">
            <v>95</v>
          </cell>
          <cell r="G18">
            <v>31</v>
          </cell>
          <cell r="H18">
            <v>8.64</v>
          </cell>
          <cell r="J18">
            <v>20.88</v>
          </cell>
          <cell r="K18">
            <v>0</v>
          </cell>
        </row>
        <row r="19">
          <cell r="B19">
            <v>20.004166666666666</v>
          </cell>
          <cell r="C19">
            <v>30.1</v>
          </cell>
          <cell r="D19">
            <v>13.2</v>
          </cell>
          <cell r="E19">
            <v>69.541666666666671</v>
          </cell>
          <cell r="F19">
            <v>100</v>
          </cell>
          <cell r="H19">
            <v>12.24</v>
          </cell>
          <cell r="J19">
            <v>27</v>
          </cell>
          <cell r="K19">
            <v>0</v>
          </cell>
        </row>
        <row r="20">
          <cell r="B20">
            <v>20.224999999999998</v>
          </cell>
          <cell r="C20">
            <v>30.4</v>
          </cell>
          <cell r="D20">
            <v>10.8</v>
          </cell>
          <cell r="E20">
            <v>60.291666666666664</v>
          </cell>
          <cell r="F20">
            <v>99</v>
          </cell>
          <cell r="G20">
            <v>27</v>
          </cell>
          <cell r="H20">
            <v>14.4</v>
          </cell>
          <cell r="J20">
            <v>27.720000000000002</v>
          </cell>
          <cell r="K20">
            <v>0</v>
          </cell>
        </row>
        <row r="21">
          <cell r="B21">
            <v>20.574999999999999</v>
          </cell>
          <cell r="C21">
            <v>30.2</v>
          </cell>
          <cell r="D21">
            <v>13.1</v>
          </cell>
          <cell r="E21">
            <v>60.166666666666664</v>
          </cell>
          <cell r="F21">
            <v>89</v>
          </cell>
          <cell r="G21">
            <v>29</v>
          </cell>
          <cell r="H21">
            <v>14.76</v>
          </cell>
          <cell r="J21">
            <v>33.480000000000004</v>
          </cell>
          <cell r="K21">
            <v>0</v>
          </cell>
        </row>
        <row r="22">
          <cell r="B22">
            <v>15.554166666666669</v>
          </cell>
          <cell r="C22">
            <v>22.8</v>
          </cell>
          <cell r="D22">
            <v>9.6999999999999993</v>
          </cell>
          <cell r="E22">
            <v>61.125</v>
          </cell>
          <cell r="F22">
            <v>81</v>
          </cell>
          <cell r="G22">
            <v>35</v>
          </cell>
          <cell r="H22">
            <v>16.559999999999999</v>
          </cell>
          <cell r="J22">
            <v>30.6</v>
          </cell>
          <cell r="K22">
            <v>0</v>
          </cell>
        </row>
        <row r="23">
          <cell r="B23">
            <v>15.341666666666669</v>
          </cell>
          <cell r="C23">
            <v>26.2</v>
          </cell>
          <cell r="D23">
            <v>6.5</v>
          </cell>
          <cell r="E23">
            <v>68.541666666666671</v>
          </cell>
          <cell r="F23">
            <v>98</v>
          </cell>
          <cell r="G23">
            <v>39</v>
          </cell>
          <cell r="H23">
            <v>8.2799999999999994</v>
          </cell>
          <cell r="J23">
            <v>18</v>
          </cell>
          <cell r="K23">
            <v>0</v>
          </cell>
        </row>
        <row r="24">
          <cell r="B24">
            <v>18.445833333333336</v>
          </cell>
          <cell r="C24">
            <v>28.8</v>
          </cell>
          <cell r="D24">
            <v>10.3</v>
          </cell>
          <cell r="E24">
            <v>69.541666666666671</v>
          </cell>
          <cell r="F24">
            <v>100</v>
          </cell>
          <cell r="G24">
            <v>35</v>
          </cell>
          <cell r="H24">
            <v>8.2799999999999994</v>
          </cell>
          <cell r="J24">
            <v>19.8</v>
          </cell>
          <cell r="K24">
            <v>0</v>
          </cell>
        </row>
        <row r="25">
          <cell r="B25">
            <v>20.074999999999996</v>
          </cell>
          <cell r="C25">
            <v>30.1</v>
          </cell>
          <cell r="D25">
            <v>12</v>
          </cell>
          <cell r="E25">
            <v>66.25</v>
          </cell>
          <cell r="F25">
            <v>98</v>
          </cell>
          <cell r="G25">
            <v>31</v>
          </cell>
          <cell r="H25">
            <v>9.7200000000000006</v>
          </cell>
          <cell r="J25">
            <v>27</v>
          </cell>
          <cell r="K25">
            <v>0</v>
          </cell>
        </row>
        <row r="26">
          <cell r="B26">
            <v>20.383333333333333</v>
          </cell>
          <cell r="C26">
            <v>31.3</v>
          </cell>
          <cell r="D26">
            <v>11.7</v>
          </cell>
          <cell r="E26">
            <v>67.333333333333329</v>
          </cell>
          <cell r="F26">
            <v>99</v>
          </cell>
          <cell r="G26">
            <v>29</v>
          </cell>
          <cell r="H26">
            <v>9.3600000000000012</v>
          </cell>
          <cell r="J26">
            <v>24.12</v>
          </cell>
          <cell r="K26">
            <v>0</v>
          </cell>
        </row>
        <row r="27">
          <cell r="B27">
            <v>21.15</v>
          </cell>
          <cell r="C27">
            <v>31.2</v>
          </cell>
          <cell r="D27">
            <v>12.7</v>
          </cell>
          <cell r="E27">
            <v>66.25</v>
          </cell>
          <cell r="F27">
            <v>99</v>
          </cell>
          <cell r="G27">
            <v>30</v>
          </cell>
          <cell r="H27">
            <v>10.08</v>
          </cell>
          <cell r="J27">
            <v>25.2</v>
          </cell>
          <cell r="K27">
            <v>0</v>
          </cell>
        </row>
        <row r="28">
          <cell r="B28">
            <v>22.037500000000005</v>
          </cell>
          <cell r="C28">
            <v>32.9</v>
          </cell>
          <cell r="D28">
            <v>12.5</v>
          </cell>
          <cell r="E28">
            <v>60.5</v>
          </cell>
          <cell r="F28">
            <v>97</v>
          </cell>
          <cell r="G28">
            <v>24</v>
          </cell>
          <cell r="H28">
            <v>19.079999999999998</v>
          </cell>
          <cell r="J28">
            <v>36.72</v>
          </cell>
          <cell r="K28">
            <v>0</v>
          </cell>
        </row>
        <row r="29">
          <cell r="B29">
            <v>22.033333333333331</v>
          </cell>
          <cell r="C29">
            <v>32.299999999999997</v>
          </cell>
          <cell r="D29">
            <v>14.3</v>
          </cell>
          <cell r="E29">
            <v>61.916666666666664</v>
          </cell>
          <cell r="F29">
            <v>93</v>
          </cell>
          <cell r="G29">
            <v>31</v>
          </cell>
          <cell r="H29">
            <v>12.96</v>
          </cell>
          <cell r="J29">
            <v>19.8</v>
          </cell>
          <cell r="K29">
            <v>0</v>
          </cell>
        </row>
        <row r="30">
          <cell r="B30">
            <v>23.020833333333329</v>
          </cell>
          <cell r="C30">
            <v>32.799999999999997</v>
          </cell>
          <cell r="D30">
            <v>15.5</v>
          </cell>
          <cell r="E30">
            <v>63.583333333333336</v>
          </cell>
          <cell r="F30">
            <v>95</v>
          </cell>
          <cell r="G30">
            <v>28</v>
          </cell>
          <cell r="H30">
            <v>10.8</v>
          </cell>
          <cell r="J30">
            <v>26.28</v>
          </cell>
          <cell r="K30">
            <v>0</v>
          </cell>
        </row>
        <row r="31">
          <cell r="B31">
            <v>23.549999999999994</v>
          </cell>
          <cell r="C31">
            <v>33.700000000000003</v>
          </cell>
          <cell r="D31">
            <v>14.1</v>
          </cell>
          <cell r="E31">
            <v>57.583333333333336</v>
          </cell>
          <cell r="F31">
            <v>92</v>
          </cell>
          <cell r="G31">
            <v>26</v>
          </cell>
          <cell r="H31">
            <v>28.08</v>
          </cell>
          <cell r="J31">
            <v>53.28</v>
          </cell>
          <cell r="K31">
            <v>0</v>
          </cell>
        </row>
        <row r="32">
          <cell r="B32">
            <v>20.354166666666664</v>
          </cell>
          <cell r="C32">
            <v>26.6</v>
          </cell>
          <cell r="D32">
            <v>17.399999999999999</v>
          </cell>
          <cell r="E32">
            <v>74.458333333333329</v>
          </cell>
          <cell r="F32">
            <v>98</v>
          </cell>
          <cell r="G32">
            <v>44</v>
          </cell>
          <cell r="H32">
            <v>14.4</v>
          </cell>
          <cell r="J32">
            <v>27.720000000000002</v>
          </cell>
          <cell r="K32">
            <v>0</v>
          </cell>
        </row>
        <row r="33">
          <cell r="B33">
            <v>15.208333333333334</v>
          </cell>
          <cell r="C33">
            <v>22.6</v>
          </cell>
          <cell r="D33">
            <v>9.4</v>
          </cell>
          <cell r="E33">
            <v>70.75</v>
          </cell>
          <cell r="F33">
            <v>95</v>
          </cell>
          <cell r="G33">
            <v>36</v>
          </cell>
          <cell r="H33">
            <v>20.88</v>
          </cell>
          <cell r="J33">
            <v>42.480000000000004</v>
          </cell>
          <cell r="K33">
            <v>0.2</v>
          </cell>
        </row>
        <row r="34">
          <cell r="B34">
            <v>14.649999999999999</v>
          </cell>
          <cell r="C34">
            <v>25.9</v>
          </cell>
          <cell r="D34">
            <v>4.9000000000000004</v>
          </cell>
          <cell r="E34">
            <v>65.208333333333329</v>
          </cell>
          <cell r="F34">
            <v>99</v>
          </cell>
          <cell r="G34">
            <v>24</v>
          </cell>
          <cell r="H34">
            <v>13.32</v>
          </cell>
          <cell r="J34">
            <v>27.36</v>
          </cell>
          <cell r="K34">
            <v>0</v>
          </cell>
        </row>
        <row r="35">
          <cell r="B35">
            <v>16.829166666666669</v>
          </cell>
          <cell r="C35">
            <v>28.7</v>
          </cell>
          <cell r="D35">
            <v>6.8</v>
          </cell>
          <cell r="E35">
            <v>55.75</v>
          </cell>
          <cell r="F35">
            <v>95</v>
          </cell>
          <cell r="G35">
            <v>20</v>
          </cell>
          <cell r="H35">
            <v>13.32</v>
          </cell>
          <cell r="J35">
            <v>25.92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B35" t="str">
            <v>*</v>
          </cell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12.554166666666667</v>
          </cell>
          <cell r="C5">
            <v>17.5</v>
          </cell>
          <cell r="D5">
            <v>9.8000000000000007</v>
          </cell>
          <cell r="E5">
            <v>72.166666666666671</v>
          </cell>
          <cell r="F5">
            <v>82</v>
          </cell>
          <cell r="G5">
            <v>53</v>
          </cell>
          <cell r="H5">
            <v>10.8</v>
          </cell>
          <cell r="J5">
            <v>28.8</v>
          </cell>
          <cell r="K5">
            <v>0</v>
          </cell>
        </row>
        <row r="6">
          <cell r="B6">
            <v>13.899999999999999</v>
          </cell>
          <cell r="C6">
            <v>21.8</v>
          </cell>
          <cell r="D6">
            <v>8.8000000000000007</v>
          </cell>
          <cell r="E6">
            <v>68.416666666666671</v>
          </cell>
          <cell r="F6">
            <v>81</v>
          </cell>
          <cell r="G6">
            <v>58</v>
          </cell>
          <cell r="H6">
            <v>7.9200000000000008</v>
          </cell>
          <cell r="J6">
            <v>22.68</v>
          </cell>
          <cell r="K6">
            <v>0</v>
          </cell>
        </row>
        <row r="7">
          <cell r="B7">
            <v>15.208333333333337</v>
          </cell>
          <cell r="C7">
            <v>22.3</v>
          </cell>
          <cell r="D7">
            <v>9.1999999999999993</v>
          </cell>
          <cell r="E7">
            <v>72.375</v>
          </cell>
          <cell r="F7">
            <v>95</v>
          </cell>
          <cell r="G7">
            <v>59</v>
          </cell>
          <cell r="H7">
            <v>5.7600000000000007</v>
          </cell>
          <cell r="J7">
            <v>19.079999999999998</v>
          </cell>
          <cell r="K7">
            <v>0</v>
          </cell>
        </row>
        <row r="8">
          <cell r="B8">
            <v>15.620833333333332</v>
          </cell>
          <cell r="C8">
            <v>24.5</v>
          </cell>
          <cell r="D8">
            <v>8.3000000000000007</v>
          </cell>
          <cell r="E8">
            <v>81.416666666666671</v>
          </cell>
          <cell r="F8">
            <v>100</v>
          </cell>
          <cell r="G8">
            <v>48</v>
          </cell>
          <cell r="H8">
            <v>11.16</v>
          </cell>
          <cell r="J8">
            <v>24.12</v>
          </cell>
          <cell r="K8">
            <v>0</v>
          </cell>
        </row>
        <row r="9">
          <cell r="B9">
            <v>16.024999999999999</v>
          </cell>
          <cell r="C9">
            <v>26.7</v>
          </cell>
          <cell r="D9">
            <v>6.5</v>
          </cell>
          <cell r="E9">
            <v>79.416666666666671</v>
          </cell>
          <cell r="F9">
            <v>100</v>
          </cell>
          <cell r="G9">
            <v>41</v>
          </cell>
          <cell r="H9">
            <v>7.2</v>
          </cell>
          <cell r="J9">
            <v>22.32</v>
          </cell>
          <cell r="K9">
            <v>0</v>
          </cell>
        </row>
        <row r="10">
          <cell r="B10">
            <v>17.791666666666664</v>
          </cell>
          <cell r="C10">
            <v>28.3</v>
          </cell>
          <cell r="D10">
            <v>8.3000000000000007</v>
          </cell>
          <cell r="E10">
            <v>71.625</v>
          </cell>
          <cell r="F10">
            <v>100</v>
          </cell>
          <cell r="G10">
            <v>29</v>
          </cell>
          <cell r="H10">
            <v>8.2799999999999994</v>
          </cell>
          <cell r="J10">
            <v>21.240000000000002</v>
          </cell>
          <cell r="K10">
            <v>0</v>
          </cell>
        </row>
        <row r="11">
          <cell r="B11">
            <v>17.954166666666666</v>
          </cell>
          <cell r="C11">
            <v>26.6</v>
          </cell>
          <cell r="D11">
            <v>9.3000000000000007</v>
          </cell>
          <cell r="E11">
            <v>70.666666666666671</v>
          </cell>
          <cell r="F11">
            <v>98</v>
          </cell>
          <cell r="G11">
            <v>42</v>
          </cell>
          <cell r="H11">
            <v>6.84</v>
          </cell>
          <cell r="J11">
            <v>23.040000000000003</v>
          </cell>
          <cell r="K11">
            <v>0</v>
          </cell>
        </row>
        <row r="12">
          <cell r="B12">
            <v>17.145833333333336</v>
          </cell>
          <cell r="C12">
            <v>26.3</v>
          </cell>
          <cell r="D12">
            <v>7.5</v>
          </cell>
          <cell r="E12">
            <v>73.333333333333329</v>
          </cell>
          <cell r="F12">
            <v>100</v>
          </cell>
          <cell r="G12">
            <v>36</v>
          </cell>
          <cell r="H12">
            <v>2.16</v>
          </cell>
          <cell r="J12">
            <v>15.48</v>
          </cell>
          <cell r="K12">
            <v>0</v>
          </cell>
        </row>
        <row r="13">
          <cell r="B13">
            <v>15.166666666666666</v>
          </cell>
          <cell r="C13">
            <v>25</v>
          </cell>
          <cell r="D13">
            <v>6</v>
          </cell>
          <cell r="E13">
            <v>73.666666666666671</v>
          </cell>
          <cell r="F13">
            <v>100</v>
          </cell>
          <cell r="G13">
            <v>31</v>
          </cell>
          <cell r="H13">
            <v>5.4</v>
          </cell>
          <cell r="J13">
            <v>23.040000000000003</v>
          </cell>
          <cell r="K13">
            <v>0</v>
          </cell>
        </row>
        <row r="14">
          <cell r="B14">
            <v>16.125</v>
          </cell>
          <cell r="C14">
            <v>28.1</v>
          </cell>
          <cell r="D14">
            <v>6.2</v>
          </cell>
          <cell r="E14">
            <v>71.958333333333329</v>
          </cell>
          <cell r="F14">
            <v>99</v>
          </cell>
          <cell r="G14">
            <v>35</v>
          </cell>
          <cell r="H14">
            <v>3.9600000000000004</v>
          </cell>
          <cell r="J14">
            <v>24.12</v>
          </cell>
          <cell r="K14">
            <v>0</v>
          </cell>
        </row>
        <row r="15">
          <cell r="B15">
            <v>19.400000000000002</v>
          </cell>
          <cell r="C15">
            <v>28.4</v>
          </cell>
          <cell r="D15">
            <v>11.5</v>
          </cell>
          <cell r="E15">
            <v>69.416666666666671</v>
          </cell>
          <cell r="F15">
            <v>98</v>
          </cell>
          <cell r="G15">
            <v>31</v>
          </cell>
          <cell r="H15">
            <v>5.04</v>
          </cell>
          <cell r="J15">
            <v>20.88</v>
          </cell>
          <cell r="K15">
            <v>0</v>
          </cell>
        </row>
        <row r="16">
          <cell r="B16">
            <v>20.4375</v>
          </cell>
          <cell r="C16">
            <v>29</v>
          </cell>
          <cell r="D16">
            <v>10.3</v>
          </cell>
          <cell r="E16">
            <v>60.375</v>
          </cell>
          <cell r="F16">
            <v>98</v>
          </cell>
          <cell r="G16">
            <v>29</v>
          </cell>
          <cell r="H16">
            <v>11.879999999999999</v>
          </cell>
          <cell r="J16">
            <v>33.119999999999997</v>
          </cell>
          <cell r="K16">
            <v>0</v>
          </cell>
        </row>
        <row r="17">
          <cell r="B17">
            <v>19.654166666666669</v>
          </cell>
          <cell r="C17">
            <v>28.7</v>
          </cell>
          <cell r="D17">
            <v>10.1</v>
          </cell>
          <cell r="E17">
            <v>63.125</v>
          </cell>
          <cell r="F17">
            <v>97</v>
          </cell>
          <cell r="G17">
            <v>31</v>
          </cell>
          <cell r="H17">
            <v>12.96</v>
          </cell>
          <cell r="J17">
            <v>25.2</v>
          </cell>
          <cell r="K17">
            <v>0</v>
          </cell>
        </row>
        <row r="18">
          <cell r="B18">
            <v>19.649999999999999</v>
          </cell>
          <cell r="C18">
            <v>29.4</v>
          </cell>
          <cell r="D18">
            <v>11.1</v>
          </cell>
          <cell r="E18">
            <v>70.25</v>
          </cell>
          <cell r="F18">
            <v>97</v>
          </cell>
          <cell r="G18">
            <v>37</v>
          </cell>
          <cell r="H18">
            <v>10.44</v>
          </cell>
          <cell r="J18">
            <v>25.2</v>
          </cell>
          <cell r="K18">
            <v>0</v>
          </cell>
        </row>
        <row r="19">
          <cell r="B19">
            <v>22.045833333333334</v>
          </cell>
          <cell r="C19">
            <v>30.7</v>
          </cell>
          <cell r="D19">
            <v>14.2</v>
          </cell>
          <cell r="E19">
            <v>62.916666666666664</v>
          </cell>
          <cell r="F19">
            <v>95</v>
          </cell>
          <cell r="G19">
            <v>28</v>
          </cell>
          <cell r="H19">
            <v>14.76</v>
          </cell>
          <cell r="J19">
            <v>50.04</v>
          </cell>
          <cell r="K19">
            <v>0</v>
          </cell>
        </row>
        <row r="20">
          <cell r="B20">
            <v>21.429166666666664</v>
          </cell>
          <cell r="C20">
            <v>30.8</v>
          </cell>
          <cell r="D20">
            <v>12.5</v>
          </cell>
          <cell r="E20">
            <v>56.208333333333336</v>
          </cell>
          <cell r="F20">
            <v>88</v>
          </cell>
          <cell r="G20">
            <v>26</v>
          </cell>
          <cell r="H20">
            <v>19.079999999999998</v>
          </cell>
          <cell r="J20">
            <v>29.880000000000003</v>
          </cell>
          <cell r="K20">
            <v>0</v>
          </cell>
        </row>
        <row r="21">
          <cell r="B21">
            <v>17.925000000000001</v>
          </cell>
          <cell r="C21">
            <v>23.8</v>
          </cell>
          <cell r="D21">
            <v>12.5</v>
          </cell>
          <cell r="E21">
            <v>72.458333333333329</v>
          </cell>
          <cell r="F21">
            <v>92</v>
          </cell>
          <cell r="G21">
            <v>54</v>
          </cell>
          <cell r="H21">
            <v>11.879999999999999</v>
          </cell>
          <cell r="J21">
            <v>31.680000000000003</v>
          </cell>
          <cell r="K21">
            <v>0</v>
          </cell>
        </row>
        <row r="22">
          <cell r="B22">
            <v>13.220833333333333</v>
          </cell>
          <cell r="C22">
            <v>20</v>
          </cell>
          <cell r="D22">
            <v>4.2</v>
          </cell>
          <cell r="E22">
            <v>66.75</v>
          </cell>
          <cell r="F22">
            <v>97</v>
          </cell>
          <cell r="G22">
            <v>45</v>
          </cell>
          <cell r="H22">
            <v>6.84</v>
          </cell>
          <cell r="J22">
            <v>29.16</v>
          </cell>
          <cell r="K22">
            <v>0</v>
          </cell>
        </row>
        <row r="23">
          <cell r="B23">
            <v>12.345833333333333</v>
          </cell>
          <cell r="C23">
            <v>25.8</v>
          </cell>
          <cell r="D23">
            <v>2.2000000000000002</v>
          </cell>
          <cell r="E23">
            <v>75.041666666666671</v>
          </cell>
          <cell r="F23">
            <v>100</v>
          </cell>
          <cell r="G23">
            <v>30</v>
          </cell>
          <cell r="H23">
            <v>3.24</v>
          </cell>
          <cell r="J23">
            <v>14.76</v>
          </cell>
          <cell r="K23">
            <v>0</v>
          </cell>
        </row>
        <row r="24">
          <cell r="B24">
            <v>16.75</v>
          </cell>
          <cell r="C24">
            <v>28.8</v>
          </cell>
          <cell r="D24">
            <v>7.8</v>
          </cell>
          <cell r="E24">
            <v>70</v>
          </cell>
          <cell r="F24">
            <v>97</v>
          </cell>
          <cell r="G24">
            <v>33</v>
          </cell>
          <cell r="H24">
            <v>6.48</v>
          </cell>
          <cell r="J24">
            <v>17.64</v>
          </cell>
          <cell r="K24">
            <v>0</v>
          </cell>
        </row>
        <row r="25">
          <cell r="B25">
            <v>19.425000000000001</v>
          </cell>
          <cell r="C25">
            <v>30.6</v>
          </cell>
          <cell r="D25">
            <v>10</v>
          </cell>
          <cell r="E25">
            <v>67.916666666666671</v>
          </cell>
          <cell r="F25">
            <v>99</v>
          </cell>
          <cell r="G25">
            <v>27</v>
          </cell>
          <cell r="H25">
            <v>7.2</v>
          </cell>
          <cell r="J25">
            <v>25.2</v>
          </cell>
          <cell r="K25">
            <v>0</v>
          </cell>
        </row>
        <row r="26">
          <cell r="B26">
            <v>20.7</v>
          </cell>
          <cell r="C26">
            <v>30.7</v>
          </cell>
          <cell r="D26">
            <v>10.199999999999999</v>
          </cell>
          <cell r="E26">
            <v>63.375</v>
          </cell>
          <cell r="F26">
            <v>99</v>
          </cell>
          <cell r="G26">
            <v>28</v>
          </cell>
          <cell r="H26">
            <v>7.9200000000000008</v>
          </cell>
          <cell r="J26">
            <v>19.8</v>
          </cell>
          <cell r="K26">
            <v>0</v>
          </cell>
        </row>
        <row r="27">
          <cell r="B27">
            <v>20.591666666666672</v>
          </cell>
          <cell r="C27">
            <v>31.1</v>
          </cell>
          <cell r="D27">
            <v>11.3</v>
          </cell>
          <cell r="E27">
            <v>65.75</v>
          </cell>
          <cell r="F27">
            <v>97</v>
          </cell>
          <cell r="G27">
            <v>30</v>
          </cell>
          <cell r="H27">
            <v>11.879999999999999</v>
          </cell>
          <cell r="J27">
            <v>23.040000000000003</v>
          </cell>
          <cell r="K27">
            <v>0</v>
          </cell>
        </row>
        <row r="28">
          <cell r="B28">
            <v>22.262500000000003</v>
          </cell>
          <cell r="C28">
            <v>33.299999999999997</v>
          </cell>
          <cell r="D28">
            <v>12.9</v>
          </cell>
          <cell r="E28">
            <v>61.625</v>
          </cell>
          <cell r="F28">
            <v>95</v>
          </cell>
          <cell r="G28">
            <v>23</v>
          </cell>
          <cell r="H28">
            <v>14.4</v>
          </cell>
          <cell r="J28">
            <v>46.800000000000004</v>
          </cell>
          <cell r="K28">
            <v>0</v>
          </cell>
        </row>
        <row r="29">
          <cell r="B29">
            <v>20.291666666666664</v>
          </cell>
          <cell r="C29">
            <v>31.9</v>
          </cell>
          <cell r="D29">
            <v>11</v>
          </cell>
          <cell r="E29">
            <v>69.5</v>
          </cell>
          <cell r="F29">
            <v>99</v>
          </cell>
          <cell r="G29">
            <v>31</v>
          </cell>
          <cell r="H29">
            <v>9.3600000000000012</v>
          </cell>
          <cell r="J29">
            <v>29.52</v>
          </cell>
          <cell r="K29">
            <v>0</v>
          </cell>
        </row>
        <row r="30">
          <cell r="B30">
            <v>24.029166666666669</v>
          </cell>
          <cell r="C30">
            <v>32.200000000000003</v>
          </cell>
          <cell r="D30">
            <v>17.399999999999999</v>
          </cell>
          <cell r="E30">
            <v>59.708333333333336</v>
          </cell>
          <cell r="F30">
            <v>83</v>
          </cell>
          <cell r="G30">
            <v>31</v>
          </cell>
          <cell r="H30">
            <v>19.079999999999998</v>
          </cell>
          <cell r="J30">
            <v>35.28</v>
          </cell>
          <cell r="K30">
            <v>0</v>
          </cell>
        </row>
        <row r="31">
          <cell r="B31">
            <v>24.25</v>
          </cell>
          <cell r="C31">
            <v>34.9</v>
          </cell>
          <cell r="D31">
            <v>14.4</v>
          </cell>
          <cell r="E31">
            <v>59.916666666666664</v>
          </cell>
          <cell r="F31">
            <v>98</v>
          </cell>
          <cell r="G31">
            <v>25</v>
          </cell>
          <cell r="H31">
            <v>34.200000000000003</v>
          </cell>
          <cell r="J31">
            <v>66.239999999999995</v>
          </cell>
          <cell r="K31">
            <v>3.4</v>
          </cell>
        </row>
        <row r="32">
          <cell r="B32">
            <v>17.691666666666666</v>
          </cell>
          <cell r="C32">
            <v>20.8</v>
          </cell>
          <cell r="D32">
            <v>14.5</v>
          </cell>
          <cell r="E32">
            <v>85</v>
          </cell>
          <cell r="F32">
            <v>99</v>
          </cell>
          <cell r="G32">
            <v>66</v>
          </cell>
          <cell r="H32">
            <v>11.879999999999999</v>
          </cell>
          <cell r="J32">
            <v>30.240000000000002</v>
          </cell>
          <cell r="K32">
            <v>8.8000000000000007</v>
          </cell>
        </row>
        <row r="33">
          <cell r="B33">
            <v>14.545833333333334</v>
          </cell>
          <cell r="C33">
            <v>21.7</v>
          </cell>
          <cell r="D33">
            <v>8.8000000000000007</v>
          </cell>
          <cell r="E33">
            <v>71.625</v>
          </cell>
          <cell r="F33">
            <v>99</v>
          </cell>
          <cell r="G33">
            <v>34</v>
          </cell>
          <cell r="H33">
            <v>11.520000000000001</v>
          </cell>
          <cell r="J33">
            <v>24.12</v>
          </cell>
          <cell r="K33">
            <v>0.2</v>
          </cell>
        </row>
        <row r="34">
          <cell r="B34">
            <v>13.408333333333333</v>
          </cell>
          <cell r="C34">
            <v>25.5</v>
          </cell>
          <cell r="D34">
            <v>2.2999999999999998</v>
          </cell>
          <cell r="E34">
            <v>69.125</v>
          </cell>
          <cell r="F34">
            <v>100</v>
          </cell>
          <cell r="G34">
            <v>27</v>
          </cell>
          <cell r="H34">
            <v>7.9200000000000008</v>
          </cell>
          <cell r="J34">
            <v>20.52</v>
          </cell>
          <cell r="K34">
            <v>0</v>
          </cell>
        </row>
        <row r="35">
          <cell r="B35">
            <v>17.379166666666666</v>
          </cell>
          <cell r="C35">
            <v>27.8</v>
          </cell>
          <cell r="D35">
            <v>7.1</v>
          </cell>
          <cell r="E35">
            <v>56.541666666666664</v>
          </cell>
          <cell r="F35">
            <v>95</v>
          </cell>
          <cell r="G35">
            <v>25</v>
          </cell>
          <cell r="H35">
            <v>14.4</v>
          </cell>
          <cell r="J35">
            <v>32.4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13.983333333333333</v>
          </cell>
          <cell r="C5">
            <v>19.8</v>
          </cell>
          <cell r="D5">
            <v>10.5</v>
          </cell>
          <cell r="E5">
            <v>80</v>
          </cell>
          <cell r="F5">
            <v>94</v>
          </cell>
          <cell r="G5">
            <v>59</v>
          </cell>
          <cell r="H5">
            <v>14.04</v>
          </cell>
          <cell r="J5">
            <v>30.96</v>
          </cell>
          <cell r="K5">
            <v>0</v>
          </cell>
        </row>
        <row r="6">
          <cell r="B6">
            <v>13.833333333333334</v>
          </cell>
          <cell r="C6">
            <v>19.600000000000001</v>
          </cell>
          <cell r="D6">
            <v>9.3000000000000007</v>
          </cell>
          <cell r="E6">
            <v>88.791666666666671</v>
          </cell>
          <cell r="F6">
            <v>100</v>
          </cell>
          <cell r="G6">
            <v>71</v>
          </cell>
          <cell r="H6">
            <v>10.08</v>
          </cell>
          <cell r="J6">
            <v>16.920000000000002</v>
          </cell>
          <cell r="K6">
            <v>0</v>
          </cell>
        </row>
        <row r="7">
          <cell r="B7">
            <v>17.162499999999998</v>
          </cell>
          <cell r="C7">
            <v>22.5</v>
          </cell>
          <cell r="D7">
            <v>12</v>
          </cell>
          <cell r="E7">
            <v>82.458333333333329</v>
          </cell>
          <cell r="F7">
            <v>100</v>
          </cell>
          <cell r="G7">
            <v>56</v>
          </cell>
          <cell r="H7">
            <v>16.2</v>
          </cell>
          <cell r="J7">
            <v>26.28</v>
          </cell>
          <cell r="K7">
            <v>0</v>
          </cell>
        </row>
        <row r="8">
          <cell r="B8">
            <v>16.416666666666664</v>
          </cell>
          <cell r="C8">
            <v>24.1</v>
          </cell>
          <cell r="D8">
            <v>11.7</v>
          </cell>
          <cell r="E8">
            <v>81.541666666666671</v>
          </cell>
          <cell r="F8">
            <v>100</v>
          </cell>
          <cell r="G8">
            <v>50</v>
          </cell>
          <cell r="H8">
            <v>22.68</v>
          </cell>
          <cell r="J8">
            <v>39.6</v>
          </cell>
          <cell r="K8">
            <v>0</v>
          </cell>
        </row>
        <row r="9">
          <cell r="B9">
            <v>17.824999999999999</v>
          </cell>
          <cell r="C9">
            <v>26</v>
          </cell>
          <cell r="D9">
            <v>12.9</v>
          </cell>
          <cell r="E9">
            <v>76.416666666666671</v>
          </cell>
          <cell r="F9">
            <v>99</v>
          </cell>
          <cell r="G9">
            <v>44</v>
          </cell>
          <cell r="H9">
            <v>21.6</v>
          </cell>
          <cell r="J9">
            <v>33.840000000000003</v>
          </cell>
          <cell r="K9">
            <v>0</v>
          </cell>
        </row>
        <row r="10">
          <cell r="B10">
            <v>16.725000000000001</v>
          </cell>
          <cell r="C10">
            <v>26.4</v>
          </cell>
          <cell r="D10">
            <v>9.1</v>
          </cell>
          <cell r="E10">
            <v>78.541666666666671</v>
          </cell>
          <cell r="F10">
            <v>100</v>
          </cell>
          <cell r="G10">
            <v>38</v>
          </cell>
          <cell r="H10">
            <v>14.04</v>
          </cell>
          <cell r="J10">
            <v>22.32</v>
          </cell>
          <cell r="K10">
            <v>0</v>
          </cell>
        </row>
        <row r="11">
          <cell r="B11">
            <v>17.0625</v>
          </cell>
          <cell r="C11">
            <v>25.4</v>
          </cell>
          <cell r="D11">
            <v>10.5</v>
          </cell>
          <cell r="E11">
            <v>75</v>
          </cell>
          <cell r="F11">
            <v>100</v>
          </cell>
          <cell r="G11">
            <v>44</v>
          </cell>
          <cell r="H11">
            <v>22.68</v>
          </cell>
          <cell r="J11">
            <v>34.56</v>
          </cell>
          <cell r="K11">
            <v>0</v>
          </cell>
        </row>
        <row r="12">
          <cell r="B12">
            <v>17.216666666666665</v>
          </cell>
          <cell r="C12">
            <v>26</v>
          </cell>
          <cell r="D12">
            <v>9.3000000000000007</v>
          </cell>
          <cell r="E12">
            <v>78.333333333333329</v>
          </cell>
          <cell r="F12">
            <v>100</v>
          </cell>
          <cell r="G12">
            <v>37</v>
          </cell>
          <cell r="H12">
            <v>11.879999999999999</v>
          </cell>
          <cell r="J12">
            <v>21.96</v>
          </cell>
          <cell r="K12">
            <v>0</v>
          </cell>
        </row>
        <row r="13">
          <cell r="B13">
            <v>16.058333333333334</v>
          </cell>
          <cell r="C13">
            <v>25.5</v>
          </cell>
          <cell r="D13">
            <v>7.3</v>
          </cell>
          <cell r="E13">
            <v>74.333333333333329</v>
          </cell>
          <cell r="F13">
            <v>100</v>
          </cell>
          <cell r="G13">
            <v>40</v>
          </cell>
          <cell r="H13">
            <v>18.720000000000002</v>
          </cell>
          <cell r="J13">
            <v>25.2</v>
          </cell>
          <cell r="K13">
            <v>0</v>
          </cell>
        </row>
        <row r="14">
          <cell r="B14">
            <v>17.324999999999999</v>
          </cell>
          <cell r="C14">
            <v>26.8</v>
          </cell>
          <cell r="D14">
            <v>10.199999999999999</v>
          </cell>
          <cell r="E14">
            <v>77.625</v>
          </cell>
          <cell r="F14">
            <v>100</v>
          </cell>
          <cell r="G14">
            <v>43</v>
          </cell>
          <cell r="H14">
            <v>22.68</v>
          </cell>
          <cell r="J14">
            <v>36</v>
          </cell>
          <cell r="K14">
            <v>0</v>
          </cell>
        </row>
        <row r="15">
          <cell r="B15">
            <v>18.679166666666667</v>
          </cell>
          <cell r="C15">
            <v>28.4</v>
          </cell>
          <cell r="D15">
            <v>12</v>
          </cell>
          <cell r="E15">
            <v>72.416666666666671</v>
          </cell>
          <cell r="F15">
            <v>100</v>
          </cell>
          <cell r="G15">
            <v>28</v>
          </cell>
          <cell r="H15">
            <v>20.16</v>
          </cell>
          <cell r="J15">
            <v>28.44</v>
          </cell>
          <cell r="K15">
            <v>0</v>
          </cell>
        </row>
        <row r="16">
          <cell r="B16">
            <v>19.354166666666668</v>
          </cell>
          <cell r="C16">
            <v>29.2</v>
          </cell>
          <cell r="D16">
            <v>11.7</v>
          </cell>
          <cell r="E16">
            <v>70.041666666666671</v>
          </cell>
          <cell r="F16">
            <v>100</v>
          </cell>
          <cell r="G16">
            <v>28</v>
          </cell>
          <cell r="H16">
            <v>25.2</v>
          </cell>
          <cell r="J16">
            <v>35.64</v>
          </cell>
          <cell r="K16">
            <v>0</v>
          </cell>
        </row>
        <row r="17">
          <cell r="B17">
            <v>20.900000000000002</v>
          </cell>
          <cell r="C17">
            <v>27.9</v>
          </cell>
          <cell r="D17">
            <v>16.600000000000001</v>
          </cell>
          <cell r="E17">
            <v>63.833333333333336</v>
          </cell>
          <cell r="F17">
            <v>81</v>
          </cell>
          <cell r="G17">
            <v>40</v>
          </cell>
          <cell r="H17">
            <v>20.16</v>
          </cell>
          <cell r="J17">
            <v>36.72</v>
          </cell>
          <cell r="K17">
            <v>0</v>
          </cell>
        </row>
        <row r="18">
          <cell r="B18">
            <v>20.695833333333333</v>
          </cell>
          <cell r="C18">
            <v>29.2</v>
          </cell>
          <cell r="D18">
            <v>15.8</v>
          </cell>
          <cell r="E18">
            <v>71.916666666666671</v>
          </cell>
          <cell r="F18">
            <v>99</v>
          </cell>
          <cell r="G18">
            <v>35</v>
          </cell>
          <cell r="H18">
            <v>14.76</v>
          </cell>
          <cell r="J18">
            <v>22.32</v>
          </cell>
          <cell r="K18">
            <v>0</v>
          </cell>
        </row>
        <row r="19">
          <cell r="B19">
            <v>21.904166666666665</v>
          </cell>
          <cell r="C19">
            <v>29.3</v>
          </cell>
          <cell r="D19">
            <v>15.7</v>
          </cell>
          <cell r="E19">
            <v>59.625</v>
          </cell>
          <cell r="F19">
            <v>87</v>
          </cell>
          <cell r="G19">
            <v>30</v>
          </cell>
          <cell r="H19">
            <v>18.720000000000002</v>
          </cell>
          <cell r="J19">
            <v>30.96</v>
          </cell>
          <cell r="K19">
            <v>0</v>
          </cell>
        </row>
        <row r="20">
          <cell r="B20">
            <v>22.070833333333336</v>
          </cell>
          <cell r="C20">
            <v>29.7</v>
          </cell>
          <cell r="D20">
            <v>16.7</v>
          </cell>
          <cell r="E20">
            <v>48.333333333333336</v>
          </cell>
          <cell r="F20">
            <v>67</v>
          </cell>
          <cell r="G20">
            <v>27</v>
          </cell>
          <cell r="H20">
            <v>20.16</v>
          </cell>
          <cell r="J20">
            <v>31.319999999999997</v>
          </cell>
          <cell r="K20">
            <v>0</v>
          </cell>
        </row>
        <row r="21">
          <cell r="B21">
            <v>20.791666666666664</v>
          </cell>
          <cell r="C21">
            <v>30.1</v>
          </cell>
          <cell r="D21">
            <v>12.8</v>
          </cell>
          <cell r="E21">
            <v>56.625</v>
          </cell>
          <cell r="F21">
            <v>88</v>
          </cell>
          <cell r="G21">
            <v>29</v>
          </cell>
          <cell r="H21">
            <v>20.16</v>
          </cell>
          <cell r="J21">
            <v>34.92</v>
          </cell>
          <cell r="K21">
            <v>0</v>
          </cell>
        </row>
        <row r="22">
          <cell r="B22">
            <v>14.775</v>
          </cell>
          <cell r="C22">
            <v>21.4</v>
          </cell>
          <cell r="D22">
            <v>9.5</v>
          </cell>
          <cell r="E22">
            <v>63.833333333333336</v>
          </cell>
          <cell r="F22">
            <v>89</v>
          </cell>
          <cell r="G22">
            <v>40</v>
          </cell>
          <cell r="H22">
            <v>16.559999999999999</v>
          </cell>
          <cell r="J22">
            <v>30.6</v>
          </cell>
          <cell r="K22">
            <v>0</v>
          </cell>
        </row>
        <row r="23">
          <cell r="B23">
            <v>12.841666666666667</v>
          </cell>
          <cell r="C23">
            <v>25.3</v>
          </cell>
          <cell r="D23">
            <v>2.2999999999999998</v>
          </cell>
          <cell r="E23">
            <v>75.25</v>
          </cell>
          <cell r="F23">
            <v>100</v>
          </cell>
          <cell r="G23">
            <v>28</v>
          </cell>
          <cell r="H23">
            <v>9.3600000000000012</v>
          </cell>
          <cell r="J23">
            <v>23.759999999999998</v>
          </cell>
          <cell r="K23">
            <v>0</v>
          </cell>
        </row>
        <row r="24">
          <cell r="B24">
            <v>16.291666666666668</v>
          </cell>
          <cell r="C24">
            <v>27.4</v>
          </cell>
          <cell r="D24">
            <v>7.2</v>
          </cell>
          <cell r="E24">
            <v>69.708333333333329</v>
          </cell>
          <cell r="F24">
            <v>100</v>
          </cell>
          <cell r="G24">
            <v>34</v>
          </cell>
          <cell r="H24">
            <v>16.559999999999999</v>
          </cell>
          <cell r="J24">
            <v>29.52</v>
          </cell>
          <cell r="K24">
            <v>0</v>
          </cell>
        </row>
        <row r="25">
          <cell r="B25">
            <v>19.895833333333332</v>
          </cell>
          <cell r="C25">
            <v>29.3</v>
          </cell>
          <cell r="D25">
            <v>13.4</v>
          </cell>
          <cell r="E25">
            <v>61.125</v>
          </cell>
          <cell r="F25">
            <v>86</v>
          </cell>
          <cell r="G25">
            <v>33</v>
          </cell>
          <cell r="H25">
            <v>12.6</v>
          </cell>
          <cell r="J25">
            <v>21.96</v>
          </cell>
          <cell r="K25">
            <v>0</v>
          </cell>
        </row>
        <row r="26">
          <cell r="B26">
            <v>20.129166666666663</v>
          </cell>
          <cell r="C26">
            <v>29.9</v>
          </cell>
          <cell r="D26">
            <v>12.3</v>
          </cell>
          <cell r="E26">
            <v>64.916666666666671</v>
          </cell>
          <cell r="F26">
            <v>96</v>
          </cell>
          <cell r="G26">
            <v>33</v>
          </cell>
          <cell r="H26">
            <v>13.32</v>
          </cell>
          <cell r="J26">
            <v>27.720000000000002</v>
          </cell>
          <cell r="K26">
            <v>0</v>
          </cell>
        </row>
        <row r="27">
          <cell r="B27">
            <v>20.654166666666669</v>
          </cell>
          <cell r="C27">
            <v>30</v>
          </cell>
          <cell r="D27">
            <v>12.9</v>
          </cell>
          <cell r="E27">
            <v>63.625</v>
          </cell>
          <cell r="F27">
            <v>97</v>
          </cell>
          <cell r="G27">
            <v>33</v>
          </cell>
          <cell r="H27">
            <v>17.28</v>
          </cell>
          <cell r="J27">
            <v>30.240000000000002</v>
          </cell>
          <cell r="K27">
            <v>0</v>
          </cell>
        </row>
        <row r="28">
          <cell r="B28">
            <v>20.954166666666666</v>
          </cell>
          <cell r="C28">
            <v>29.9</v>
          </cell>
          <cell r="D28">
            <v>13.9</v>
          </cell>
          <cell r="E28">
            <v>62.625</v>
          </cell>
          <cell r="F28">
            <v>97</v>
          </cell>
          <cell r="G28">
            <v>38</v>
          </cell>
          <cell r="H28">
            <v>19.8</v>
          </cell>
          <cell r="J28">
            <v>33.119999999999997</v>
          </cell>
          <cell r="K28">
            <v>0</v>
          </cell>
        </row>
        <row r="29">
          <cell r="B29">
            <v>20.858333333333334</v>
          </cell>
          <cell r="C29">
            <v>30</v>
          </cell>
          <cell r="D29">
            <v>13</v>
          </cell>
          <cell r="E29">
            <v>67.916666666666671</v>
          </cell>
          <cell r="F29">
            <v>100</v>
          </cell>
          <cell r="G29">
            <v>39</v>
          </cell>
          <cell r="H29">
            <v>23.400000000000002</v>
          </cell>
          <cell r="J29">
            <v>36.72</v>
          </cell>
          <cell r="K29">
            <v>0</v>
          </cell>
        </row>
        <row r="30">
          <cell r="B30">
            <v>23.141666666666662</v>
          </cell>
          <cell r="C30">
            <v>31.7</v>
          </cell>
          <cell r="D30">
            <v>15.9</v>
          </cell>
          <cell r="E30">
            <v>57.916666666666664</v>
          </cell>
          <cell r="F30">
            <v>83</v>
          </cell>
          <cell r="G30">
            <v>32</v>
          </cell>
          <cell r="H30">
            <v>21.240000000000002</v>
          </cell>
          <cell r="J30">
            <v>36</v>
          </cell>
          <cell r="K30">
            <v>0</v>
          </cell>
        </row>
        <row r="31">
          <cell r="B31">
            <v>25.45</v>
          </cell>
          <cell r="C31">
            <v>34</v>
          </cell>
          <cell r="D31">
            <v>18.3</v>
          </cell>
          <cell r="E31">
            <v>47.291666666666664</v>
          </cell>
          <cell r="F31">
            <v>70</v>
          </cell>
          <cell r="G31">
            <v>24</v>
          </cell>
          <cell r="H31">
            <v>25.92</v>
          </cell>
          <cell r="J31">
            <v>50.4</v>
          </cell>
          <cell r="K31">
            <v>0</v>
          </cell>
        </row>
        <row r="32">
          <cell r="B32">
            <v>19.683333333333341</v>
          </cell>
          <cell r="C32">
            <v>27.4</v>
          </cell>
          <cell r="D32">
            <v>16</v>
          </cell>
          <cell r="E32">
            <v>81.208333333333329</v>
          </cell>
          <cell r="F32">
            <v>100</v>
          </cell>
          <cell r="G32">
            <v>39</v>
          </cell>
          <cell r="H32">
            <v>20.16</v>
          </cell>
          <cell r="J32">
            <v>43.92</v>
          </cell>
          <cell r="K32">
            <v>8.2000000000000011</v>
          </cell>
        </row>
        <row r="33">
          <cell r="B33">
            <v>14.016666666666667</v>
          </cell>
          <cell r="C33">
            <v>22.1</v>
          </cell>
          <cell r="D33">
            <v>6.5</v>
          </cell>
          <cell r="E33">
            <v>76.625</v>
          </cell>
          <cell r="F33">
            <v>100</v>
          </cell>
          <cell r="G33">
            <v>41</v>
          </cell>
          <cell r="H33">
            <v>17.64</v>
          </cell>
          <cell r="J33">
            <v>29.880000000000003</v>
          </cell>
          <cell r="K33">
            <v>0</v>
          </cell>
        </row>
        <row r="34">
          <cell r="B34">
            <v>13.712499999999999</v>
          </cell>
          <cell r="C34">
            <v>24.9</v>
          </cell>
          <cell r="D34">
            <v>4.8</v>
          </cell>
          <cell r="E34">
            <v>67.458333333333329</v>
          </cell>
          <cell r="F34">
            <v>100</v>
          </cell>
          <cell r="G34">
            <v>28</v>
          </cell>
          <cell r="H34">
            <v>18.36</v>
          </cell>
          <cell r="J34">
            <v>29.52</v>
          </cell>
          <cell r="K34">
            <v>0</v>
          </cell>
        </row>
        <row r="35">
          <cell r="B35">
            <v>15.804166666666669</v>
          </cell>
          <cell r="C35">
            <v>27.1</v>
          </cell>
          <cell r="D35">
            <v>7</v>
          </cell>
          <cell r="E35">
            <v>59.666666666666664</v>
          </cell>
          <cell r="F35">
            <v>94</v>
          </cell>
          <cell r="G35">
            <v>25</v>
          </cell>
          <cell r="H35">
            <v>28.44</v>
          </cell>
          <cell r="J35">
            <v>41.4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7.5083333333333329</v>
          </cell>
          <cell r="C5">
            <v>10.6</v>
          </cell>
          <cell r="D5">
            <v>6</v>
          </cell>
          <cell r="E5">
            <v>79.583333333333329</v>
          </cell>
          <cell r="F5">
            <v>92</v>
          </cell>
          <cell r="G5">
            <v>58</v>
          </cell>
          <cell r="H5">
            <v>15.840000000000002</v>
          </cell>
          <cell r="J5">
            <v>30.240000000000002</v>
          </cell>
          <cell r="K5">
            <v>0</v>
          </cell>
        </row>
        <row r="6">
          <cell r="B6">
            <v>10.070833333333333</v>
          </cell>
          <cell r="C6">
            <v>17.3</v>
          </cell>
          <cell r="D6">
            <v>5.2</v>
          </cell>
          <cell r="E6">
            <v>59.458333333333336</v>
          </cell>
          <cell r="F6">
            <v>81</v>
          </cell>
          <cell r="G6">
            <v>39</v>
          </cell>
          <cell r="H6">
            <v>14.04</v>
          </cell>
          <cell r="J6">
            <v>25.2</v>
          </cell>
          <cell r="K6">
            <v>0</v>
          </cell>
        </row>
        <row r="7">
          <cell r="B7">
            <v>12.956521739130435</v>
          </cell>
          <cell r="C7">
            <v>21.5</v>
          </cell>
          <cell r="D7">
            <v>6.7</v>
          </cell>
          <cell r="E7">
            <v>59.478260869565219</v>
          </cell>
          <cell r="F7">
            <v>83</v>
          </cell>
          <cell r="G7">
            <v>39</v>
          </cell>
          <cell r="H7">
            <v>10.08</v>
          </cell>
          <cell r="J7">
            <v>19.079999999999998</v>
          </cell>
          <cell r="K7">
            <v>0</v>
          </cell>
        </row>
        <row r="8">
          <cell r="B8">
            <v>15.283333333333337</v>
          </cell>
          <cell r="C8">
            <v>23</v>
          </cell>
          <cell r="D8">
            <v>9.8000000000000007</v>
          </cell>
          <cell r="E8">
            <v>77.166666666666671</v>
          </cell>
          <cell r="F8">
            <v>99</v>
          </cell>
          <cell r="G8">
            <v>47</v>
          </cell>
          <cell r="H8">
            <v>15.48</v>
          </cell>
          <cell r="J8">
            <v>37.800000000000004</v>
          </cell>
          <cell r="K8">
            <v>0</v>
          </cell>
        </row>
        <row r="9">
          <cell r="B9">
            <v>16.604166666666664</v>
          </cell>
          <cell r="C9">
            <v>24.8</v>
          </cell>
          <cell r="D9">
            <v>11.8</v>
          </cell>
          <cell r="E9">
            <v>75.125</v>
          </cell>
          <cell r="F9">
            <v>94</v>
          </cell>
          <cell r="G9">
            <v>45</v>
          </cell>
          <cell r="H9">
            <v>13.32</v>
          </cell>
          <cell r="J9">
            <v>28.08</v>
          </cell>
          <cell r="K9">
            <v>0</v>
          </cell>
        </row>
        <row r="10">
          <cell r="B10">
            <v>18.629166666666666</v>
          </cell>
          <cell r="C10">
            <v>26.2</v>
          </cell>
          <cell r="D10">
            <v>13.7</v>
          </cell>
          <cell r="E10">
            <v>62.458333333333336</v>
          </cell>
          <cell r="F10">
            <v>84</v>
          </cell>
          <cell r="G10">
            <v>33</v>
          </cell>
          <cell r="H10">
            <v>12.24</v>
          </cell>
          <cell r="J10">
            <v>30.240000000000002</v>
          </cell>
          <cell r="K10">
            <v>0</v>
          </cell>
        </row>
        <row r="11">
          <cell r="B11">
            <v>17.74583333333333</v>
          </cell>
          <cell r="C11">
            <v>25.5</v>
          </cell>
          <cell r="D11">
            <v>11.9</v>
          </cell>
          <cell r="E11">
            <v>60.208333333333336</v>
          </cell>
          <cell r="F11">
            <v>82</v>
          </cell>
          <cell r="G11">
            <v>34</v>
          </cell>
          <cell r="H11">
            <v>12.96</v>
          </cell>
          <cell r="J11">
            <v>24.12</v>
          </cell>
          <cell r="K11">
            <v>0</v>
          </cell>
        </row>
        <row r="12">
          <cell r="B12">
            <v>18.504166666666666</v>
          </cell>
          <cell r="C12">
            <v>25.9</v>
          </cell>
          <cell r="D12">
            <v>13.3</v>
          </cell>
          <cell r="E12">
            <v>61.333333333333336</v>
          </cell>
          <cell r="F12">
            <v>84</v>
          </cell>
          <cell r="G12">
            <v>33</v>
          </cell>
          <cell r="H12">
            <v>11.879999999999999</v>
          </cell>
          <cell r="J12">
            <v>25.2</v>
          </cell>
          <cell r="K12">
            <v>0</v>
          </cell>
        </row>
        <row r="13">
          <cell r="B13">
            <v>17.441666666666666</v>
          </cell>
          <cell r="C13">
            <v>24.9</v>
          </cell>
          <cell r="D13">
            <v>12</v>
          </cell>
          <cell r="E13">
            <v>59.916666666666664</v>
          </cell>
          <cell r="F13">
            <v>82</v>
          </cell>
          <cell r="G13">
            <v>30</v>
          </cell>
          <cell r="H13">
            <v>13.68</v>
          </cell>
          <cell r="J13">
            <v>30.240000000000002</v>
          </cell>
          <cell r="K13">
            <v>0</v>
          </cell>
        </row>
        <row r="14">
          <cell r="B14">
            <v>17.520833333333332</v>
          </cell>
          <cell r="C14">
            <v>25.4</v>
          </cell>
          <cell r="D14">
            <v>12.2</v>
          </cell>
          <cell r="E14">
            <v>56.125</v>
          </cell>
          <cell r="F14">
            <v>72</v>
          </cell>
          <cell r="G14">
            <v>36</v>
          </cell>
          <cell r="H14">
            <v>12.6</v>
          </cell>
          <cell r="J14">
            <v>26.28</v>
          </cell>
          <cell r="K14">
            <v>0</v>
          </cell>
        </row>
        <row r="15">
          <cell r="B15">
            <v>18.475000000000001</v>
          </cell>
          <cell r="C15">
            <v>26</v>
          </cell>
          <cell r="D15">
            <v>15.2</v>
          </cell>
          <cell r="E15">
            <v>64.5</v>
          </cell>
          <cell r="F15">
            <v>78</v>
          </cell>
          <cell r="G15">
            <v>36</v>
          </cell>
          <cell r="H15">
            <v>10.8</v>
          </cell>
          <cell r="J15">
            <v>23.759999999999998</v>
          </cell>
          <cell r="K15">
            <v>0</v>
          </cell>
        </row>
        <row r="16">
          <cell r="B16">
            <v>20.395833333333332</v>
          </cell>
          <cell r="C16">
            <v>27.3</v>
          </cell>
          <cell r="D16">
            <v>15.7</v>
          </cell>
          <cell r="E16">
            <v>50.708333333333336</v>
          </cell>
          <cell r="F16">
            <v>67</v>
          </cell>
          <cell r="G16">
            <v>29</v>
          </cell>
          <cell r="H16">
            <v>15.48</v>
          </cell>
          <cell r="J16">
            <v>33.840000000000003</v>
          </cell>
          <cell r="K16">
            <v>0</v>
          </cell>
        </row>
        <row r="17">
          <cell r="B17">
            <v>20.691666666666666</v>
          </cell>
          <cell r="C17">
            <v>27.3</v>
          </cell>
          <cell r="D17">
            <v>17.2</v>
          </cell>
          <cell r="E17">
            <v>48.583333333333336</v>
          </cell>
          <cell r="F17">
            <v>62</v>
          </cell>
          <cell r="G17">
            <v>27</v>
          </cell>
          <cell r="H17">
            <v>15.48</v>
          </cell>
          <cell r="J17">
            <v>30.96</v>
          </cell>
          <cell r="K17">
            <v>0</v>
          </cell>
        </row>
        <row r="18">
          <cell r="B18">
            <v>20.525000000000002</v>
          </cell>
          <cell r="C18">
            <v>27.7</v>
          </cell>
          <cell r="D18">
            <v>15.2</v>
          </cell>
          <cell r="E18">
            <v>54.75</v>
          </cell>
          <cell r="F18">
            <v>79</v>
          </cell>
          <cell r="G18">
            <v>31</v>
          </cell>
          <cell r="H18">
            <v>15.120000000000001</v>
          </cell>
          <cell r="J18">
            <v>30.96</v>
          </cell>
          <cell r="K18">
            <v>0</v>
          </cell>
        </row>
        <row r="19">
          <cell r="B19">
            <v>21.299999999999997</v>
          </cell>
          <cell r="C19">
            <v>28.3</v>
          </cell>
          <cell r="D19">
            <v>15.6</v>
          </cell>
          <cell r="E19">
            <v>56.833333333333336</v>
          </cell>
          <cell r="F19">
            <v>79</v>
          </cell>
          <cell r="G19">
            <v>32</v>
          </cell>
          <cell r="H19">
            <v>19.079999999999998</v>
          </cell>
          <cell r="J19">
            <v>39.96</v>
          </cell>
          <cell r="K19">
            <v>0</v>
          </cell>
        </row>
        <row r="20">
          <cell r="B20">
            <v>21.883333333333336</v>
          </cell>
          <cell r="C20">
            <v>29.3</v>
          </cell>
          <cell r="D20">
            <v>15.3</v>
          </cell>
          <cell r="E20">
            <v>48.583333333333336</v>
          </cell>
          <cell r="F20">
            <v>69</v>
          </cell>
          <cell r="G20">
            <v>26</v>
          </cell>
          <cell r="H20">
            <v>17.64</v>
          </cell>
          <cell r="J20">
            <v>39.6</v>
          </cell>
          <cell r="K20">
            <v>0</v>
          </cell>
        </row>
        <row r="21">
          <cell r="B21">
            <v>14.524999999999997</v>
          </cell>
          <cell r="C21">
            <v>22.4</v>
          </cell>
          <cell r="D21">
            <v>10.199999999999999</v>
          </cell>
          <cell r="E21">
            <v>73.083333333333329</v>
          </cell>
          <cell r="F21">
            <v>99</v>
          </cell>
          <cell r="G21">
            <v>42</v>
          </cell>
          <cell r="H21">
            <v>19.8</v>
          </cell>
          <cell r="J21">
            <v>40.680000000000007</v>
          </cell>
          <cell r="K21">
            <v>0.4</v>
          </cell>
        </row>
        <row r="22">
          <cell r="B22">
            <v>11.645833333333334</v>
          </cell>
          <cell r="C22">
            <v>20</v>
          </cell>
          <cell r="D22">
            <v>6.6</v>
          </cell>
          <cell r="E22">
            <v>64.708333333333329</v>
          </cell>
          <cell r="F22">
            <v>82</v>
          </cell>
          <cell r="G22">
            <v>40</v>
          </cell>
          <cell r="H22">
            <v>16.559999999999999</v>
          </cell>
          <cell r="J22">
            <v>30.96</v>
          </cell>
          <cell r="K22">
            <v>0</v>
          </cell>
        </row>
        <row r="23">
          <cell r="B23">
            <v>14.566666666666668</v>
          </cell>
          <cell r="C23">
            <v>25.6</v>
          </cell>
          <cell r="D23">
            <v>7.1</v>
          </cell>
          <cell r="E23">
            <v>63.666666666666664</v>
          </cell>
          <cell r="F23">
            <v>95</v>
          </cell>
          <cell r="G23">
            <v>26</v>
          </cell>
          <cell r="H23">
            <v>14.76</v>
          </cell>
          <cell r="J23">
            <v>33.119999999999997</v>
          </cell>
          <cell r="K23">
            <v>0</v>
          </cell>
        </row>
        <row r="24">
          <cell r="B24">
            <v>18.170833333333334</v>
          </cell>
          <cell r="C24">
            <v>26.1</v>
          </cell>
          <cell r="D24">
            <v>12.3</v>
          </cell>
          <cell r="E24">
            <v>48.291666666666664</v>
          </cell>
          <cell r="F24">
            <v>63</v>
          </cell>
          <cell r="G24">
            <v>35</v>
          </cell>
          <cell r="H24">
            <v>12.6</v>
          </cell>
          <cell r="J24">
            <v>26.28</v>
          </cell>
          <cell r="K24">
            <v>0</v>
          </cell>
        </row>
        <row r="25">
          <cell r="B25">
            <v>20.616666666666664</v>
          </cell>
          <cell r="C25">
            <v>28</v>
          </cell>
          <cell r="D25">
            <v>13.5</v>
          </cell>
          <cell r="E25">
            <v>53.166666666666664</v>
          </cell>
          <cell r="F25">
            <v>76</v>
          </cell>
          <cell r="G25">
            <v>33</v>
          </cell>
          <cell r="H25">
            <v>12.6</v>
          </cell>
          <cell r="J25">
            <v>27</v>
          </cell>
          <cell r="K25">
            <v>0</v>
          </cell>
        </row>
        <row r="26">
          <cell r="B26">
            <v>21.904166666666669</v>
          </cell>
          <cell r="C26">
            <v>29.2</v>
          </cell>
          <cell r="D26">
            <v>17.5</v>
          </cell>
          <cell r="E26">
            <v>50.666666666666664</v>
          </cell>
          <cell r="F26">
            <v>63</v>
          </cell>
          <cell r="G26">
            <v>33</v>
          </cell>
          <cell r="H26">
            <v>11.16</v>
          </cell>
          <cell r="J26">
            <v>24.840000000000003</v>
          </cell>
          <cell r="K26">
            <v>0</v>
          </cell>
        </row>
        <row r="27">
          <cell r="B27">
            <v>22.866666666666671</v>
          </cell>
          <cell r="C27">
            <v>29.7</v>
          </cell>
          <cell r="D27">
            <v>16.8</v>
          </cell>
          <cell r="E27">
            <v>49.916666666666664</v>
          </cell>
          <cell r="F27">
            <v>70</v>
          </cell>
          <cell r="G27">
            <v>33</v>
          </cell>
          <cell r="H27">
            <v>13.68</v>
          </cell>
          <cell r="J27">
            <v>32.04</v>
          </cell>
          <cell r="K27">
            <v>0</v>
          </cell>
        </row>
        <row r="28">
          <cell r="B28">
            <v>20.216666666666665</v>
          </cell>
          <cell r="C28">
            <v>24.7</v>
          </cell>
          <cell r="D28">
            <v>15.3</v>
          </cell>
          <cell r="E28">
            <v>62.083333333333336</v>
          </cell>
          <cell r="F28">
            <v>87</v>
          </cell>
          <cell r="G28">
            <v>47</v>
          </cell>
          <cell r="H28">
            <v>29.16</v>
          </cell>
          <cell r="J28">
            <v>47.16</v>
          </cell>
          <cell r="K28">
            <v>0</v>
          </cell>
        </row>
        <row r="29">
          <cell r="B29">
            <v>19.316666666666666</v>
          </cell>
          <cell r="C29">
            <v>29.5</v>
          </cell>
          <cell r="D29">
            <v>13.4</v>
          </cell>
          <cell r="E29">
            <v>68.916666666666671</v>
          </cell>
          <cell r="F29">
            <v>95</v>
          </cell>
          <cell r="G29">
            <v>32</v>
          </cell>
          <cell r="H29">
            <v>21.6</v>
          </cell>
          <cell r="J29">
            <v>37.080000000000005</v>
          </cell>
          <cell r="K29">
            <v>0</v>
          </cell>
        </row>
        <row r="30">
          <cell r="B30">
            <v>22.400000000000002</v>
          </cell>
          <cell r="C30">
            <v>30.5</v>
          </cell>
          <cell r="D30">
            <v>17</v>
          </cell>
          <cell r="E30">
            <v>58.875</v>
          </cell>
          <cell r="F30">
            <v>78</v>
          </cell>
          <cell r="G30">
            <v>34</v>
          </cell>
          <cell r="H30">
            <v>20.16</v>
          </cell>
          <cell r="J30">
            <v>41.04</v>
          </cell>
          <cell r="K30">
            <v>0</v>
          </cell>
        </row>
        <row r="31">
          <cell r="B31">
            <v>21.150000000000002</v>
          </cell>
          <cell r="C31">
            <v>30.8</v>
          </cell>
          <cell r="D31">
            <v>17.100000000000001</v>
          </cell>
          <cell r="E31">
            <v>67.041666666666671</v>
          </cell>
          <cell r="F31">
            <v>99</v>
          </cell>
          <cell r="G31">
            <v>30</v>
          </cell>
          <cell r="H31">
            <v>26.28</v>
          </cell>
          <cell r="J31">
            <v>60.12</v>
          </cell>
          <cell r="K31">
            <v>23.2</v>
          </cell>
        </row>
        <row r="32">
          <cell r="B32">
            <v>11.908333333333333</v>
          </cell>
          <cell r="C32">
            <v>17.3</v>
          </cell>
          <cell r="D32">
            <v>9.4</v>
          </cell>
          <cell r="E32">
            <v>99.208333333333329</v>
          </cell>
          <cell r="F32">
            <v>100</v>
          </cell>
          <cell r="G32">
            <v>92</v>
          </cell>
          <cell r="H32">
            <v>27</v>
          </cell>
          <cell r="J32">
            <v>47.88</v>
          </cell>
          <cell r="K32">
            <v>5.8000000000000007</v>
          </cell>
        </row>
        <row r="33">
          <cell r="B33">
            <v>12.525</v>
          </cell>
          <cell r="C33">
            <v>19</v>
          </cell>
          <cell r="D33">
            <v>7.6</v>
          </cell>
          <cell r="E33">
            <v>78.791666666666671</v>
          </cell>
          <cell r="F33">
            <v>100</v>
          </cell>
          <cell r="G33">
            <v>37</v>
          </cell>
          <cell r="H33">
            <v>18.36</v>
          </cell>
          <cell r="J33">
            <v>29.880000000000003</v>
          </cell>
          <cell r="K33">
            <v>0</v>
          </cell>
        </row>
        <row r="34">
          <cell r="B34">
            <v>14.237499999999999</v>
          </cell>
          <cell r="C34">
            <v>24</v>
          </cell>
          <cell r="D34">
            <v>8</v>
          </cell>
          <cell r="E34">
            <v>61.833333333333336</v>
          </cell>
          <cell r="F34">
            <v>87</v>
          </cell>
          <cell r="G34">
            <v>26</v>
          </cell>
          <cell r="H34">
            <v>16.920000000000002</v>
          </cell>
          <cell r="J34">
            <v>30.96</v>
          </cell>
          <cell r="K34">
            <v>0</v>
          </cell>
        </row>
        <row r="35">
          <cell r="B35">
            <v>17.525000000000002</v>
          </cell>
          <cell r="C35">
            <v>26</v>
          </cell>
          <cell r="D35">
            <v>11.4</v>
          </cell>
          <cell r="E35">
            <v>46.333333333333336</v>
          </cell>
          <cell r="F35">
            <v>63</v>
          </cell>
          <cell r="G35">
            <v>27</v>
          </cell>
          <cell r="H35">
            <v>21.240000000000002</v>
          </cell>
          <cell r="J35">
            <v>47.88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12.479166666666666</v>
          </cell>
          <cell r="C5">
            <v>17.8</v>
          </cell>
          <cell r="D5">
            <v>10.4</v>
          </cell>
          <cell r="E5">
            <v>87.958333333333329</v>
          </cell>
          <cell r="F5">
            <v>95</v>
          </cell>
          <cell r="G5">
            <v>71</v>
          </cell>
          <cell r="H5">
            <v>10.08</v>
          </cell>
          <cell r="J5">
            <v>19.8</v>
          </cell>
          <cell r="K5" t="str">
            <v>*</v>
          </cell>
        </row>
        <row r="6">
          <cell r="B6">
            <v>14.145833333333336</v>
          </cell>
          <cell r="C6">
            <v>22.4</v>
          </cell>
          <cell r="D6">
            <v>9.5</v>
          </cell>
          <cell r="E6">
            <v>83.791666666666671</v>
          </cell>
          <cell r="F6">
            <v>95</v>
          </cell>
          <cell r="G6">
            <v>61</v>
          </cell>
          <cell r="H6">
            <v>13.32</v>
          </cell>
          <cell r="J6">
            <v>27.720000000000002</v>
          </cell>
          <cell r="K6" t="str">
            <v>*</v>
          </cell>
        </row>
        <row r="7">
          <cell r="B7">
            <v>17.033333333333335</v>
          </cell>
          <cell r="C7">
            <v>24.1</v>
          </cell>
          <cell r="D7">
            <v>12.6</v>
          </cell>
          <cell r="E7">
            <v>79.5</v>
          </cell>
          <cell r="F7">
            <v>94</v>
          </cell>
          <cell r="G7">
            <v>53</v>
          </cell>
          <cell r="H7">
            <v>11.520000000000001</v>
          </cell>
          <cell r="J7">
            <v>31.319999999999997</v>
          </cell>
          <cell r="K7" t="str">
            <v>*</v>
          </cell>
        </row>
        <row r="8">
          <cell r="B8">
            <v>17.354166666666668</v>
          </cell>
          <cell r="C8">
            <v>24.2</v>
          </cell>
          <cell r="D8">
            <v>12.4</v>
          </cell>
          <cell r="E8">
            <v>77.166666666666671</v>
          </cell>
          <cell r="F8">
            <v>92</v>
          </cell>
          <cell r="G8">
            <v>52</v>
          </cell>
          <cell r="H8">
            <v>9.7200000000000006</v>
          </cell>
          <cell r="J8">
            <v>32.76</v>
          </cell>
          <cell r="K8" t="str">
            <v>*</v>
          </cell>
        </row>
        <row r="9">
          <cell r="B9">
            <v>18.454166666666669</v>
          </cell>
          <cell r="C9">
            <v>26.6</v>
          </cell>
          <cell r="D9">
            <v>13.1</v>
          </cell>
          <cell r="E9">
            <v>72.375</v>
          </cell>
          <cell r="F9">
            <v>93</v>
          </cell>
          <cell r="G9">
            <v>35</v>
          </cell>
          <cell r="H9">
            <v>10.8</v>
          </cell>
          <cell r="J9">
            <v>24.48</v>
          </cell>
          <cell r="K9" t="str">
            <v>*</v>
          </cell>
        </row>
        <row r="10">
          <cell r="B10">
            <v>18.479166666666668</v>
          </cell>
          <cell r="C10">
            <v>25.4</v>
          </cell>
          <cell r="D10">
            <v>12.9</v>
          </cell>
          <cell r="E10">
            <v>63.375</v>
          </cell>
          <cell r="F10">
            <v>85</v>
          </cell>
          <cell r="G10">
            <v>34</v>
          </cell>
          <cell r="H10">
            <v>12.24</v>
          </cell>
          <cell r="J10">
            <v>24.48</v>
          </cell>
          <cell r="K10" t="str">
            <v>*</v>
          </cell>
        </row>
        <row r="11">
          <cell r="B11">
            <v>18.666666666666668</v>
          </cell>
          <cell r="C11">
            <v>26.8</v>
          </cell>
          <cell r="D11">
            <v>13.6</v>
          </cell>
          <cell r="E11">
            <v>61.958333333333336</v>
          </cell>
          <cell r="F11">
            <v>81</v>
          </cell>
          <cell r="G11">
            <v>32</v>
          </cell>
          <cell r="H11">
            <v>8.64</v>
          </cell>
          <cell r="J11">
            <v>21.240000000000002</v>
          </cell>
          <cell r="K11" t="str">
            <v>*</v>
          </cell>
        </row>
        <row r="12">
          <cell r="B12">
            <v>18.570833333333336</v>
          </cell>
          <cell r="C12">
            <v>26.2</v>
          </cell>
          <cell r="D12">
            <v>13</v>
          </cell>
          <cell r="E12">
            <v>66.166666666666671</v>
          </cell>
          <cell r="F12">
            <v>87</v>
          </cell>
          <cell r="G12">
            <v>35</v>
          </cell>
          <cell r="H12">
            <v>7.9200000000000008</v>
          </cell>
          <cell r="J12">
            <v>20.88</v>
          </cell>
          <cell r="K12" t="str">
            <v>*</v>
          </cell>
        </row>
        <row r="13">
          <cell r="B13">
            <v>18.720833333333331</v>
          </cell>
          <cell r="C13">
            <v>25.8</v>
          </cell>
          <cell r="D13">
            <v>13</v>
          </cell>
          <cell r="E13">
            <v>61.291666666666664</v>
          </cell>
          <cell r="F13">
            <v>81</v>
          </cell>
          <cell r="G13">
            <v>36</v>
          </cell>
          <cell r="H13">
            <v>9</v>
          </cell>
          <cell r="J13">
            <v>21.6</v>
          </cell>
          <cell r="K13" t="str">
            <v>*</v>
          </cell>
        </row>
        <row r="14">
          <cell r="B14">
            <v>19.320833333333336</v>
          </cell>
          <cell r="C14">
            <v>27.2</v>
          </cell>
          <cell r="D14">
            <v>13.8</v>
          </cell>
          <cell r="E14">
            <v>60.375</v>
          </cell>
          <cell r="F14">
            <v>83</v>
          </cell>
          <cell r="G14">
            <v>29</v>
          </cell>
          <cell r="H14">
            <v>13.32</v>
          </cell>
          <cell r="J14">
            <v>27.36</v>
          </cell>
          <cell r="K14" t="str">
            <v>*</v>
          </cell>
        </row>
        <row r="15">
          <cell r="B15">
            <v>20.145833333333332</v>
          </cell>
          <cell r="C15">
            <v>27.7</v>
          </cell>
          <cell r="D15">
            <v>14</v>
          </cell>
          <cell r="E15">
            <v>56.083333333333336</v>
          </cell>
          <cell r="F15">
            <v>79</v>
          </cell>
          <cell r="G15">
            <v>28</v>
          </cell>
          <cell r="H15">
            <v>11.16</v>
          </cell>
          <cell r="J15">
            <v>27.720000000000002</v>
          </cell>
          <cell r="K15" t="str">
            <v>*</v>
          </cell>
        </row>
        <row r="16">
          <cell r="B16">
            <v>19.787500000000005</v>
          </cell>
          <cell r="C16">
            <v>27</v>
          </cell>
          <cell r="D16">
            <v>12.9</v>
          </cell>
          <cell r="E16">
            <v>51.833333333333336</v>
          </cell>
          <cell r="F16">
            <v>74</v>
          </cell>
          <cell r="G16">
            <v>25</v>
          </cell>
          <cell r="H16">
            <v>9.7200000000000006</v>
          </cell>
          <cell r="J16">
            <v>23.759999999999998</v>
          </cell>
          <cell r="K16" t="str">
            <v>*</v>
          </cell>
        </row>
        <row r="17">
          <cell r="B17">
            <v>19.758333333333329</v>
          </cell>
          <cell r="C17">
            <v>27.2</v>
          </cell>
          <cell r="D17">
            <v>13.1</v>
          </cell>
          <cell r="E17">
            <v>53.208333333333336</v>
          </cell>
          <cell r="F17">
            <v>81</v>
          </cell>
          <cell r="G17">
            <v>26</v>
          </cell>
          <cell r="H17">
            <v>11.16</v>
          </cell>
          <cell r="J17">
            <v>32.04</v>
          </cell>
          <cell r="K17" t="str">
            <v>*</v>
          </cell>
        </row>
        <row r="18">
          <cell r="B18">
            <v>20.220833333333335</v>
          </cell>
          <cell r="C18">
            <v>28.7</v>
          </cell>
          <cell r="D18">
            <v>12.1</v>
          </cell>
          <cell r="E18">
            <v>59.833333333333336</v>
          </cell>
          <cell r="F18">
            <v>87</v>
          </cell>
          <cell r="G18">
            <v>26</v>
          </cell>
          <cell r="H18">
            <v>10.44</v>
          </cell>
          <cell r="J18">
            <v>23.040000000000003</v>
          </cell>
          <cell r="K18" t="str">
            <v>*</v>
          </cell>
        </row>
        <row r="19">
          <cell r="B19">
            <v>20.220833333333339</v>
          </cell>
          <cell r="C19">
            <v>28.5</v>
          </cell>
          <cell r="D19">
            <v>12.4</v>
          </cell>
          <cell r="E19">
            <v>55.833333333333336</v>
          </cell>
          <cell r="F19">
            <v>84</v>
          </cell>
          <cell r="G19">
            <v>28</v>
          </cell>
          <cell r="H19">
            <v>14.04</v>
          </cell>
          <cell r="J19">
            <v>29.52</v>
          </cell>
          <cell r="K19" t="str">
            <v>*</v>
          </cell>
        </row>
        <row r="20">
          <cell r="B20">
            <v>20.266666666666669</v>
          </cell>
          <cell r="C20">
            <v>28.1</v>
          </cell>
          <cell r="D20">
            <v>12.9</v>
          </cell>
          <cell r="E20">
            <v>50.833333333333336</v>
          </cell>
          <cell r="F20">
            <v>75</v>
          </cell>
          <cell r="G20">
            <v>25</v>
          </cell>
          <cell r="H20">
            <v>17.28</v>
          </cell>
          <cell r="J20">
            <v>34.200000000000003</v>
          </cell>
          <cell r="K20" t="str">
            <v>*</v>
          </cell>
        </row>
        <row r="21">
          <cell r="B21">
            <v>19.420833333333327</v>
          </cell>
          <cell r="C21">
            <v>27.5</v>
          </cell>
          <cell r="D21">
            <v>12.3</v>
          </cell>
          <cell r="E21">
            <v>59.958333333333336</v>
          </cell>
          <cell r="F21">
            <v>84</v>
          </cell>
          <cell r="G21">
            <v>30</v>
          </cell>
          <cell r="H21">
            <v>18</v>
          </cell>
          <cell r="J21">
            <v>32.4</v>
          </cell>
          <cell r="K21" t="str">
            <v>*</v>
          </cell>
        </row>
        <row r="22">
          <cell r="B22">
            <v>15.441666666666668</v>
          </cell>
          <cell r="C22">
            <v>23.8</v>
          </cell>
          <cell r="D22">
            <v>9.1</v>
          </cell>
          <cell r="E22">
            <v>69.708333333333329</v>
          </cell>
          <cell r="F22">
            <v>94</v>
          </cell>
          <cell r="G22">
            <v>41</v>
          </cell>
          <cell r="H22">
            <v>12.6</v>
          </cell>
          <cell r="J22">
            <v>23.040000000000003</v>
          </cell>
          <cell r="K22" t="str">
            <v>*</v>
          </cell>
        </row>
        <row r="23">
          <cell r="B23">
            <v>17.44166666666667</v>
          </cell>
          <cell r="C23">
            <v>27.7</v>
          </cell>
          <cell r="D23">
            <v>11</v>
          </cell>
          <cell r="E23">
            <v>60.083333333333336</v>
          </cell>
          <cell r="F23">
            <v>79</v>
          </cell>
          <cell r="G23">
            <v>31</v>
          </cell>
          <cell r="H23">
            <v>10.8</v>
          </cell>
          <cell r="J23">
            <v>24.12</v>
          </cell>
          <cell r="K23" t="str">
            <v>*</v>
          </cell>
        </row>
        <row r="24">
          <cell r="B24">
            <v>19.524999999999999</v>
          </cell>
          <cell r="C24">
            <v>27.5</v>
          </cell>
          <cell r="D24">
            <v>12.6</v>
          </cell>
          <cell r="E24">
            <v>60.375</v>
          </cell>
          <cell r="F24">
            <v>85</v>
          </cell>
          <cell r="G24">
            <v>31</v>
          </cell>
          <cell r="H24">
            <v>10.8</v>
          </cell>
          <cell r="J24">
            <v>26.64</v>
          </cell>
          <cell r="K24" t="str">
            <v>*</v>
          </cell>
        </row>
        <row r="25">
          <cell r="B25">
            <v>20.270833333333332</v>
          </cell>
          <cell r="C25">
            <v>28.7</v>
          </cell>
          <cell r="D25">
            <v>13.8</v>
          </cell>
          <cell r="E25">
            <v>56</v>
          </cell>
          <cell r="F25">
            <v>80</v>
          </cell>
          <cell r="G25">
            <v>25</v>
          </cell>
          <cell r="H25">
            <v>11.16</v>
          </cell>
          <cell r="J25">
            <v>25.2</v>
          </cell>
          <cell r="K25" t="str">
            <v>*</v>
          </cell>
        </row>
        <row r="26">
          <cell r="B26">
            <v>20.737499999999994</v>
          </cell>
          <cell r="C26">
            <v>30.1</v>
          </cell>
          <cell r="D26">
            <v>12.1</v>
          </cell>
          <cell r="E26">
            <v>57.875</v>
          </cell>
          <cell r="F26">
            <v>88</v>
          </cell>
          <cell r="G26">
            <v>28</v>
          </cell>
          <cell r="H26">
            <v>9.7200000000000006</v>
          </cell>
          <cell r="J26">
            <v>25.56</v>
          </cell>
          <cell r="K26" t="str">
            <v>*</v>
          </cell>
        </row>
        <row r="27">
          <cell r="B27">
            <v>21.504166666666666</v>
          </cell>
          <cell r="C27">
            <v>30.3</v>
          </cell>
          <cell r="D27">
            <v>14.1</v>
          </cell>
          <cell r="E27">
            <v>55.416666666666664</v>
          </cell>
          <cell r="F27">
            <v>83</v>
          </cell>
          <cell r="G27">
            <v>21</v>
          </cell>
          <cell r="H27">
            <v>9</v>
          </cell>
          <cell r="J27">
            <v>22.32</v>
          </cell>
          <cell r="K27" t="str">
            <v>*</v>
          </cell>
        </row>
        <row r="28">
          <cell r="B28">
            <v>21.762500000000003</v>
          </cell>
          <cell r="C28">
            <v>30.4</v>
          </cell>
          <cell r="D28">
            <v>13.7</v>
          </cell>
          <cell r="E28">
            <v>53.625</v>
          </cell>
          <cell r="F28">
            <v>82</v>
          </cell>
          <cell r="G28">
            <v>25</v>
          </cell>
          <cell r="H28">
            <v>19.440000000000001</v>
          </cell>
          <cell r="J28">
            <v>36.36</v>
          </cell>
          <cell r="K28" t="str">
            <v>*</v>
          </cell>
        </row>
        <row r="29">
          <cell r="B29">
            <v>21.583333333333339</v>
          </cell>
          <cell r="C29">
            <v>31.3</v>
          </cell>
          <cell r="D29">
            <v>14.3</v>
          </cell>
          <cell r="E29">
            <v>54.291666666666664</v>
          </cell>
          <cell r="F29">
            <v>78</v>
          </cell>
          <cell r="G29">
            <v>25</v>
          </cell>
          <cell r="H29">
            <v>12.96</v>
          </cell>
          <cell r="J29">
            <v>34.56</v>
          </cell>
          <cell r="K29" t="str">
            <v>*</v>
          </cell>
        </row>
        <row r="30">
          <cell r="B30">
            <v>23.041666666666671</v>
          </cell>
          <cell r="C30">
            <v>31.8</v>
          </cell>
          <cell r="D30">
            <v>15.3</v>
          </cell>
          <cell r="E30">
            <v>50.208333333333336</v>
          </cell>
          <cell r="F30">
            <v>77</v>
          </cell>
          <cell r="G30">
            <v>22</v>
          </cell>
          <cell r="H30">
            <v>19.079999999999998</v>
          </cell>
          <cell r="J30">
            <v>38.159999999999997</v>
          </cell>
          <cell r="K30" t="str">
            <v>*</v>
          </cell>
        </row>
        <row r="31">
          <cell r="B31">
            <v>23.170833333333334</v>
          </cell>
          <cell r="C31">
            <v>32.5</v>
          </cell>
          <cell r="D31">
            <v>14.9</v>
          </cell>
          <cell r="E31">
            <v>50.791666666666664</v>
          </cell>
          <cell r="F31">
            <v>79</v>
          </cell>
          <cell r="G31">
            <v>23</v>
          </cell>
          <cell r="H31">
            <v>27.36</v>
          </cell>
          <cell r="J31">
            <v>55.440000000000005</v>
          </cell>
          <cell r="K31" t="str">
            <v>*</v>
          </cell>
        </row>
        <row r="32">
          <cell r="B32">
            <v>20.429166666666667</v>
          </cell>
          <cell r="C32">
            <v>25.8</v>
          </cell>
          <cell r="D32">
            <v>15.8</v>
          </cell>
          <cell r="E32">
            <v>71.791666666666671</v>
          </cell>
          <cell r="F32">
            <v>94</v>
          </cell>
          <cell r="G32">
            <v>53</v>
          </cell>
          <cell r="H32">
            <v>19.079999999999998</v>
          </cell>
          <cell r="J32">
            <v>33.840000000000003</v>
          </cell>
          <cell r="K32" t="str">
            <v>*</v>
          </cell>
        </row>
        <row r="33">
          <cell r="B33">
            <v>15.8375</v>
          </cell>
          <cell r="C33">
            <v>23.2</v>
          </cell>
          <cell r="D33">
            <v>9.4</v>
          </cell>
          <cell r="E33">
            <v>71.041666666666671</v>
          </cell>
          <cell r="F33">
            <v>93</v>
          </cell>
          <cell r="G33">
            <v>33</v>
          </cell>
          <cell r="H33">
            <v>15.840000000000002</v>
          </cell>
          <cell r="J33">
            <v>28.8</v>
          </cell>
          <cell r="K33" t="str">
            <v>*</v>
          </cell>
        </row>
        <row r="34">
          <cell r="B34">
            <v>16.766666666666666</v>
          </cell>
          <cell r="C34">
            <v>26.2</v>
          </cell>
          <cell r="D34">
            <v>10.5</v>
          </cell>
          <cell r="E34">
            <v>54.083333333333336</v>
          </cell>
          <cell r="F34">
            <v>76</v>
          </cell>
          <cell r="G34">
            <v>20</v>
          </cell>
          <cell r="H34">
            <v>11.520000000000001</v>
          </cell>
          <cell r="J34">
            <v>28.8</v>
          </cell>
          <cell r="K34" t="str">
            <v>*</v>
          </cell>
        </row>
        <row r="35">
          <cell r="B35">
            <v>19.745833333333334</v>
          </cell>
          <cell r="C35">
            <v>28.9</v>
          </cell>
          <cell r="D35">
            <v>12.6</v>
          </cell>
          <cell r="E35">
            <v>40.208333333333336</v>
          </cell>
          <cell r="F35">
            <v>59</v>
          </cell>
          <cell r="G35">
            <v>16</v>
          </cell>
          <cell r="H35">
            <v>12.96</v>
          </cell>
          <cell r="J35">
            <v>28.8</v>
          </cell>
          <cell r="K35" t="str">
            <v>*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7.0916666666666677</v>
          </cell>
          <cell r="C5">
            <v>9.9</v>
          </cell>
          <cell r="D5">
            <v>4.4000000000000004</v>
          </cell>
          <cell r="E5">
            <v>76.541666666666671</v>
          </cell>
          <cell r="F5">
            <v>90</v>
          </cell>
          <cell r="G5">
            <v>60</v>
          </cell>
          <cell r="J5">
            <v>27.720000000000002</v>
          </cell>
          <cell r="K5">
            <v>0</v>
          </cell>
        </row>
        <row r="6">
          <cell r="B6">
            <v>10.491666666666665</v>
          </cell>
          <cell r="C6">
            <v>18.7</v>
          </cell>
          <cell r="D6">
            <v>6.1</v>
          </cell>
          <cell r="E6">
            <v>63.833333333333336</v>
          </cell>
          <cell r="F6">
            <v>84</v>
          </cell>
          <cell r="G6">
            <v>32</v>
          </cell>
          <cell r="J6">
            <v>19.440000000000001</v>
          </cell>
          <cell r="K6">
            <v>0</v>
          </cell>
        </row>
        <row r="7">
          <cell r="B7">
            <v>12.637499999999998</v>
          </cell>
          <cell r="C7">
            <v>22.9</v>
          </cell>
          <cell r="D7">
            <v>5.4</v>
          </cell>
          <cell r="E7">
            <v>69.166666666666671</v>
          </cell>
          <cell r="F7">
            <v>97</v>
          </cell>
          <cell r="G7">
            <v>36</v>
          </cell>
          <cell r="J7">
            <v>12.6</v>
          </cell>
          <cell r="K7">
            <v>0</v>
          </cell>
        </row>
        <row r="8">
          <cell r="B8">
            <v>14.125</v>
          </cell>
          <cell r="C8">
            <v>22.7</v>
          </cell>
          <cell r="D8">
            <v>8.8000000000000007</v>
          </cell>
          <cell r="E8">
            <v>82.25</v>
          </cell>
          <cell r="F8">
            <v>100</v>
          </cell>
          <cell r="G8">
            <v>50</v>
          </cell>
          <cell r="J8">
            <v>23.400000000000002</v>
          </cell>
          <cell r="K8">
            <v>0</v>
          </cell>
        </row>
        <row r="9">
          <cell r="B9">
            <v>15.620833333333335</v>
          </cell>
          <cell r="C9">
            <v>24.7</v>
          </cell>
          <cell r="D9">
            <v>9.4</v>
          </cell>
          <cell r="E9">
            <v>77.25</v>
          </cell>
          <cell r="F9">
            <v>97</v>
          </cell>
          <cell r="G9">
            <v>46</v>
          </cell>
          <cell r="J9">
            <v>20.16</v>
          </cell>
          <cell r="K9">
            <v>0.2</v>
          </cell>
        </row>
        <row r="10">
          <cell r="B10">
            <v>17.166666666666668</v>
          </cell>
          <cell r="C10">
            <v>26.7</v>
          </cell>
          <cell r="D10">
            <v>10.5</v>
          </cell>
          <cell r="E10">
            <v>71.208333333333329</v>
          </cell>
          <cell r="F10">
            <v>97</v>
          </cell>
          <cell r="G10">
            <v>36</v>
          </cell>
          <cell r="J10">
            <v>18.720000000000002</v>
          </cell>
          <cell r="K10">
            <v>0</v>
          </cell>
        </row>
        <row r="11">
          <cell r="B11">
            <v>16.679166666666671</v>
          </cell>
          <cell r="C11">
            <v>25.7</v>
          </cell>
          <cell r="D11">
            <v>10.199999999999999</v>
          </cell>
          <cell r="E11">
            <v>68.041666666666671</v>
          </cell>
          <cell r="F11">
            <v>91</v>
          </cell>
          <cell r="G11">
            <v>39</v>
          </cell>
          <cell r="J11">
            <v>19.440000000000001</v>
          </cell>
          <cell r="K11">
            <v>0</v>
          </cell>
        </row>
        <row r="12">
          <cell r="B12">
            <v>17.091666666666669</v>
          </cell>
          <cell r="C12">
            <v>26.6</v>
          </cell>
          <cell r="D12">
            <v>10.9</v>
          </cell>
          <cell r="E12">
            <v>70.625</v>
          </cell>
          <cell r="F12">
            <v>95</v>
          </cell>
          <cell r="G12">
            <v>36</v>
          </cell>
          <cell r="J12">
            <v>12.6</v>
          </cell>
          <cell r="K12">
            <v>0</v>
          </cell>
        </row>
        <row r="13">
          <cell r="B13">
            <v>17.150000000000002</v>
          </cell>
          <cell r="C13">
            <v>25</v>
          </cell>
          <cell r="D13">
            <v>12.4</v>
          </cell>
          <cell r="E13">
            <v>67.666666666666671</v>
          </cell>
          <cell r="F13">
            <v>87</v>
          </cell>
          <cell r="G13">
            <v>35</v>
          </cell>
          <cell r="J13">
            <v>21.240000000000002</v>
          </cell>
          <cell r="K13">
            <v>0</v>
          </cell>
        </row>
        <row r="14">
          <cell r="B14">
            <v>16.245833333333334</v>
          </cell>
          <cell r="C14">
            <v>25.8</v>
          </cell>
          <cell r="D14">
            <v>9.6999999999999993</v>
          </cell>
          <cell r="E14">
            <v>69.791666666666671</v>
          </cell>
          <cell r="F14">
            <v>97</v>
          </cell>
          <cell r="G14">
            <v>39</v>
          </cell>
          <cell r="J14">
            <v>19.079999999999998</v>
          </cell>
          <cell r="K14">
            <v>0</v>
          </cell>
        </row>
        <row r="15">
          <cell r="B15">
            <v>17.854166666666668</v>
          </cell>
          <cell r="C15">
            <v>25.9</v>
          </cell>
          <cell r="D15">
            <v>13.7</v>
          </cell>
          <cell r="E15">
            <v>70.041666666666671</v>
          </cell>
          <cell r="F15">
            <v>86</v>
          </cell>
          <cell r="G15">
            <v>41</v>
          </cell>
          <cell r="J15">
            <v>24.12</v>
          </cell>
          <cell r="K15">
            <v>0</v>
          </cell>
        </row>
        <row r="16">
          <cell r="B16">
            <v>20.270833333333332</v>
          </cell>
          <cell r="C16">
            <v>28</v>
          </cell>
          <cell r="D16">
            <v>14</v>
          </cell>
          <cell r="E16">
            <v>56.25</v>
          </cell>
          <cell r="F16">
            <v>82</v>
          </cell>
          <cell r="G16">
            <v>29</v>
          </cell>
          <cell r="J16">
            <v>24.840000000000003</v>
          </cell>
          <cell r="K16">
            <v>0</v>
          </cell>
        </row>
        <row r="17">
          <cell r="B17">
            <v>20.237500000000001</v>
          </cell>
          <cell r="C17">
            <v>27.5</v>
          </cell>
          <cell r="D17">
            <v>14.8</v>
          </cell>
          <cell r="E17">
            <v>56.25</v>
          </cell>
          <cell r="F17">
            <v>80</v>
          </cell>
          <cell r="G17">
            <v>30</v>
          </cell>
          <cell r="J17">
            <v>28.08</v>
          </cell>
          <cell r="K17">
            <v>0</v>
          </cell>
        </row>
        <row r="18">
          <cell r="B18">
            <v>18.858333333333334</v>
          </cell>
          <cell r="C18">
            <v>27.7</v>
          </cell>
          <cell r="D18">
            <v>13.7</v>
          </cell>
          <cell r="E18">
            <v>65.125</v>
          </cell>
          <cell r="F18">
            <v>86</v>
          </cell>
          <cell r="G18">
            <v>38</v>
          </cell>
          <cell r="J18">
            <v>21.96</v>
          </cell>
          <cell r="K18">
            <v>0</v>
          </cell>
        </row>
        <row r="19">
          <cell r="B19">
            <v>20.774999999999995</v>
          </cell>
          <cell r="C19">
            <v>28.4</v>
          </cell>
          <cell r="D19">
            <v>14.5</v>
          </cell>
          <cell r="E19">
            <v>63.833333333333336</v>
          </cell>
          <cell r="F19">
            <v>93</v>
          </cell>
          <cell r="G19">
            <v>33</v>
          </cell>
          <cell r="J19">
            <v>38.159999999999997</v>
          </cell>
          <cell r="K19">
            <v>0</v>
          </cell>
        </row>
        <row r="20">
          <cell r="B20">
            <v>21.212500000000002</v>
          </cell>
          <cell r="C20">
            <v>28.6</v>
          </cell>
          <cell r="D20">
            <v>15.2</v>
          </cell>
          <cell r="E20">
            <v>58.5</v>
          </cell>
          <cell r="F20">
            <v>83</v>
          </cell>
          <cell r="G20">
            <v>31</v>
          </cell>
          <cell r="J20">
            <v>29.16</v>
          </cell>
          <cell r="K20">
            <v>0</v>
          </cell>
        </row>
        <row r="21">
          <cell r="B21">
            <v>14.512499999999996</v>
          </cell>
          <cell r="C21">
            <v>21.5</v>
          </cell>
          <cell r="D21">
            <v>8.8000000000000007</v>
          </cell>
          <cell r="E21">
            <v>74.541666666666671</v>
          </cell>
          <cell r="F21">
            <v>98</v>
          </cell>
          <cell r="G21">
            <v>49</v>
          </cell>
          <cell r="J21">
            <v>32.76</v>
          </cell>
          <cell r="K21">
            <v>0</v>
          </cell>
        </row>
        <row r="22">
          <cell r="B22">
            <v>10.891666666666667</v>
          </cell>
          <cell r="C22">
            <v>20.3</v>
          </cell>
          <cell r="D22">
            <v>4</v>
          </cell>
          <cell r="E22">
            <v>75.5</v>
          </cell>
          <cell r="F22">
            <v>99</v>
          </cell>
          <cell r="G22">
            <v>43</v>
          </cell>
          <cell r="J22">
            <v>17.28</v>
          </cell>
          <cell r="K22">
            <v>0</v>
          </cell>
        </row>
        <row r="23">
          <cell r="B23">
            <v>13.995833333333332</v>
          </cell>
          <cell r="C23">
            <v>24.7</v>
          </cell>
          <cell r="D23">
            <v>6.1</v>
          </cell>
          <cell r="E23">
            <v>72.75</v>
          </cell>
          <cell r="F23">
            <v>99</v>
          </cell>
          <cell r="G23">
            <v>35</v>
          </cell>
          <cell r="J23">
            <v>23.759999999999998</v>
          </cell>
          <cell r="K23">
            <v>0</v>
          </cell>
        </row>
        <row r="24">
          <cell r="B24">
            <v>16.870833333333334</v>
          </cell>
          <cell r="C24">
            <v>26.7</v>
          </cell>
          <cell r="D24">
            <v>11.1</v>
          </cell>
          <cell r="E24">
            <v>63.541666666666664</v>
          </cell>
          <cell r="F24">
            <v>87</v>
          </cell>
          <cell r="G24">
            <v>34</v>
          </cell>
          <cell r="J24">
            <v>24.12</v>
          </cell>
          <cell r="K24">
            <v>0</v>
          </cell>
        </row>
        <row r="25">
          <cell r="B25">
            <v>18.400000000000002</v>
          </cell>
          <cell r="C25">
            <v>27.6</v>
          </cell>
          <cell r="D25">
            <v>10.7</v>
          </cell>
          <cell r="E25">
            <v>63.541666666666664</v>
          </cell>
          <cell r="F25">
            <v>90</v>
          </cell>
          <cell r="G25">
            <v>38</v>
          </cell>
          <cell r="J25">
            <v>20.52</v>
          </cell>
          <cell r="K25">
            <v>0</v>
          </cell>
        </row>
        <row r="26">
          <cell r="B26">
            <v>20.191666666666666</v>
          </cell>
          <cell r="C26">
            <v>29.1</v>
          </cell>
          <cell r="D26">
            <v>13.9</v>
          </cell>
          <cell r="E26">
            <v>63.458333333333336</v>
          </cell>
          <cell r="F26">
            <v>88</v>
          </cell>
          <cell r="G26">
            <v>33</v>
          </cell>
          <cell r="J26">
            <v>18.36</v>
          </cell>
          <cell r="K26">
            <v>0</v>
          </cell>
        </row>
        <row r="27">
          <cell r="B27">
            <v>21.733333333333331</v>
          </cell>
          <cell r="C27">
            <v>29.2</v>
          </cell>
          <cell r="D27">
            <v>16.100000000000001</v>
          </cell>
          <cell r="E27">
            <v>56.041666666666664</v>
          </cell>
          <cell r="F27">
            <v>79</v>
          </cell>
          <cell r="G27">
            <v>32</v>
          </cell>
          <cell r="J27">
            <v>26.64</v>
          </cell>
          <cell r="K27">
            <v>0</v>
          </cell>
        </row>
        <row r="28">
          <cell r="B28">
            <v>17.12916666666667</v>
          </cell>
          <cell r="C28">
            <v>21.5</v>
          </cell>
          <cell r="D28">
            <v>14.5</v>
          </cell>
          <cell r="E28">
            <v>80.375</v>
          </cell>
          <cell r="F28">
            <v>100</v>
          </cell>
          <cell r="G28">
            <v>55</v>
          </cell>
          <cell r="J28">
            <v>36.72</v>
          </cell>
          <cell r="K28">
            <v>4.2</v>
          </cell>
        </row>
        <row r="29">
          <cell r="B29">
            <v>18.55833333333333</v>
          </cell>
          <cell r="C29">
            <v>27.2</v>
          </cell>
          <cell r="D29">
            <v>13.2</v>
          </cell>
          <cell r="E29">
            <v>77.291666666666671</v>
          </cell>
          <cell r="F29">
            <v>98</v>
          </cell>
          <cell r="G29">
            <v>44</v>
          </cell>
          <cell r="J29">
            <v>34.200000000000003</v>
          </cell>
          <cell r="K29">
            <v>0.2</v>
          </cell>
        </row>
        <row r="30">
          <cell r="B30">
            <v>20.433333333333334</v>
          </cell>
          <cell r="C30">
            <v>28.5</v>
          </cell>
          <cell r="D30">
            <v>15</v>
          </cell>
          <cell r="E30">
            <v>68.208333333333329</v>
          </cell>
          <cell r="F30">
            <v>90</v>
          </cell>
          <cell r="G30">
            <v>41</v>
          </cell>
          <cell r="J30">
            <v>34.56</v>
          </cell>
          <cell r="K30">
            <v>0</v>
          </cell>
        </row>
        <row r="31">
          <cell r="B31">
            <v>19.720833333333331</v>
          </cell>
          <cell r="C31">
            <v>29.1</v>
          </cell>
          <cell r="D31">
            <v>16.8</v>
          </cell>
          <cell r="E31">
            <v>75.333333333333329</v>
          </cell>
          <cell r="F31">
            <v>100</v>
          </cell>
          <cell r="G31">
            <v>39</v>
          </cell>
          <cell r="J31">
            <v>45.36</v>
          </cell>
          <cell r="K31">
            <v>18.8</v>
          </cell>
        </row>
        <row r="32">
          <cell r="B32">
            <v>13.387500000000001</v>
          </cell>
          <cell r="C32">
            <v>17.7</v>
          </cell>
          <cell r="D32">
            <v>10.4</v>
          </cell>
          <cell r="E32">
            <v>93.333333333333329</v>
          </cell>
          <cell r="F32">
            <v>100</v>
          </cell>
          <cell r="G32">
            <v>77</v>
          </cell>
          <cell r="J32">
            <v>35.28</v>
          </cell>
          <cell r="K32">
            <v>0.2</v>
          </cell>
        </row>
        <row r="33">
          <cell r="B33">
            <v>11.754166666666668</v>
          </cell>
          <cell r="C33">
            <v>18.3</v>
          </cell>
          <cell r="D33">
            <v>6.5</v>
          </cell>
          <cell r="E33">
            <v>85.583333333333329</v>
          </cell>
          <cell r="F33">
            <v>100</v>
          </cell>
          <cell r="G33">
            <v>49</v>
          </cell>
          <cell r="J33">
            <v>15.120000000000001</v>
          </cell>
          <cell r="K33">
            <v>0.2</v>
          </cell>
        </row>
        <row r="34">
          <cell r="B34">
            <v>13.720833333333331</v>
          </cell>
          <cell r="C34">
            <v>24</v>
          </cell>
          <cell r="D34">
            <v>6</v>
          </cell>
          <cell r="E34">
            <v>67.5</v>
          </cell>
          <cell r="F34">
            <v>99</v>
          </cell>
          <cell r="G34">
            <v>30</v>
          </cell>
          <cell r="J34">
            <v>24.840000000000003</v>
          </cell>
          <cell r="K34">
            <v>0</v>
          </cell>
        </row>
        <row r="35">
          <cell r="B35">
            <v>16.3</v>
          </cell>
          <cell r="C35">
            <v>25.2</v>
          </cell>
          <cell r="D35">
            <v>10</v>
          </cell>
          <cell r="E35">
            <v>55.75</v>
          </cell>
          <cell r="F35">
            <v>75</v>
          </cell>
          <cell r="G35">
            <v>32</v>
          </cell>
          <cell r="J35">
            <v>38.159999999999997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12.341666666666667</v>
          </cell>
          <cell r="C5">
            <v>18.2</v>
          </cell>
          <cell r="D5">
            <v>9.1</v>
          </cell>
          <cell r="E5">
            <v>68.708333333333329</v>
          </cell>
          <cell r="F5">
            <v>82</v>
          </cell>
          <cell r="G5">
            <v>49</v>
          </cell>
          <cell r="H5">
            <v>19.8</v>
          </cell>
          <cell r="J5">
            <v>35.64</v>
          </cell>
          <cell r="K5">
            <v>0</v>
          </cell>
        </row>
        <row r="6">
          <cell r="B6">
            <v>13.254166666666665</v>
          </cell>
          <cell r="C6">
            <v>21.2</v>
          </cell>
          <cell r="D6">
            <v>6.9</v>
          </cell>
          <cell r="E6">
            <v>64.708333333333329</v>
          </cell>
          <cell r="F6">
            <v>79</v>
          </cell>
          <cell r="G6">
            <v>51</v>
          </cell>
          <cell r="H6">
            <v>16.920000000000002</v>
          </cell>
          <cell r="J6">
            <v>30.6</v>
          </cell>
          <cell r="K6">
            <v>0</v>
          </cell>
        </row>
        <row r="7">
          <cell r="B7">
            <v>15.454166666666666</v>
          </cell>
          <cell r="C7">
            <v>23.9</v>
          </cell>
          <cell r="D7">
            <v>8.6</v>
          </cell>
          <cell r="E7">
            <v>66.916666666666671</v>
          </cell>
          <cell r="F7">
            <v>89</v>
          </cell>
          <cell r="G7">
            <v>45</v>
          </cell>
          <cell r="H7">
            <v>14.04</v>
          </cell>
          <cell r="J7">
            <v>28.08</v>
          </cell>
          <cell r="K7">
            <v>0</v>
          </cell>
        </row>
        <row r="8">
          <cell r="B8">
            <v>16.324999999999999</v>
          </cell>
          <cell r="C8">
            <v>24.7</v>
          </cell>
          <cell r="D8">
            <v>10.3</v>
          </cell>
          <cell r="E8">
            <v>73.583333333333329</v>
          </cell>
          <cell r="F8">
            <v>92</v>
          </cell>
          <cell r="G8">
            <v>42</v>
          </cell>
          <cell r="H8">
            <v>16.2</v>
          </cell>
          <cell r="J8">
            <v>33.119999999999997</v>
          </cell>
          <cell r="K8">
            <v>0</v>
          </cell>
        </row>
        <row r="9">
          <cell r="B9">
            <v>18.258333333333336</v>
          </cell>
          <cell r="C9">
            <v>27.2</v>
          </cell>
          <cell r="D9">
            <v>10.5</v>
          </cell>
          <cell r="E9">
            <v>67.166666666666671</v>
          </cell>
          <cell r="F9">
            <v>91</v>
          </cell>
          <cell r="G9">
            <v>32</v>
          </cell>
          <cell r="H9">
            <v>9.7200000000000006</v>
          </cell>
          <cell r="J9">
            <v>23.400000000000002</v>
          </cell>
          <cell r="K9">
            <v>0</v>
          </cell>
        </row>
        <row r="10">
          <cell r="B10">
            <v>19.962500000000002</v>
          </cell>
          <cell r="C10">
            <v>27.5</v>
          </cell>
          <cell r="D10">
            <v>13.5</v>
          </cell>
          <cell r="E10">
            <v>58.666666666666664</v>
          </cell>
          <cell r="F10">
            <v>85</v>
          </cell>
          <cell r="G10">
            <v>26</v>
          </cell>
          <cell r="H10">
            <v>12.24</v>
          </cell>
          <cell r="J10">
            <v>25.92</v>
          </cell>
          <cell r="K10">
            <v>0</v>
          </cell>
        </row>
        <row r="11">
          <cell r="B11">
            <v>20.466666666666665</v>
          </cell>
          <cell r="C11">
            <v>28.2</v>
          </cell>
          <cell r="D11">
            <v>14.8</v>
          </cell>
          <cell r="E11">
            <v>53.666666666666664</v>
          </cell>
          <cell r="F11">
            <v>75</v>
          </cell>
          <cell r="G11">
            <v>29</v>
          </cell>
          <cell r="H11">
            <v>22.32</v>
          </cell>
          <cell r="J11">
            <v>41.76</v>
          </cell>
          <cell r="K11">
            <v>0</v>
          </cell>
        </row>
        <row r="12">
          <cell r="B12">
            <v>19.479166666666668</v>
          </cell>
          <cell r="C12">
            <v>26.7</v>
          </cell>
          <cell r="D12">
            <v>13.4</v>
          </cell>
          <cell r="E12">
            <v>58.25</v>
          </cell>
          <cell r="F12">
            <v>82</v>
          </cell>
          <cell r="G12">
            <v>27</v>
          </cell>
          <cell r="H12">
            <v>10.08</v>
          </cell>
          <cell r="J12">
            <v>20.16</v>
          </cell>
          <cell r="K12">
            <v>0</v>
          </cell>
        </row>
        <row r="13">
          <cell r="B13">
            <v>17.820833333333336</v>
          </cell>
          <cell r="C13">
            <v>26</v>
          </cell>
          <cell r="D13">
            <v>9.9</v>
          </cell>
          <cell r="E13">
            <v>57.375</v>
          </cell>
          <cell r="F13">
            <v>83</v>
          </cell>
          <cell r="G13">
            <v>30</v>
          </cell>
          <cell r="H13">
            <v>12.6</v>
          </cell>
          <cell r="J13">
            <v>25.56</v>
          </cell>
          <cell r="K13">
            <v>0</v>
          </cell>
        </row>
        <row r="14">
          <cell r="B14">
            <v>18.695833333333333</v>
          </cell>
          <cell r="C14">
            <v>28.4</v>
          </cell>
          <cell r="D14">
            <v>10.6</v>
          </cell>
          <cell r="E14">
            <v>53.458333333333336</v>
          </cell>
          <cell r="F14">
            <v>78</v>
          </cell>
          <cell r="G14">
            <v>27</v>
          </cell>
          <cell r="H14">
            <v>10.8</v>
          </cell>
          <cell r="J14">
            <v>24.840000000000003</v>
          </cell>
          <cell r="K14">
            <v>0</v>
          </cell>
        </row>
        <row r="15">
          <cell r="B15">
            <v>21.166666666666668</v>
          </cell>
          <cell r="C15">
            <v>29.2</v>
          </cell>
          <cell r="D15">
            <v>15.6</v>
          </cell>
          <cell r="E15">
            <v>54.916666666666664</v>
          </cell>
          <cell r="F15">
            <v>79</v>
          </cell>
          <cell r="G15">
            <v>24</v>
          </cell>
          <cell r="H15">
            <v>11.520000000000001</v>
          </cell>
          <cell r="J15">
            <v>27</v>
          </cell>
          <cell r="K15">
            <v>0</v>
          </cell>
        </row>
        <row r="16">
          <cell r="B16">
            <v>21.162500000000001</v>
          </cell>
          <cell r="C16">
            <v>28.9</v>
          </cell>
          <cell r="D16">
            <v>13.7</v>
          </cell>
          <cell r="E16">
            <v>48.791666666666664</v>
          </cell>
          <cell r="F16">
            <v>76</v>
          </cell>
          <cell r="G16">
            <v>22</v>
          </cell>
          <cell r="H16">
            <v>13.68</v>
          </cell>
          <cell r="J16">
            <v>32.4</v>
          </cell>
          <cell r="K16">
            <v>0</v>
          </cell>
        </row>
        <row r="17">
          <cell r="B17">
            <v>20.583333333333332</v>
          </cell>
          <cell r="C17">
            <v>29</v>
          </cell>
          <cell r="D17">
            <v>14.5</v>
          </cell>
          <cell r="E17">
            <v>50.75</v>
          </cell>
          <cell r="F17">
            <v>76</v>
          </cell>
          <cell r="G17">
            <v>25</v>
          </cell>
          <cell r="H17">
            <v>14.76</v>
          </cell>
          <cell r="J17">
            <v>32.4</v>
          </cell>
          <cell r="K17">
            <v>0</v>
          </cell>
        </row>
        <row r="18">
          <cell r="B18">
            <v>21.366666666666664</v>
          </cell>
          <cell r="C18">
            <v>29.8</v>
          </cell>
          <cell r="D18">
            <v>14</v>
          </cell>
          <cell r="E18">
            <v>54.166666666666664</v>
          </cell>
          <cell r="F18">
            <v>85</v>
          </cell>
          <cell r="G18">
            <v>24</v>
          </cell>
          <cell r="H18">
            <v>17.64</v>
          </cell>
          <cell r="J18">
            <v>41.76</v>
          </cell>
          <cell r="K18">
            <v>0</v>
          </cell>
        </row>
        <row r="19">
          <cell r="B19">
            <v>22.358333333333334</v>
          </cell>
          <cell r="C19">
            <v>30.8</v>
          </cell>
          <cell r="D19">
            <v>15</v>
          </cell>
          <cell r="E19">
            <v>47.041666666666664</v>
          </cell>
          <cell r="F19">
            <v>71</v>
          </cell>
          <cell r="G19">
            <v>23</v>
          </cell>
          <cell r="H19">
            <v>12.6</v>
          </cell>
          <cell r="J19">
            <v>30.240000000000002</v>
          </cell>
          <cell r="K19">
            <v>0</v>
          </cell>
        </row>
        <row r="20">
          <cell r="B20">
            <v>23.845833333333335</v>
          </cell>
          <cell r="C20">
            <v>30.8</v>
          </cell>
          <cell r="D20">
            <v>18.8</v>
          </cell>
          <cell r="E20">
            <v>37.583333333333336</v>
          </cell>
          <cell r="F20">
            <v>57</v>
          </cell>
          <cell r="G20">
            <v>20</v>
          </cell>
          <cell r="H20">
            <v>13.68</v>
          </cell>
          <cell r="J20">
            <v>29.16</v>
          </cell>
          <cell r="K20">
            <v>0</v>
          </cell>
        </row>
        <row r="21">
          <cell r="B21">
            <v>20.908333333333335</v>
          </cell>
          <cell r="C21">
            <v>26.8</v>
          </cell>
          <cell r="D21">
            <v>15.9</v>
          </cell>
          <cell r="E21">
            <v>50.208333333333336</v>
          </cell>
          <cell r="F21">
            <v>63</v>
          </cell>
          <cell r="G21">
            <v>34</v>
          </cell>
          <cell r="H21">
            <v>14.04</v>
          </cell>
          <cell r="J21">
            <v>30.96</v>
          </cell>
          <cell r="K21">
            <v>0</v>
          </cell>
        </row>
        <row r="22">
          <cell r="B22">
            <v>13.754166666666665</v>
          </cell>
          <cell r="C22">
            <v>21.6</v>
          </cell>
          <cell r="D22">
            <v>6.1</v>
          </cell>
          <cell r="E22">
            <v>56.875</v>
          </cell>
          <cell r="F22">
            <v>85</v>
          </cell>
          <cell r="G22">
            <v>32</v>
          </cell>
          <cell r="H22">
            <v>19.440000000000001</v>
          </cell>
          <cell r="J22">
            <v>36.36</v>
          </cell>
          <cell r="K22">
            <v>0</v>
          </cell>
        </row>
        <row r="23">
          <cell r="B23">
            <v>14.75</v>
          </cell>
          <cell r="C23">
            <v>26.4</v>
          </cell>
          <cell r="D23">
            <v>5.7</v>
          </cell>
          <cell r="E23">
            <v>62.041666666666664</v>
          </cell>
          <cell r="F23">
            <v>88</v>
          </cell>
          <cell r="G23">
            <v>31</v>
          </cell>
          <cell r="H23">
            <v>10.44</v>
          </cell>
          <cell r="J23">
            <v>23.400000000000002</v>
          </cell>
          <cell r="K23">
            <v>0</v>
          </cell>
        </row>
        <row r="24">
          <cell r="B24">
            <v>19.470833333333331</v>
          </cell>
          <cell r="C24">
            <v>29.3</v>
          </cell>
          <cell r="D24">
            <v>10.6</v>
          </cell>
          <cell r="E24">
            <v>55.958333333333336</v>
          </cell>
          <cell r="F24">
            <v>84</v>
          </cell>
          <cell r="G24">
            <v>28</v>
          </cell>
          <cell r="H24">
            <v>12.24</v>
          </cell>
          <cell r="J24">
            <v>25.56</v>
          </cell>
          <cell r="K24">
            <v>0</v>
          </cell>
        </row>
        <row r="25">
          <cell r="B25">
            <v>22.479166666666668</v>
          </cell>
          <cell r="C25">
            <v>30.1</v>
          </cell>
          <cell r="D25">
            <v>16</v>
          </cell>
          <cell r="E25">
            <v>46.875</v>
          </cell>
          <cell r="F25">
            <v>72</v>
          </cell>
          <cell r="G25">
            <v>23</v>
          </cell>
          <cell r="H25">
            <v>12.96</v>
          </cell>
          <cell r="J25">
            <v>24.840000000000003</v>
          </cell>
          <cell r="K25">
            <v>0</v>
          </cell>
        </row>
        <row r="26">
          <cell r="B26">
            <v>21.883333333333329</v>
          </cell>
          <cell r="C26">
            <v>31.2</v>
          </cell>
          <cell r="D26">
            <v>13.6</v>
          </cell>
          <cell r="E26">
            <v>49.708333333333336</v>
          </cell>
          <cell r="F26">
            <v>77</v>
          </cell>
          <cell r="G26">
            <v>22</v>
          </cell>
          <cell r="H26">
            <v>6.84</v>
          </cell>
          <cell r="J26">
            <v>18</v>
          </cell>
          <cell r="K26">
            <v>0</v>
          </cell>
        </row>
        <row r="27">
          <cell r="B27">
            <v>22.950000000000003</v>
          </cell>
          <cell r="C27">
            <v>31.6</v>
          </cell>
          <cell r="D27">
            <v>13.3</v>
          </cell>
          <cell r="E27">
            <v>47.416666666666664</v>
          </cell>
          <cell r="F27">
            <v>80</v>
          </cell>
          <cell r="G27">
            <v>22</v>
          </cell>
          <cell r="H27">
            <v>23.040000000000003</v>
          </cell>
          <cell r="J27">
            <v>36.36</v>
          </cell>
          <cell r="K27">
            <v>0</v>
          </cell>
        </row>
        <row r="28">
          <cell r="B28">
            <v>24.466666666666669</v>
          </cell>
          <cell r="C28">
            <v>32.6</v>
          </cell>
          <cell r="D28">
            <v>15.7</v>
          </cell>
          <cell r="E28">
            <v>43.166666666666664</v>
          </cell>
          <cell r="F28">
            <v>73</v>
          </cell>
          <cell r="G28">
            <v>20</v>
          </cell>
          <cell r="H28">
            <v>12.6</v>
          </cell>
          <cell r="J28">
            <v>30.240000000000002</v>
          </cell>
          <cell r="K28">
            <v>0</v>
          </cell>
        </row>
        <row r="29">
          <cell r="B29">
            <v>20.933333333333334</v>
          </cell>
          <cell r="C29">
            <v>32.6</v>
          </cell>
          <cell r="D29">
            <v>11</v>
          </cell>
          <cell r="E29">
            <v>59.708333333333336</v>
          </cell>
          <cell r="F29">
            <v>93</v>
          </cell>
          <cell r="G29">
            <v>22</v>
          </cell>
          <cell r="H29">
            <v>14.76</v>
          </cell>
          <cell r="J29">
            <v>28.8</v>
          </cell>
          <cell r="K29">
            <v>0</v>
          </cell>
        </row>
        <row r="30">
          <cell r="B30">
            <v>25.395833333333329</v>
          </cell>
          <cell r="C30">
            <v>33.9</v>
          </cell>
          <cell r="D30">
            <v>19.5</v>
          </cell>
          <cell r="E30">
            <v>44.5</v>
          </cell>
          <cell r="F30">
            <v>64</v>
          </cell>
          <cell r="G30">
            <v>20</v>
          </cell>
          <cell r="H30">
            <v>17.28</v>
          </cell>
          <cell r="J30">
            <v>32.4</v>
          </cell>
          <cell r="K30">
            <v>0</v>
          </cell>
        </row>
        <row r="31">
          <cell r="B31">
            <v>25.629166666666666</v>
          </cell>
          <cell r="C31">
            <v>33.799999999999997</v>
          </cell>
          <cell r="D31">
            <v>16.600000000000001</v>
          </cell>
          <cell r="E31">
            <v>43.333333333333336</v>
          </cell>
          <cell r="F31">
            <v>71</v>
          </cell>
          <cell r="G31">
            <v>23</v>
          </cell>
          <cell r="H31">
            <v>19.8</v>
          </cell>
          <cell r="J31">
            <v>52.92</v>
          </cell>
          <cell r="K31">
            <v>0</v>
          </cell>
        </row>
        <row r="32">
          <cell r="B32">
            <v>18.350000000000001</v>
          </cell>
          <cell r="C32">
            <v>26.7</v>
          </cell>
          <cell r="D32">
            <v>14.7</v>
          </cell>
          <cell r="E32">
            <v>76.416666666666671</v>
          </cell>
          <cell r="F32">
            <v>92</v>
          </cell>
          <cell r="G32">
            <v>40</v>
          </cell>
          <cell r="H32">
            <v>15.48</v>
          </cell>
          <cell r="J32">
            <v>31.319999999999997</v>
          </cell>
          <cell r="K32">
            <v>3.2</v>
          </cell>
        </row>
        <row r="33">
          <cell r="B33">
            <v>14.616666666666665</v>
          </cell>
          <cell r="C33">
            <v>22</v>
          </cell>
          <cell r="D33">
            <v>8.5</v>
          </cell>
          <cell r="E33">
            <v>65.458333333333329</v>
          </cell>
          <cell r="F33">
            <v>93</v>
          </cell>
          <cell r="G33">
            <v>31</v>
          </cell>
          <cell r="H33">
            <v>21.96</v>
          </cell>
          <cell r="J33">
            <v>39.24</v>
          </cell>
          <cell r="K33">
            <v>0</v>
          </cell>
        </row>
        <row r="34">
          <cell r="B34">
            <v>15.291666666666666</v>
          </cell>
          <cell r="C34">
            <v>27.2</v>
          </cell>
          <cell r="D34">
            <v>4.8</v>
          </cell>
          <cell r="E34">
            <v>55.833333333333336</v>
          </cell>
          <cell r="F34">
            <v>90</v>
          </cell>
          <cell r="G34">
            <v>18</v>
          </cell>
          <cell r="H34">
            <v>11.879999999999999</v>
          </cell>
          <cell r="J34">
            <v>29.880000000000003</v>
          </cell>
          <cell r="K34">
            <v>0</v>
          </cell>
        </row>
        <row r="35">
          <cell r="B35">
            <v>20.866666666666671</v>
          </cell>
          <cell r="C35">
            <v>29.8</v>
          </cell>
          <cell r="D35">
            <v>14.4</v>
          </cell>
          <cell r="E35">
            <v>34.125</v>
          </cell>
          <cell r="F35">
            <v>56</v>
          </cell>
          <cell r="G35">
            <v>15</v>
          </cell>
          <cell r="H35">
            <v>17.28</v>
          </cell>
          <cell r="J35">
            <v>29.52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13.733333333333334</v>
          </cell>
          <cell r="C5">
            <v>16.8</v>
          </cell>
          <cell r="D5">
            <v>11.9</v>
          </cell>
          <cell r="E5">
            <v>84</v>
          </cell>
          <cell r="F5">
            <v>94</v>
          </cell>
          <cell r="G5">
            <v>78</v>
          </cell>
          <cell r="H5">
            <v>14.04</v>
          </cell>
          <cell r="J5">
            <v>29.52</v>
          </cell>
          <cell r="K5">
            <v>0.2</v>
          </cell>
        </row>
        <row r="6">
          <cell r="B6">
            <v>14.954166666666667</v>
          </cell>
          <cell r="C6">
            <v>21.2</v>
          </cell>
          <cell r="D6">
            <v>10.199999999999999</v>
          </cell>
          <cell r="E6">
            <v>78.727272727272734</v>
          </cell>
          <cell r="F6">
            <v>100</v>
          </cell>
          <cell r="G6">
            <v>66</v>
          </cell>
          <cell r="H6">
            <v>18.36</v>
          </cell>
          <cell r="J6">
            <v>29.52</v>
          </cell>
          <cell r="K6">
            <v>0</v>
          </cell>
        </row>
        <row r="7">
          <cell r="B7">
            <v>17.412500000000001</v>
          </cell>
          <cell r="C7">
            <v>24.6</v>
          </cell>
          <cell r="D7">
            <v>13.3</v>
          </cell>
          <cell r="E7">
            <v>78.764705882352942</v>
          </cell>
          <cell r="F7">
            <v>100</v>
          </cell>
          <cell r="G7">
            <v>53</v>
          </cell>
          <cell r="H7">
            <v>19.440000000000001</v>
          </cell>
          <cell r="J7">
            <v>29.52</v>
          </cell>
          <cell r="K7">
            <v>0</v>
          </cell>
        </row>
        <row r="8">
          <cell r="B8">
            <v>19.545833333333338</v>
          </cell>
          <cell r="C8">
            <v>26.5</v>
          </cell>
          <cell r="D8">
            <v>14.7</v>
          </cell>
          <cell r="E8">
            <v>75</v>
          </cell>
          <cell r="F8">
            <v>94</v>
          </cell>
          <cell r="G8">
            <v>47</v>
          </cell>
          <cell r="H8">
            <v>25.92</v>
          </cell>
          <cell r="J8">
            <v>34.92</v>
          </cell>
          <cell r="K8">
            <v>0</v>
          </cell>
        </row>
        <row r="9">
          <cell r="B9">
            <v>21.241666666666667</v>
          </cell>
          <cell r="C9">
            <v>28.1</v>
          </cell>
          <cell r="D9">
            <v>14.8</v>
          </cell>
          <cell r="E9">
            <v>64.875</v>
          </cell>
          <cell r="F9">
            <v>93</v>
          </cell>
          <cell r="G9">
            <v>33</v>
          </cell>
          <cell r="H9">
            <v>20.52</v>
          </cell>
          <cell r="J9">
            <v>29.880000000000003</v>
          </cell>
          <cell r="K9">
            <v>0</v>
          </cell>
        </row>
        <row r="10">
          <cell r="B10">
            <v>21.058333333333337</v>
          </cell>
          <cell r="C10">
            <v>28.3</v>
          </cell>
          <cell r="D10">
            <v>13.5</v>
          </cell>
          <cell r="E10">
            <v>53.875</v>
          </cell>
          <cell r="F10">
            <v>86</v>
          </cell>
          <cell r="G10">
            <v>26</v>
          </cell>
          <cell r="H10">
            <v>17.28</v>
          </cell>
          <cell r="J10">
            <v>26.64</v>
          </cell>
          <cell r="K10">
            <v>0</v>
          </cell>
        </row>
        <row r="11">
          <cell r="B11">
            <v>20.95</v>
          </cell>
          <cell r="C11">
            <v>29.9</v>
          </cell>
          <cell r="D11">
            <v>14.4</v>
          </cell>
          <cell r="E11">
            <v>53.875</v>
          </cell>
          <cell r="F11">
            <v>78</v>
          </cell>
          <cell r="G11">
            <v>25</v>
          </cell>
          <cell r="H11">
            <v>12.6</v>
          </cell>
          <cell r="J11">
            <v>39.96</v>
          </cell>
          <cell r="K11">
            <v>0</v>
          </cell>
        </row>
        <row r="12">
          <cell r="B12">
            <v>20.912500000000001</v>
          </cell>
          <cell r="C12">
            <v>27.7</v>
          </cell>
          <cell r="D12">
            <v>14.7</v>
          </cell>
          <cell r="E12">
            <v>54.791666666666664</v>
          </cell>
          <cell r="F12">
            <v>79</v>
          </cell>
          <cell r="G12">
            <v>31</v>
          </cell>
          <cell r="H12">
            <v>18.36</v>
          </cell>
          <cell r="J12">
            <v>25.56</v>
          </cell>
          <cell r="K12">
            <v>0</v>
          </cell>
        </row>
        <row r="13">
          <cell r="B13">
            <v>20.474999999999998</v>
          </cell>
          <cell r="C13">
            <v>28.5</v>
          </cell>
          <cell r="D13">
            <v>13.3</v>
          </cell>
          <cell r="E13">
            <v>56.708333333333336</v>
          </cell>
          <cell r="F13">
            <v>85</v>
          </cell>
          <cell r="G13">
            <v>28</v>
          </cell>
          <cell r="H13">
            <v>18.720000000000002</v>
          </cell>
          <cell r="J13">
            <v>27.720000000000002</v>
          </cell>
          <cell r="K13">
            <v>0</v>
          </cell>
        </row>
        <row r="14">
          <cell r="B14">
            <v>21.612500000000001</v>
          </cell>
          <cell r="C14">
            <v>30.3</v>
          </cell>
          <cell r="D14">
            <v>14.1</v>
          </cell>
          <cell r="E14">
            <v>52.5</v>
          </cell>
          <cell r="F14">
            <v>82</v>
          </cell>
          <cell r="G14">
            <v>19</v>
          </cell>
          <cell r="H14">
            <v>20.16</v>
          </cell>
          <cell r="J14">
            <v>26.64</v>
          </cell>
          <cell r="K14">
            <v>0</v>
          </cell>
        </row>
        <row r="15">
          <cell r="B15">
            <v>22.362500000000001</v>
          </cell>
          <cell r="C15">
            <v>30.6</v>
          </cell>
          <cell r="D15">
            <v>14.6</v>
          </cell>
          <cell r="E15">
            <v>45.583333333333336</v>
          </cell>
          <cell r="F15">
            <v>72</v>
          </cell>
          <cell r="G15">
            <v>22</v>
          </cell>
          <cell r="H15">
            <v>14.76</v>
          </cell>
          <cell r="J15">
            <v>33.480000000000004</v>
          </cell>
          <cell r="K15">
            <v>0</v>
          </cell>
        </row>
        <row r="16">
          <cell r="B16">
            <v>21.645833333333332</v>
          </cell>
          <cell r="C16">
            <v>28.9</v>
          </cell>
          <cell r="D16">
            <v>13.5</v>
          </cell>
          <cell r="E16">
            <v>46.958333333333336</v>
          </cell>
          <cell r="F16">
            <v>75</v>
          </cell>
          <cell r="G16">
            <v>22</v>
          </cell>
          <cell r="H16">
            <v>17.64</v>
          </cell>
          <cell r="J16">
            <v>36</v>
          </cell>
          <cell r="K16">
            <v>0</v>
          </cell>
        </row>
        <row r="17">
          <cell r="B17">
            <v>22.291666666666661</v>
          </cell>
          <cell r="C17">
            <v>29.8</v>
          </cell>
          <cell r="D17">
            <v>15.6</v>
          </cell>
          <cell r="E17">
            <v>45.541666666666664</v>
          </cell>
          <cell r="F17">
            <v>69</v>
          </cell>
          <cell r="G17">
            <v>22</v>
          </cell>
          <cell r="H17">
            <v>16.920000000000002</v>
          </cell>
          <cell r="J17">
            <v>26.64</v>
          </cell>
          <cell r="K17">
            <v>0</v>
          </cell>
        </row>
        <row r="18">
          <cell r="B18">
            <v>22.383333333333336</v>
          </cell>
          <cell r="C18">
            <v>30.5</v>
          </cell>
          <cell r="D18">
            <v>15.4</v>
          </cell>
          <cell r="E18">
            <v>47.541666666666664</v>
          </cell>
          <cell r="F18">
            <v>68</v>
          </cell>
          <cell r="G18">
            <v>25</v>
          </cell>
          <cell r="H18">
            <v>18.36</v>
          </cell>
          <cell r="J18">
            <v>25.92</v>
          </cell>
          <cell r="K18">
            <v>0</v>
          </cell>
        </row>
        <row r="19">
          <cell r="B19">
            <v>22.974999999999998</v>
          </cell>
          <cell r="C19">
            <v>30.2</v>
          </cell>
          <cell r="D19">
            <v>14.2</v>
          </cell>
          <cell r="E19">
            <v>47.375</v>
          </cell>
          <cell r="F19">
            <v>81</v>
          </cell>
          <cell r="G19">
            <v>22</v>
          </cell>
          <cell r="H19">
            <v>19.079999999999998</v>
          </cell>
          <cell r="J19">
            <v>39.96</v>
          </cell>
          <cell r="K19">
            <v>0</v>
          </cell>
        </row>
        <row r="20">
          <cell r="B20">
            <v>22.637499999999999</v>
          </cell>
          <cell r="C20">
            <v>31.2</v>
          </cell>
          <cell r="D20">
            <v>16.600000000000001</v>
          </cell>
          <cell r="E20">
            <v>44.416666666666664</v>
          </cell>
          <cell r="F20">
            <v>63</v>
          </cell>
          <cell r="G20">
            <v>20</v>
          </cell>
          <cell r="H20">
            <v>16.2</v>
          </cell>
          <cell r="J20">
            <v>29.16</v>
          </cell>
          <cell r="K20">
            <v>0</v>
          </cell>
        </row>
        <row r="21">
          <cell r="B21">
            <v>21.479166666666671</v>
          </cell>
          <cell r="C21">
            <v>28</v>
          </cell>
          <cell r="D21">
            <v>15.3</v>
          </cell>
          <cell r="E21">
            <v>51.708333333333336</v>
          </cell>
          <cell r="F21">
            <v>81</v>
          </cell>
          <cell r="G21">
            <v>28</v>
          </cell>
          <cell r="H21">
            <v>19.8</v>
          </cell>
          <cell r="J21">
            <v>33.119999999999997</v>
          </cell>
          <cell r="K21">
            <v>0</v>
          </cell>
        </row>
        <row r="22">
          <cell r="B22">
            <v>17.241666666666667</v>
          </cell>
          <cell r="C22">
            <v>24.5</v>
          </cell>
          <cell r="D22">
            <v>13.1</v>
          </cell>
          <cell r="E22">
            <v>71.125</v>
          </cell>
          <cell r="F22">
            <v>100</v>
          </cell>
          <cell r="G22">
            <v>45</v>
          </cell>
          <cell r="H22">
            <v>21.240000000000002</v>
          </cell>
          <cell r="J22">
            <v>31.680000000000003</v>
          </cell>
          <cell r="K22">
            <v>0</v>
          </cell>
        </row>
        <row r="23">
          <cell r="B23">
            <v>20.24583333333333</v>
          </cell>
          <cell r="C23">
            <v>30</v>
          </cell>
          <cell r="D23">
            <v>13.2</v>
          </cell>
          <cell r="E23">
            <v>59.541666666666664</v>
          </cell>
          <cell r="F23">
            <v>86</v>
          </cell>
          <cell r="G23">
            <v>22</v>
          </cell>
          <cell r="H23">
            <v>18.720000000000002</v>
          </cell>
          <cell r="J23">
            <v>27.36</v>
          </cell>
          <cell r="K23">
            <v>0</v>
          </cell>
        </row>
        <row r="24">
          <cell r="B24">
            <v>22.566666666666663</v>
          </cell>
          <cell r="C24">
            <v>30.9</v>
          </cell>
          <cell r="D24">
            <v>16.3</v>
          </cell>
          <cell r="E24">
            <v>51.458333333333336</v>
          </cell>
          <cell r="F24">
            <v>76</v>
          </cell>
          <cell r="G24">
            <v>23</v>
          </cell>
          <cell r="H24">
            <v>19.440000000000001</v>
          </cell>
          <cell r="J24">
            <v>29.880000000000003</v>
          </cell>
          <cell r="K24">
            <v>0</v>
          </cell>
        </row>
        <row r="25">
          <cell r="B25">
            <v>23.2</v>
          </cell>
          <cell r="C25">
            <v>31.8</v>
          </cell>
          <cell r="D25">
            <v>15.1</v>
          </cell>
          <cell r="E25">
            <v>48.041666666666664</v>
          </cell>
          <cell r="F25">
            <v>74</v>
          </cell>
          <cell r="G25">
            <v>22</v>
          </cell>
          <cell r="H25">
            <v>14.4</v>
          </cell>
          <cell r="J25">
            <v>25.56</v>
          </cell>
          <cell r="K25">
            <v>0</v>
          </cell>
        </row>
        <row r="26">
          <cell r="B26">
            <v>24.395833333333332</v>
          </cell>
          <cell r="C26">
            <v>32.5</v>
          </cell>
          <cell r="D26">
            <v>16.399999999999999</v>
          </cell>
          <cell r="E26">
            <v>44.041666666666664</v>
          </cell>
          <cell r="F26">
            <v>69</v>
          </cell>
          <cell r="G26">
            <v>22</v>
          </cell>
          <cell r="H26">
            <v>14.76</v>
          </cell>
          <cell r="J26">
            <v>24.48</v>
          </cell>
          <cell r="K26">
            <v>0</v>
          </cell>
        </row>
        <row r="27">
          <cell r="B27">
            <v>24.041666666666668</v>
          </cell>
          <cell r="C27">
            <v>31.1</v>
          </cell>
          <cell r="D27">
            <v>18</v>
          </cell>
          <cell r="E27">
            <v>46.458333333333336</v>
          </cell>
          <cell r="F27">
            <v>66</v>
          </cell>
          <cell r="G27">
            <v>26</v>
          </cell>
          <cell r="H27">
            <v>20.52</v>
          </cell>
          <cell r="J27">
            <v>29.880000000000003</v>
          </cell>
          <cell r="K27">
            <v>0</v>
          </cell>
        </row>
        <row r="28">
          <cell r="B28">
            <v>24.166666666666668</v>
          </cell>
          <cell r="C28">
            <v>33.200000000000003</v>
          </cell>
          <cell r="D28">
            <v>15.5</v>
          </cell>
          <cell r="E28">
            <v>45.75</v>
          </cell>
          <cell r="F28">
            <v>78</v>
          </cell>
          <cell r="G28">
            <v>19</v>
          </cell>
          <cell r="H28">
            <v>18</v>
          </cell>
          <cell r="J28">
            <v>34.200000000000003</v>
          </cell>
          <cell r="K28">
            <v>0</v>
          </cell>
        </row>
        <row r="29">
          <cell r="B29">
            <v>25.224999999999998</v>
          </cell>
          <cell r="C29">
            <v>33.6</v>
          </cell>
          <cell r="D29">
            <v>17.600000000000001</v>
          </cell>
          <cell r="E29">
            <v>41.291666666666664</v>
          </cell>
          <cell r="F29">
            <v>64</v>
          </cell>
          <cell r="G29">
            <v>20</v>
          </cell>
          <cell r="H29">
            <v>20.16</v>
          </cell>
          <cell r="J29">
            <v>35.64</v>
          </cell>
          <cell r="K29">
            <v>0</v>
          </cell>
        </row>
        <row r="30">
          <cell r="B30">
            <v>25.724999999999998</v>
          </cell>
          <cell r="C30">
            <v>33.700000000000003</v>
          </cell>
          <cell r="D30">
            <v>19.600000000000001</v>
          </cell>
          <cell r="E30">
            <v>39.958333333333336</v>
          </cell>
          <cell r="F30">
            <v>57</v>
          </cell>
          <cell r="G30">
            <v>21</v>
          </cell>
          <cell r="H30">
            <v>17.64</v>
          </cell>
          <cell r="J30">
            <v>31.319999999999997</v>
          </cell>
          <cell r="K30">
            <v>0</v>
          </cell>
        </row>
        <row r="31">
          <cell r="B31">
            <v>26.158333333333331</v>
          </cell>
          <cell r="C31">
            <v>34.299999999999997</v>
          </cell>
          <cell r="D31">
            <v>19.600000000000001</v>
          </cell>
          <cell r="E31">
            <v>39.875</v>
          </cell>
          <cell r="F31">
            <v>59</v>
          </cell>
          <cell r="G31">
            <v>20</v>
          </cell>
          <cell r="H31">
            <v>29.52</v>
          </cell>
          <cell r="J31">
            <v>46.800000000000004</v>
          </cell>
          <cell r="K31">
            <v>0</v>
          </cell>
        </row>
        <row r="32">
          <cell r="B32">
            <v>23.658333333333331</v>
          </cell>
          <cell r="C32">
            <v>28.6</v>
          </cell>
          <cell r="D32">
            <v>19.3</v>
          </cell>
          <cell r="E32">
            <v>57.583333333333336</v>
          </cell>
          <cell r="F32">
            <v>77</v>
          </cell>
          <cell r="G32">
            <v>43</v>
          </cell>
          <cell r="H32">
            <v>19.8</v>
          </cell>
          <cell r="J32">
            <v>33.480000000000004</v>
          </cell>
          <cell r="K32">
            <v>0</v>
          </cell>
        </row>
        <row r="33">
          <cell r="B33">
            <v>18.45</v>
          </cell>
          <cell r="C33">
            <v>24.9</v>
          </cell>
          <cell r="D33">
            <v>14</v>
          </cell>
          <cell r="E33">
            <v>73.772727272727266</v>
          </cell>
          <cell r="F33">
            <v>100</v>
          </cell>
          <cell r="G33">
            <v>47</v>
          </cell>
          <cell r="H33">
            <v>18.720000000000002</v>
          </cell>
          <cell r="J33">
            <v>35.28</v>
          </cell>
          <cell r="K33">
            <v>0</v>
          </cell>
        </row>
        <row r="34">
          <cell r="B34">
            <v>20.008333333333333</v>
          </cell>
          <cell r="C34">
            <v>28.9</v>
          </cell>
          <cell r="D34">
            <v>12.1</v>
          </cell>
          <cell r="E34">
            <v>55.208333333333336</v>
          </cell>
          <cell r="F34">
            <v>82</v>
          </cell>
          <cell r="G34">
            <v>28</v>
          </cell>
          <cell r="H34">
            <v>18.36</v>
          </cell>
          <cell r="J34">
            <v>31.680000000000003</v>
          </cell>
          <cell r="K34">
            <v>0</v>
          </cell>
        </row>
        <row r="35">
          <cell r="B35">
            <v>23.695833333333329</v>
          </cell>
          <cell r="C35">
            <v>32.700000000000003</v>
          </cell>
          <cell r="D35">
            <v>15.3</v>
          </cell>
          <cell r="E35">
            <v>32.125</v>
          </cell>
          <cell r="F35">
            <v>51</v>
          </cell>
          <cell r="G35">
            <v>17</v>
          </cell>
          <cell r="H35">
            <v>19.8</v>
          </cell>
          <cell r="J35">
            <v>39.96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16.020833333333336</v>
          </cell>
          <cell r="C5">
            <v>21.4</v>
          </cell>
          <cell r="D5">
            <v>13.6</v>
          </cell>
          <cell r="E5">
            <v>75.041666666666671</v>
          </cell>
          <cell r="F5">
            <v>82</v>
          </cell>
          <cell r="G5">
            <v>58</v>
          </cell>
          <cell r="H5">
            <v>8.64</v>
          </cell>
          <cell r="J5">
            <v>25.56</v>
          </cell>
          <cell r="K5">
            <v>0</v>
          </cell>
        </row>
        <row r="6">
          <cell r="B6">
            <v>17.541666666666668</v>
          </cell>
          <cell r="C6">
            <v>23.9</v>
          </cell>
          <cell r="D6">
            <v>14</v>
          </cell>
          <cell r="E6">
            <v>76.708333333333329</v>
          </cell>
          <cell r="F6">
            <v>90</v>
          </cell>
          <cell r="G6">
            <v>52</v>
          </cell>
          <cell r="H6">
            <v>7.5600000000000005</v>
          </cell>
          <cell r="J6">
            <v>20.88</v>
          </cell>
          <cell r="K6">
            <v>0</v>
          </cell>
        </row>
        <row r="7">
          <cell r="B7">
            <v>17.552173913043482</v>
          </cell>
          <cell r="C7">
            <v>24.6</v>
          </cell>
          <cell r="D7">
            <v>12.2</v>
          </cell>
          <cell r="E7">
            <v>71.739130434782609</v>
          </cell>
          <cell r="F7">
            <v>89</v>
          </cell>
          <cell r="G7">
            <v>46</v>
          </cell>
          <cell r="H7">
            <v>5.4</v>
          </cell>
          <cell r="J7">
            <v>21.96</v>
          </cell>
          <cell r="K7">
            <v>0</v>
          </cell>
        </row>
        <row r="8">
          <cell r="B8">
            <v>18.408333333333328</v>
          </cell>
          <cell r="C8">
            <v>26.2</v>
          </cell>
          <cell r="D8">
            <v>12.1</v>
          </cell>
          <cell r="E8">
            <v>68.083333333333329</v>
          </cell>
          <cell r="F8">
            <v>87</v>
          </cell>
          <cell r="G8">
            <v>43</v>
          </cell>
          <cell r="H8">
            <v>5.7600000000000007</v>
          </cell>
          <cell r="J8">
            <v>19.440000000000001</v>
          </cell>
          <cell r="K8">
            <v>0</v>
          </cell>
        </row>
        <row r="9">
          <cell r="B9">
            <v>19.170833333333331</v>
          </cell>
          <cell r="C9">
            <v>28</v>
          </cell>
          <cell r="D9">
            <v>12.9</v>
          </cell>
          <cell r="E9">
            <v>66.708333333333329</v>
          </cell>
          <cell r="F9">
            <v>89</v>
          </cell>
          <cell r="G9">
            <v>33</v>
          </cell>
          <cell r="H9">
            <v>5.04</v>
          </cell>
          <cell r="J9">
            <v>15.48</v>
          </cell>
          <cell r="K9">
            <v>0</v>
          </cell>
        </row>
        <row r="10">
          <cell r="B10">
            <v>19.354166666666664</v>
          </cell>
          <cell r="C10">
            <v>27.7</v>
          </cell>
          <cell r="D10">
            <v>12.3</v>
          </cell>
          <cell r="E10">
            <v>63</v>
          </cell>
          <cell r="F10">
            <v>87</v>
          </cell>
          <cell r="G10">
            <v>31</v>
          </cell>
          <cell r="H10">
            <v>6.48</v>
          </cell>
          <cell r="J10">
            <v>16.2</v>
          </cell>
          <cell r="K10">
            <v>0</v>
          </cell>
        </row>
        <row r="11">
          <cell r="B11">
            <v>19.341666666666665</v>
          </cell>
          <cell r="C11">
            <v>28.7</v>
          </cell>
          <cell r="D11">
            <v>12.2</v>
          </cell>
          <cell r="E11">
            <v>61.958333333333336</v>
          </cell>
          <cell r="F11">
            <v>86</v>
          </cell>
          <cell r="G11">
            <v>29</v>
          </cell>
          <cell r="H11">
            <v>5.4</v>
          </cell>
          <cell r="J11">
            <v>16.920000000000002</v>
          </cell>
          <cell r="K11">
            <v>0</v>
          </cell>
        </row>
        <row r="12">
          <cell r="B12">
            <v>19.708333333333332</v>
          </cell>
          <cell r="C12">
            <v>26.9</v>
          </cell>
          <cell r="D12">
            <v>13.4</v>
          </cell>
          <cell r="E12">
            <v>62.833333333333336</v>
          </cell>
          <cell r="F12">
            <v>91</v>
          </cell>
          <cell r="G12">
            <v>33</v>
          </cell>
          <cell r="H12">
            <v>6.48</v>
          </cell>
          <cell r="J12">
            <v>19.079999999999998</v>
          </cell>
          <cell r="K12">
            <v>0</v>
          </cell>
        </row>
        <row r="13">
          <cell r="B13">
            <v>19.095833333333331</v>
          </cell>
          <cell r="C13">
            <v>27.3</v>
          </cell>
          <cell r="D13">
            <v>12.1</v>
          </cell>
          <cell r="E13">
            <v>60.708333333333336</v>
          </cell>
          <cell r="F13">
            <v>89</v>
          </cell>
          <cell r="G13">
            <v>34</v>
          </cell>
          <cell r="H13">
            <v>5.04</v>
          </cell>
          <cell r="J13">
            <v>16.920000000000002</v>
          </cell>
          <cell r="K13">
            <v>0</v>
          </cell>
        </row>
        <row r="14">
          <cell r="B14">
            <v>20</v>
          </cell>
          <cell r="C14">
            <v>29</v>
          </cell>
          <cell r="D14">
            <v>13.4</v>
          </cell>
          <cell r="E14">
            <v>60.625</v>
          </cell>
          <cell r="F14">
            <v>84</v>
          </cell>
          <cell r="G14">
            <v>30</v>
          </cell>
          <cell r="H14">
            <v>7.2</v>
          </cell>
          <cell r="J14">
            <v>19.8</v>
          </cell>
          <cell r="K14">
            <v>0</v>
          </cell>
        </row>
        <row r="15">
          <cell r="B15">
            <v>20.749999999999996</v>
          </cell>
          <cell r="C15">
            <v>29.2</v>
          </cell>
          <cell r="D15">
            <v>13.6</v>
          </cell>
          <cell r="E15">
            <v>54.75</v>
          </cell>
          <cell r="F15">
            <v>80</v>
          </cell>
          <cell r="G15">
            <v>21</v>
          </cell>
          <cell r="H15">
            <v>7.2</v>
          </cell>
          <cell r="J15">
            <v>20.16</v>
          </cell>
          <cell r="K15">
            <v>0</v>
          </cell>
        </row>
        <row r="16">
          <cell r="B16">
            <v>22.204166666666669</v>
          </cell>
          <cell r="C16">
            <v>29.7</v>
          </cell>
          <cell r="D16">
            <v>17.8</v>
          </cell>
          <cell r="E16">
            <v>50.583333333333336</v>
          </cell>
          <cell r="F16">
            <v>67</v>
          </cell>
          <cell r="G16">
            <v>23</v>
          </cell>
          <cell r="H16">
            <v>8.64</v>
          </cell>
          <cell r="J16">
            <v>24.840000000000003</v>
          </cell>
          <cell r="K16">
            <v>0</v>
          </cell>
        </row>
        <row r="17">
          <cell r="B17">
            <v>22.354166666666671</v>
          </cell>
          <cell r="C17">
            <v>29.4</v>
          </cell>
          <cell r="D17">
            <v>16.2</v>
          </cell>
          <cell r="E17">
            <v>51.916666666666664</v>
          </cell>
          <cell r="F17">
            <v>71</v>
          </cell>
          <cell r="G17">
            <v>34</v>
          </cell>
          <cell r="H17">
            <v>6.12</v>
          </cell>
          <cell r="J17">
            <v>18.36</v>
          </cell>
          <cell r="K17">
            <v>0</v>
          </cell>
        </row>
        <row r="18">
          <cell r="B18">
            <v>21.679166666666664</v>
          </cell>
          <cell r="C18">
            <v>29.9</v>
          </cell>
          <cell r="D18">
            <v>15.7</v>
          </cell>
          <cell r="E18">
            <v>60.416666666666664</v>
          </cell>
          <cell r="F18">
            <v>81</v>
          </cell>
          <cell r="G18">
            <v>27</v>
          </cell>
          <cell r="H18">
            <v>9.7200000000000006</v>
          </cell>
          <cell r="J18">
            <v>19.8</v>
          </cell>
          <cell r="K18">
            <v>0</v>
          </cell>
        </row>
        <row r="19">
          <cell r="B19">
            <v>21.837500000000002</v>
          </cell>
          <cell r="C19">
            <v>29.8</v>
          </cell>
          <cell r="D19">
            <v>15.1</v>
          </cell>
          <cell r="E19">
            <v>55.75</v>
          </cell>
          <cell r="F19">
            <v>85</v>
          </cell>
          <cell r="G19">
            <v>20</v>
          </cell>
          <cell r="H19">
            <v>11.520000000000001</v>
          </cell>
          <cell r="J19">
            <v>27</v>
          </cell>
          <cell r="K19">
            <v>0</v>
          </cell>
        </row>
        <row r="20">
          <cell r="B20">
            <v>21.591666666666669</v>
          </cell>
          <cell r="C20">
            <v>31.1</v>
          </cell>
          <cell r="D20">
            <v>14.8</v>
          </cell>
          <cell r="E20">
            <v>50.291666666666664</v>
          </cell>
          <cell r="F20">
            <v>76</v>
          </cell>
          <cell r="G20">
            <v>20</v>
          </cell>
          <cell r="H20">
            <v>6.84</v>
          </cell>
          <cell r="J20">
            <v>19.8</v>
          </cell>
          <cell r="K20">
            <v>0</v>
          </cell>
        </row>
        <row r="21">
          <cell r="B21">
            <v>21.820833333333329</v>
          </cell>
          <cell r="C21">
            <v>31</v>
          </cell>
          <cell r="D21">
            <v>14.3</v>
          </cell>
          <cell r="E21">
            <v>49.333333333333336</v>
          </cell>
          <cell r="F21">
            <v>74</v>
          </cell>
          <cell r="G21">
            <v>22</v>
          </cell>
          <cell r="H21">
            <v>8.2799999999999994</v>
          </cell>
          <cell r="J21">
            <v>20.88</v>
          </cell>
          <cell r="K21">
            <v>0</v>
          </cell>
        </row>
        <row r="22">
          <cell r="B22">
            <v>18.179166666666671</v>
          </cell>
          <cell r="C22">
            <v>24.9</v>
          </cell>
          <cell r="D22">
            <v>11.9</v>
          </cell>
          <cell r="E22">
            <v>57.083333333333336</v>
          </cell>
          <cell r="F22">
            <v>73</v>
          </cell>
          <cell r="G22">
            <v>30</v>
          </cell>
          <cell r="H22">
            <v>8.2799999999999994</v>
          </cell>
          <cell r="J22">
            <v>26.64</v>
          </cell>
          <cell r="K22">
            <v>0</v>
          </cell>
        </row>
        <row r="23">
          <cell r="B23">
            <v>17.233333333333327</v>
          </cell>
          <cell r="C23">
            <v>26.6</v>
          </cell>
          <cell r="D23">
            <v>9.6</v>
          </cell>
          <cell r="E23">
            <v>58.583333333333336</v>
          </cell>
          <cell r="F23">
            <v>86</v>
          </cell>
          <cell r="G23">
            <v>29</v>
          </cell>
          <cell r="H23">
            <v>4.6800000000000006</v>
          </cell>
          <cell r="J23">
            <v>12.24</v>
          </cell>
          <cell r="K23">
            <v>0</v>
          </cell>
        </row>
        <row r="24">
          <cell r="B24">
            <v>19.058333333333334</v>
          </cell>
          <cell r="C24">
            <v>28.9</v>
          </cell>
          <cell r="D24">
            <v>11.7</v>
          </cell>
          <cell r="E24">
            <v>55.5</v>
          </cell>
          <cell r="F24">
            <v>79</v>
          </cell>
          <cell r="G24">
            <v>23</v>
          </cell>
          <cell r="H24">
            <v>6.12</v>
          </cell>
          <cell r="J24">
            <v>16.920000000000002</v>
          </cell>
          <cell r="K24">
            <v>0</v>
          </cell>
        </row>
        <row r="25">
          <cell r="B25">
            <v>21.220833333333328</v>
          </cell>
          <cell r="C25">
            <v>30.7</v>
          </cell>
          <cell r="D25">
            <v>13.8</v>
          </cell>
          <cell r="E25">
            <v>51.333333333333336</v>
          </cell>
          <cell r="F25">
            <v>75</v>
          </cell>
          <cell r="G25">
            <v>26</v>
          </cell>
          <cell r="H25">
            <v>7.2</v>
          </cell>
          <cell r="J25">
            <v>14.04</v>
          </cell>
          <cell r="K25">
            <v>0</v>
          </cell>
        </row>
        <row r="26">
          <cell r="B26">
            <v>21.912499999999994</v>
          </cell>
          <cell r="C26">
            <v>32</v>
          </cell>
          <cell r="D26">
            <v>14.2</v>
          </cell>
          <cell r="E26">
            <v>54.083333333333336</v>
          </cell>
          <cell r="F26">
            <v>81</v>
          </cell>
          <cell r="G26">
            <v>24</v>
          </cell>
          <cell r="H26">
            <v>6.12</v>
          </cell>
          <cell r="J26">
            <v>17.28</v>
          </cell>
          <cell r="K26">
            <v>0</v>
          </cell>
        </row>
        <row r="27">
          <cell r="B27">
            <v>22.595833333333331</v>
          </cell>
          <cell r="C27">
            <v>32.1</v>
          </cell>
          <cell r="D27">
            <v>15.6</v>
          </cell>
          <cell r="E27">
            <v>53.208333333333336</v>
          </cell>
          <cell r="F27">
            <v>78</v>
          </cell>
          <cell r="G27">
            <v>26</v>
          </cell>
          <cell r="H27">
            <v>4.6800000000000006</v>
          </cell>
          <cell r="J27">
            <v>12.96</v>
          </cell>
          <cell r="K27">
            <v>0</v>
          </cell>
        </row>
        <row r="28">
          <cell r="B28">
            <v>22.570833333333329</v>
          </cell>
          <cell r="C28">
            <v>31.3</v>
          </cell>
          <cell r="D28">
            <v>15.2</v>
          </cell>
          <cell r="E28">
            <v>52.583333333333336</v>
          </cell>
          <cell r="F28">
            <v>77</v>
          </cell>
          <cell r="G28">
            <v>27</v>
          </cell>
          <cell r="H28">
            <v>6.84</v>
          </cell>
          <cell r="J28">
            <v>22.32</v>
          </cell>
          <cell r="K28">
            <v>0</v>
          </cell>
        </row>
        <row r="29">
          <cell r="B29">
            <v>22.349999999999994</v>
          </cell>
          <cell r="C29">
            <v>31.8</v>
          </cell>
          <cell r="D29">
            <v>15.8</v>
          </cell>
          <cell r="E29">
            <v>56.25</v>
          </cell>
          <cell r="F29">
            <v>81</v>
          </cell>
          <cell r="G29">
            <v>28</v>
          </cell>
          <cell r="H29">
            <v>7.5600000000000005</v>
          </cell>
          <cell r="J29">
            <v>21.6</v>
          </cell>
          <cell r="K29">
            <v>0</v>
          </cell>
        </row>
        <row r="30">
          <cell r="B30">
            <v>23.862499999999997</v>
          </cell>
          <cell r="C30">
            <v>33.1</v>
          </cell>
          <cell r="D30">
            <v>16.899999999999999</v>
          </cell>
          <cell r="E30">
            <v>53.833333333333336</v>
          </cell>
          <cell r="F30">
            <v>82</v>
          </cell>
          <cell r="G30">
            <v>24</v>
          </cell>
          <cell r="H30">
            <v>7.2</v>
          </cell>
          <cell r="J30">
            <v>18.36</v>
          </cell>
          <cell r="K30">
            <v>0</v>
          </cell>
        </row>
        <row r="31">
          <cell r="B31">
            <v>25.308333333333334</v>
          </cell>
          <cell r="C31">
            <v>35.200000000000003</v>
          </cell>
          <cell r="D31">
            <v>17.899999999999999</v>
          </cell>
          <cell r="E31">
            <v>47.666666666666664</v>
          </cell>
          <cell r="F31">
            <v>81</v>
          </cell>
          <cell r="G31">
            <v>17</v>
          </cell>
          <cell r="H31">
            <v>8.64</v>
          </cell>
          <cell r="J31">
            <v>33.119999999999997</v>
          </cell>
          <cell r="K31">
            <v>0</v>
          </cell>
        </row>
        <row r="32">
          <cell r="B32">
            <v>21.266666666666662</v>
          </cell>
          <cell r="C32">
            <v>27.5</v>
          </cell>
          <cell r="D32">
            <v>18.7</v>
          </cell>
          <cell r="E32">
            <v>71.666666666666671</v>
          </cell>
          <cell r="F32">
            <v>94</v>
          </cell>
          <cell r="G32">
            <v>32</v>
          </cell>
          <cell r="H32">
            <v>9.7200000000000006</v>
          </cell>
          <cell r="J32">
            <v>34.200000000000003</v>
          </cell>
          <cell r="K32">
            <v>4</v>
          </cell>
        </row>
        <row r="33">
          <cell r="B33">
            <v>16.425000000000001</v>
          </cell>
          <cell r="C33">
            <v>23</v>
          </cell>
          <cell r="D33">
            <v>10.8</v>
          </cell>
          <cell r="E33">
            <v>66.625</v>
          </cell>
          <cell r="F33">
            <v>90</v>
          </cell>
          <cell r="G33">
            <v>35</v>
          </cell>
          <cell r="H33">
            <v>9.7200000000000006</v>
          </cell>
          <cell r="J33">
            <v>28.44</v>
          </cell>
          <cell r="K33">
            <v>0</v>
          </cell>
        </row>
        <row r="34">
          <cell r="B34">
            <v>16.254166666666666</v>
          </cell>
          <cell r="C34">
            <v>25.5</v>
          </cell>
          <cell r="D34">
            <v>8.6999999999999993</v>
          </cell>
          <cell r="E34">
            <v>61.125</v>
          </cell>
          <cell r="F34">
            <v>93</v>
          </cell>
          <cell r="G34">
            <v>20</v>
          </cell>
          <cell r="H34">
            <v>6.48</v>
          </cell>
          <cell r="J34">
            <v>18.720000000000002</v>
          </cell>
          <cell r="K34">
            <v>0</v>
          </cell>
        </row>
        <row r="35">
          <cell r="B35">
            <v>17.724999999999998</v>
          </cell>
          <cell r="C35">
            <v>28</v>
          </cell>
          <cell r="D35">
            <v>11.3</v>
          </cell>
          <cell r="E35">
            <v>54.708333333333336</v>
          </cell>
          <cell r="F35">
            <v>79</v>
          </cell>
          <cell r="G35">
            <v>23</v>
          </cell>
          <cell r="H35">
            <v>6.84</v>
          </cell>
          <cell r="J35">
            <v>17.28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12.933333333333335</v>
          </cell>
          <cell r="C5">
            <v>20</v>
          </cell>
          <cell r="D5">
            <v>9.6999999999999993</v>
          </cell>
          <cell r="E5">
            <v>83</v>
          </cell>
          <cell r="F5">
            <v>97</v>
          </cell>
          <cell r="G5">
            <v>56</v>
          </cell>
          <cell r="H5">
            <v>19.079999999999998</v>
          </cell>
          <cell r="J5">
            <v>29.880000000000003</v>
          </cell>
          <cell r="K5">
            <v>0</v>
          </cell>
        </row>
        <row r="6">
          <cell r="B6">
            <v>13.004166666666668</v>
          </cell>
          <cell r="C6">
            <v>21.9</v>
          </cell>
          <cell r="D6">
            <v>7.6</v>
          </cell>
          <cell r="E6">
            <v>86.416666666666671</v>
          </cell>
          <cell r="F6">
            <v>100</v>
          </cell>
          <cell r="G6">
            <v>57</v>
          </cell>
          <cell r="H6">
            <v>24.48</v>
          </cell>
          <cell r="J6">
            <v>36.36</v>
          </cell>
          <cell r="K6">
            <v>0</v>
          </cell>
        </row>
        <row r="7">
          <cell r="B7">
            <v>16.491304347826084</v>
          </cell>
          <cell r="C7">
            <v>23.9</v>
          </cell>
          <cell r="D7">
            <v>12.7</v>
          </cell>
          <cell r="E7">
            <v>84.869565217391298</v>
          </cell>
          <cell r="F7">
            <v>100</v>
          </cell>
          <cell r="G7">
            <v>53</v>
          </cell>
          <cell r="H7">
            <v>28.08</v>
          </cell>
          <cell r="J7">
            <v>43.56</v>
          </cell>
          <cell r="K7">
            <v>0</v>
          </cell>
        </row>
        <row r="8">
          <cell r="B8">
            <v>16.066666666666666</v>
          </cell>
          <cell r="C8">
            <v>24.3</v>
          </cell>
          <cell r="D8">
            <v>11</v>
          </cell>
          <cell r="E8">
            <v>84.041666666666671</v>
          </cell>
          <cell r="F8">
            <v>100</v>
          </cell>
          <cell r="G8">
            <v>49</v>
          </cell>
          <cell r="H8">
            <v>24.840000000000003</v>
          </cell>
          <cell r="J8">
            <v>40.32</v>
          </cell>
          <cell r="K8">
            <v>0.2</v>
          </cell>
        </row>
        <row r="9">
          <cell r="B9">
            <v>17.18333333333333</v>
          </cell>
          <cell r="C9">
            <v>26.8</v>
          </cell>
          <cell r="D9">
            <v>11</v>
          </cell>
          <cell r="E9">
            <v>79.416666666666671</v>
          </cell>
          <cell r="F9">
            <v>100</v>
          </cell>
          <cell r="G9">
            <v>38</v>
          </cell>
          <cell r="H9">
            <v>21.6</v>
          </cell>
          <cell r="J9">
            <v>34.56</v>
          </cell>
          <cell r="K9">
            <v>0.2</v>
          </cell>
        </row>
        <row r="10">
          <cell r="B10">
            <v>17.004166666666666</v>
          </cell>
          <cell r="C10">
            <v>26.7</v>
          </cell>
          <cell r="D10">
            <v>10.3</v>
          </cell>
          <cell r="E10">
            <v>75.416666666666671</v>
          </cell>
          <cell r="F10">
            <v>100</v>
          </cell>
          <cell r="G10">
            <v>34</v>
          </cell>
          <cell r="H10">
            <v>15.120000000000001</v>
          </cell>
          <cell r="J10">
            <v>27.720000000000002</v>
          </cell>
          <cell r="K10">
            <v>0.2</v>
          </cell>
        </row>
        <row r="11">
          <cell r="B11">
            <v>17.208333333333336</v>
          </cell>
          <cell r="C11">
            <v>27.4</v>
          </cell>
          <cell r="D11">
            <v>10.3</v>
          </cell>
          <cell r="E11">
            <v>72.458333333333329</v>
          </cell>
          <cell r="F11">
            <v>98</v>
          </cell>
          <cell r="G11">
            <v>34</v>
          </cell>
          <cell r="H11">
            <v>19.8</v>
          </cell>
          <cell r="J11">
            <v>36.36</v>
          </cell>
          <cell r="K11">
            <v>0</v>
          </cell>
        </row>
        <row r="12">
          <cell r="B12">
            <v>17.512499999999999</v>
          </cell>
          <cell r="C12">
            <v>26.8</v>
          </cell>
          <cell r="D12">
            <v>10.4</v>
          </cell>
          <cell r="E12">
            <v>73.708333333333329</v>
          </cell>
          <cell r="F12">
            <v>100</v>
          </cell>
          <cell r="G12">
            <v>37</v>
          </cell>
          <cell r="H12">
            <v>19.079999999999998</v>
          </cell>
          <cell r="J12">
            <v>31.319999999999997</v>
          </cell>
          <cell r="K12">
            <v>0</v>
          </cell>
        </row>
        <row r="13">
          <cell r="B13">
            <v>17.212500000000002</v>
          </cell>
          <cell r="C13">
            <v>26.9</v>
          </cell>
          <cell r="D13">
            <v>9.8000000000000007</v>
          </cell>
          <cell r="E13">
            <v>70</v>
          </cell>
          <cell r="F13">
            <v>99</v>
          </cell>
          <cell r="G13">
            <v>35</v>
          </cell>
          <cell r="H13">
            <v>20.52</v>
          </cell>
          <cell r="J13">
            <v>32.76</v>
          </cell>
          <cell r="K13">
            <v>0</v>
          </cell>
        </row>
        <row r="14">
          <cell r="B14">
            <v>17.549999999999997</v>
          </cell>
          <cell r="C14">
            <v>28.3</v>
          </cell>
          <cell r="D14">
            <v>10.1</v>
          </cell>
          <cell r="E14">
            <v>71.958333333333329</v>
          </cell>
          <cell r="F14">
            <v>100</v>
          </cell>
          <cell r="G14">
            <v>33</v>
          </cell>
          <cell r="H14">
            <v>18.36</v>
          </cell>
          <cell r="J14">
            <v>35.64</v>
          </cell>
          <cell r="K14">
            <v>0</v>
          </cell>
        </row>
        <row r="15">
          <cell r="B15">
            <v>18.383333333333333</v>
          </cell>
          <cell r="C15">
            <v>28.6</v>
          </cell>
          <cell r="D15">
            <v>10.9</v>
          </cell>
          <cell r="E15">
            <v>69.75</v>
          </cell>
          <cell r="F15">
            <v>100</v>
          </cell>
          <cell r="G15">
            <v>31</v>
          </cell>
          <cell r="H15">
            <v>17.64</v>
          </cell>
          <cell r="J15">
            <v>29.52</v>
          </cell>
          <cell r="K15">
            <v>0</v>
          </cell>
        </row>
        <row r="16">
          <cell r="B16">
            <v>18.191666666666666</v>
          </cell>
          <cell r="C16">
            <v>27.6</v>
          </cell>
          <cell r="D16">
            <v>9.9</v>
          </cell>
          <cell r="E16">
            <v>63.666666666666664</v>
          </cell>
          <cell r="F16">
            <v>95</v>
          </cell>
          <cell r="G16">
            <v>27</v>
          </cell>
          <cell r="H16">
            <v>15.120000000000001</v>
          </cell>
          <cell r="J16">
            <v>31.319999999999997</v>
          </cell>
          <cell r="K16">
            <v>0</v>
          </cell>
        </row>
        <row r="17">
          <cell r="B17">
            <v>18.595833333333335</v>
          </cell>
          <cell r="C17">
            <v>28.1</v>
          </cell>
          <cell r="D17">
            <v>10.7</v>
          </cell>
          <cell r="E17">
            <v>62.041666666666664</v>
          </cell>
          <cell r="F17">
            <v>95</v>
          </cell>
          <cell r="G17">
            <v>26</v>
          </cell>
          <cell r="H17">
            <v>15.120000000000001</v>
          </cell>
          <cell r="J17">
            <v>27.720000000000002</v>
          </cell>
          <cell r="K17">
            <v>0</v>
          </cell>
        </row>
        <row r="18">
          <cell r="B18">
            <v>19.337500000000002</v>
          </cell>
          <cell r="C18">
            <v>29.3</v>
          </cell>
          <cell r="D18">
            <v>12</v>
          </cell>
          <cell r="E18">
            <v>65.791666666666671</v>
          </cell>
          <cell r="F18">
            <v>99</v>
          </cell>
          <cell r="G18">
            <v>30</v>
          </cell>
          <cell r="H18">
            <v>19.8</v>
          </cell>
          <cell r="J18">
            <v>28.8</v>
          </cell>
          <cell r="K18">
            <v>0</v>
          </cell>
        </row>
        <row r="19">
          <cell r="B19">
            <v>20.55833333333333</v>
          </cell>
          <cell r="C19">
            <v>29.7</v>
          </cell>
          <cell r="D19">
            <v>13.3</v>
          </cell>
          <cell r="E19">
            <v>54.916666666666664</v>
          </cell>
          <cell r="F19">
            <v>84</v>
          </cell>
          <cell r="G19">
            <v>26</v>
          </cell>
          <cell r="H19">
            <v>16.559999999999999</v>
          </cell>
          <cell r="J19">
            <v>29.16</v>
          </cell>
          <cell r="K19">
            <v>0</v>
          </cell>
        </row>
        <row r="20">
          <cell r="B20">
            <v>19.833333333333332</v>
          </cell>
          <cell r="C20">
            <v>29.3</v>
          </cell>
          <cell r="D20">
            <v>11.1</v>
          </cell>
          <cell r="E20">
            <v>55.416666666666664</v>
          </cell>
          <cell r="F20">
            <v>88</v>
          </cell>
          <cell r="G20">
            <v>25</v>
          </cell>
          <cell r="H20">
            <v>23.040000000000003</v>
          </cell>
          <cell r="J20">
            <v>36.36</v>
          </cell>
          <cell r="K20">
            <v>0</v>
          </cell>
        </row>
        <row r="21">
          <cell r="B21">
            <v>19.650000000000002</v>
          </cell>
          <cell r="C21">
            <v>27.3</v>
          </cell>
          <cell r="D21">
            <v>12.2</v>
          </cell>
          <cell r="E21">
            <v>58.708333333333336</v>
          </cell>
          <cell r="F21">
            <v>82</v>
          </cell>
          <cell r="G21">
            <v>33</v>
          </cell>
          <cell r="H21">
            <v>13.68</v>
          </cell>
          <cell r="J21">
            <v>30.240000000000002</v>
          </cell>
          <cell r="K21">
            <v>0</v>
          </cell>
        </row>
        <row r="22">
          <cell r="B22">
            <v>14.958333333333329</v>
          </cell>
          <cell r="C22">
            <v>24.3</v>
          </cell>
          <cell r="D22">
            <v>9.1999999999999993</v>
          </cell>
          <cell r="E22">
            <v>66</v>
          </cell>
          <cell r="F22">
            <v>100</v>
          </cell>
          <cell r="G22">
            <v>32</v>
          </cell>
          <cell r="H22">
            <v>29.52</v>
          </cell>
          <cell r="J22">
            <v>40.680000000000007</v>
          </cell>
          <cell r="K22">
            <v>0</v>
          </cell>
        </row>
        <row r="23">
          <cell r="B23">
            <v>15.725</v>
          </cell>
          <cell r="C23">
            <v>28</v>
          </cell>
          <cell r="D23">
            <v>7.5</v>
          </cell>
          <cell r="E23">
            <v>69.541666666666671</v>
          </cell>
          <cell r="F23">
            <v>98</v>
          </cell>
          <cell r="G23">
            <v>34</v>
          </cell>
          <cell r="H23">
            <v>19.079999999999998</v>
          </cell>
          <cell r="J23">
            <v>29.52</v>
          </cell>
          <cell r="K23">
            <v>0</v>
          </cell>
        </row>
        <row r="24">
          <cell r="B24">
            <v>18.350000000000001</v>
          </cell>
          <cell r="C24">
            <v>28.3</v>
          </cell>
          <cell r="D24">
            <v>11</v>
          </cell>
          <cell r="E24">
            <v>68.166666666666671</v>
          </cell>
          <cell r="F24">
            <v>97</v>
          </cell>
          <cell r="G24">
            <v>34</v>
          </cell>
          <cell r="H24">
            <v>16.559999999999999</v>
          </cell>
          <cell r="J24">
            <v>28.44</v>
          </cell>
          <cell r="K24">
            <v>0</v>
          </cell>
        </row>
        <row r="25">
          <cell r="B25">
            <v>19.724999999999998</v>
          </cell>
          <cell r="C25">
            <v>29.8</v>
          </cell>
          <cell r="D25">
            <v>11.8</v>
          </cell>
          <cell r="E25">
            <v>61.583333333333336</v>
          </cell>
          <cell r="F25">
            <v>96</v>
          </cell>
          <cell r="G25">
            <v>30</v>
          </cell>
          <cell r="H25">
            <v>15.840000000000002</v>
          </cell>
          <cell r="J25">
            <v>27.720000000000002</v>
          </cell>
          <cell r="K25">
            <v>0</v>
          </cell>
        </row>
        <row r="26">
          <cell r="B26">
            <v>21.137499999999999</v>
          </cell>
          <cell r="C26">
            <v>30.4</v>
          </cell>
          <cell r="D26">
            <v>12.5</v>
          </cell>
          <cell r="E26">
            <v>55.458333333333336</v>
          </cell>
          <cell r="F26">
            <v>87</v>
          </cell>
          <cell r="G26">
            <v>28</v>
          </cell>
          <cell r="H26">
            <v>13.32</v>
          </cell>
          <cell r="J26">
            <v>25.92</v>
          </cell>
          <cell r="K26">
            <v>0</v>
          </cell>
        </row>
        <row r="27">
          <cell r="B27">
            <v>21.125</v>
          </cell>
          <cell r="C27">
            <v>30.9</v>
          </cell>
          <cell r="D27">
            <v>13.2</v>
          </cell>
          <cell r="E27">
            <v>59.083333333333336</v>
          </cell>
          <cell r="F27">
            <v>92</v>
          </cell>
          <cell r="G27">
            <v>27</v>
          </cell>
          <cell r="H27">
            <v>15.840000000000002</v>
          </cell>
          <cell r="J27">
            <v>29.52</v>
          </cell>
          <cell r="K27">
            <v>0</v>
          </cell>
        </row>
        <row r="28">
          <cell r="B28">
            <v>22.012499999999999</v>
          </cell>
          <cell r="C28">
            <v>31.2</v>
          </cell>
          <cell r="D28">
            <v>13.7</v>
          </cell>
          <cell r="E28">
            <v>55.125</v>
          </cell>
          <cell r="F28">
            <v>85</v>
          </cell>
          <cell r="G28">
            <v>28</v>
          </cell>
          <cell r="H28">
            <v>22.68</v>
          </cell>
          <cell r="J28">
            <v>38.880000000000003</v>
          </cell>
          <cell r="K28">
            <v>0</v>
          </cell>
        </row>
        <row r="29">
          <cell r="B29">
            <v>21.904166666666669</v>
          </cell>
          <cell r="C29">
            <v>31.8</v>
          </cell>
          <cell r="D29">
            <v>12.8</v>
          </cell>
          <cell r="E29">
            <v>57.208333333333336</v>
          </cell>
          <cell r="F29">
            <v>96</v>
          </cell>
          <cell r="G29">
            <v>28</v>
          </cell>
          <cell r="H29">
            <v>19.079999999999998</v>
          </cell>
          <cell r="J29">
            <v>29.52</v>
          </cell>
          <cell r="K29">
            <v>0</v>
          </cell>
        </row>
        <row r="30">
          <cell r="B30">
            <v>22.404166666666669</v>
          </cell>
          <cell r="C30">
            <v>32.4</v>
          </cell>
          <cell r="D30">
            <v>14.6</v>
          </cell>
          <cell r="E30">
            <v>57.875</v>
          </cell>
          <cell r="F30">
            <v>94</v>
          </cell>
          <cell r="G30">
            <v>28</v>
          </cell>
          <cell r="H30">
            <v>18.720000000000002</v>
          </cell>
          <cell r="J30">
            <v>35.28</v>
          </cell>
          <cell r="K30">
            <v>0</v>
          </cell>
        </row>
        <row r="31">
          <cell r="B31">
            <v>25.045833333333334</v>
          </cell>
          <cell r="C31">
            <v>32.700000000000003</v>
          </cell>
          <cell r="D31">
            <v>17.399999999999999</v>
          </cell>
          <cell r="E31">
            <v>44.25</v>
          </cell>
          <cell r="F31">
            <v>68</v>
          </cell>
          <cell r="G31">
            <v>24</v>
          </cell>
          <cell r="H31">
            <v>28.44</v>
          </cell>
          <cell r="J31">
            <v>56.16</v>
          </cell>
          <cell r="K31">
            <v>0</v>
          </cell>
        </row>
        <row r="32">
          <cell r="B32">
            <v>20.245833333333334</v>
          </cell>
          <cell r="C32">
            <v>26.4</v>
          </cell>
          <cell r="D32">
            <v>14.7</v>
          </cell>
          <cell r="E32">
            <v>73.666666666666671</v>
          </cell>
          <cell r="F32">
            <v>100</v>
          </cell>
          <cell r="G32">
            <v>53</v>
          </cell>
          <cell r="H32">
            <v>18</v>
          </cell>
          <cell r="J32">
            <v>34.200000000000003</v>
          </cell>
          <cell r="K32">
            <v>1.4</v>
          </cell>
        </row>
        <row r="33">
          <cell r="B33">
            <v>14.179166666666669</v>
          </cell>
          <cell r="C33">
            <v>22</v>
          </cell>
          <cell r="D33">
            <v>8.5</v>
          </cell>
          <cell r="E33">
            <v>80.041666666666671</v>
          </cell>
          <cell r="F33">
            <v>99</v>
          </cell>
          <cell r="G33">
            <v>40</v>
          </cell>
          <cell r="H33">
            <v>27</v>
          </cell>
          <cell r="J33">
            <v>41.76</v>
          </cell>
          <cell r="K33">
            <v>2</v>
          </cell>
        </row>
        <row r="34">
          <cell r="B34">
            <v>14.575000000000003</v>
          </cell>
          <cell r="C34">
            <v>25.8</v>
          </cell>
          <cell r="D34">
            <v>6.6</v>
          </cell>
          <cell r="E34">
            <v>68</v>
          </cell>
          <cell r="F34">
            <v>100</v>
          </cell>
          <cell r="G34">
            <v>26</v>
          </cell>
          <cell r="H34">
            <v>22.32</v>
          </cell>
          <cell r="J34">
            <v>42.480000000000004</v>
          </cell>
          <cell r="K34">
            <v>0</v>
          </cell>
        </row>
        <row r="35">
          <cell r="B35">
            <v>17.258333333333336</v>
          </cell>
          <cell r="C35">
            <v>29.4</v>
          </cell>
          <cell r="D35">
            <v>8.6999999999999993</v>
          </cell>
          <cell r="E35">
            <v>51.958333333333336</v>
          </cell>
          <cell r="F35">
            <v>82</v>
          </cell>
          <cell r="G35">
            <v>17</v>
          </cell>
          <cell r="H35">
            <v>24.48</v>
          </cell>
          <cell r="J35">
            <v>39.24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14.087500000000004</v>
          </cell>
          <cell r="C5">
            <v>20.6</v>
          </cell>
          <cell r="D5">
            <v>10.199999999999999</v>
          </cell>
          <cell r="E5">
            <v>78.400000000000006</v>
          </cell>
          <cell r="F5">
            <v>100</v>
          </cell>
          <cell r="G5">
            <v>55</v>
          </cell>
          <cell r="H5">
            <v>14.76</v>
          </cell>
          <cell r="J5">
            <v>27.36</v>
          </cell>
          <cell r="K5">
            <v>0</v>
          </cell>
        </row>
        <row r="6">
          <cell r="B6">
            <v>14.916666666666664</v>
          </cell>
          <cell r="C6">
            <v>20</v>
          </cell>
          <cell r="D6">
            <v>10.4</v>
          </cell>
          <cell r="E6">
            <v>76.733333333333334</v>
          </cell>
          <cell r="F6">
            <v>95</v>
          </cell>
          <cell r="G6">
            <v>64</v>
          </cell>
          <cell r="H6">
            <v>15.48</v>
          </cell>
          <cell r="J6">
            <v>23.400000000000002</v>
          </cell>
          <cell r="K6">
            <v>0</v>
          </cell>
        </row>
        <row r="7">
          <cell r="B7">
            <v>16.995833333333334</v>
          </cell>
          <cell r="C7">
            <v>22.2</v>
          </cell>
          <cell r="D7">
            <v>11.9</v>
          </cell>
          <cell r="E7">
            <v>70</v>
          </cell>
          <cell r="F7">
            <v>100</v>
          </cell>
          <cell r="G7">
            <v>49</v>
          </cell>
          <cell r="H7">
            <v>16.920000000000002</v>
          </cell>
          <cell r="J7">
            <v>30.240000000000002</v>
          </cell>
          <cell r="K7">
            <v>0</v>
          </cell>
        </row>
        <row r="8">
          <cell r="B8">
            <v>16.929166666666671</v>
          </cell>
          <cell r="C8">
            <v>24.2</v>
          </cell>
          <cell r="D8">
            <v>12</v>
          </cell>
          <cell r="E8">
            <v>68.599999999999994</v>
          </cell>
          <cell r="F8">
            <v>100</v>
          </cell>
          <cell r="G8">
            <v>45</v>
          </cell>
          <cell r="H8">
            <v>21.240000000000002</v>
          </cell>
          <cell r="J8">
            <v>32.76</v>
          </cell>
          <cell r="K8">
            <v>0</v>
          </cell>
        </row>
        <row r="9">
          <cell r="B9">
            <v>18.029166666666669</v>
          </cell>
          <cell r="C9">
            <v>25</v>
          </cell>
          <cell r="D9">
            <v>13</v>
          </cell>
          <cell r="E9">
            <v>69.666666666666671</v>
          </cell>
          <cell r="F9">
            <v>100</v>
          </cell>
          <cell r="G9">
            <v>39</v>
          </cell>
          <cell r="H9">
            <v>19.440000000000001</v>
          </cell>
          <cell r="J9">
            <v>32.04</v>
          </cell>
          <cell r="K9">
            <v>0</v>
          </cell>
        </row>
        <row r="10">
          <cell r="B10">
            <v>19.4375</v>
          </cell>
          <cell r="C10">
            <v>26.5</v>
          </cell>
          <cell r="D10">
            <v>14.2</v>
          </cell>
          <cell r="E10">
            <v>57.304347826086953</v>
          </cell>
          <cell r="F10">
            <v>100</v>
          </cell>
          <cell r="G10">
            <v>32</v>
          </cell>
          <cell r="H10">
            <v>15.120000000000001</v>
          </cell>
          <cell r="J10">
            <v>23.400000000000002</v>
          </cell>
          <cell r="K10">
            <v>0</v>
          </cell>
        </row>
        <row r="11">
          <cell r="B11">
            <v>18.283333333333335</v>
          </cell>
          <cell r="C11">
            <v>24.8</v>
          </cell>
          <cell r="D11">
            <v>12.8</v>
          </cell>
          <cell r="E11">
            <v>62.916666666666664</v>
          </cell>
          <cell r="F11">
            <v>91</v>
          </cell>
          <cell r="G11">
            <v>40</v>
          </cell>
          <cell r="H11">
            <v>16.920000000000002</v>
          </cell>
          <cell r="J11">
            <v>28.8</v>
          </cell>
          <cell r="K11">
            <v>0</v>
          </cell>
        </row>
        <row r="12">
          <cell r="B12">
            <v>18.808333333333337</v>
          </cell>
          <cell r="C12">
            <v>25</v>
          </cell>
          <cell r="D12">
            <v>13.6</v>
          </cell>
          <cell r="E12">
            <v>64.541666666666671</v>
          </cell>
          <cell r="F12">
            <v>100</v>
          </cell>
          <cell r="G12">
            <v>37</v>
          </cell>
          <cell r="H12">
            <v>13.32</v>
          </cell>
          <cell r="J12">
            <v>20.52</v>
          </cell>
          <cell r="K12">
            <v>0</v>
          </cell>
        </row>
        <row r="13">
          <cell r="B13">
            <v>17.666666666666668</v>
          </cell>
          <cell r="C13">
            <v>23.9</v>
          </cell>
          <cell r="D13">
            <v>13</v>
          </cell>
          <cell r="E13">
            <v>61.333333333333336</v>
          </cell>
          <cell r="F13">
            <v>81</v>
          </cell>
          <cell r="G13">
            <v>36</v>
          </cell>
          <cell r="H13">
            <v>19.079999999999998</v>
          </cell>
          <cell r="J13">
            <v>33.480000000000004</v>
          </cell>
          <cell r="K13">
            <v>0</v>
          </cell>
        </row>
        <row r="14">
          <cell r="B14">
            <v>18.616666666666664</v>
          </cell>
          <cell r="C14">
            <v>25.7</v>
          </cell>
          <cell r="D14">
            <v>13.4</v>
          </cell>
          <cell r="E14">
            <v>64.565217391304344</v>
          </cell>
          <cell r="F14">
            <v>100</v>
          </cell>
          <cell r="G14">
            <v>38</v>
          </cell>
          <cell r="H14">
            <v>20.52</v>
          </cell>
          <cell r="J14">
            <v>32.04</v>
          </cell>
          <cell r="K14">
            <v>0</v>
          </cell>
        </row>
        <row r="15">
          <cell r="B15">
            <v>20.304166666666671</v>
          </cell>
          <cell r="C15">
            <v>26.6</v>
          </cell>
          <cell r="D15">
            <v>15.5</v>
          </cell>
          <cell r="E15">
            <v>59.583333333333336</v>
          </cell>
          <cell r="F15">
            <v>84</v>
          </cell>
          <cell r="G15">
            <v>34</v>
          </cell>
          <cell r="H15">
            <v>18.36</v>
          </cell>
          <cell r="J15">
            <v>28.44</v>
          </cell>
          <cell r="K15">
            <v>0</v>
          </cell>
        </row>
        <row r="16">
          <cell r="B16">
            <v>22.099999999999998</v>
          </cell>
          <cell r="C16">
            <v>28.5</v>
          </cell>
          <cell r="D16">
            <v>16.600000000000001</v>
          </cell>
          <cell r="E16">
            <v>52.291666666666664</v>
          </cell>
          <cell r="F16">
            <v>83</v>
          </cell>
          <cell r="G16">
            <v>24</v>
          </cell>
          <cell r="H16">
            <v>18.36</v>
          </cell>
          <cell r="J16">
            <v>29.52</v>
          </cell>
          <cell r="K16">
            <v>0</v>
          </cell>
        </row>
        <row r="17">
          <cell r="B17">
            <v>22.191666666666663</v>
          </cell>
          <cell r="C17">
            <v>27.5</v>
          </cell>
          <cell r="D17">
            <v>17.7</v>
          </cell>
          <cell r="E17">
            <v>52.708333333333336</v>
          </cell>
          <cell r="F17">
            <v>71</v>
          </cell>
          <cell r="G17">
            <v>40</v>
          </cell>
          <cell r="H17">
            <v>17.28</v>
          </cell>
          <cell r="J17">
            <v>29.880000000000003</v>
          </cell>
          <cell r="K17">
            <v>0</v>
          </cell>
        </row>
        <row r="18">
          <cell r="B18">
            <v>21.320833333333329</v>
          </cell>
          <cell r="C18">
            <v>28.2</v>
          </cell>
          <cell r="D18">
            <v>16.7</v>
          </cell>
          <cell r="E18">
            <v>62.541666666666664</v>
          </cell>
          <cell r="F18">
            <v>83</v>
          </cell>
          <cell r="G18">
            <v>37</v>
          </cell>
          <cell r="H18">
            <v>16.2</v>
          </cell>
          <cell r="J18">
            <v>27</v>
          </cell>
          <cell r="K18">
            <v>0</v>
          </cell>
        </row>
        <row r="19">
          <cell r="B19">
            <v>22.208333333333329</v>
          </cell>
          <cell r="C19">
            <v>28.5</v>
          </cell>
          <cell r="D19">
            <v>18.100000000000001</v>
          </cell>
          <cell r="E19">
            <v>56.708333333333336</v>
          </cell>
          <cell r="F19">
            <v>80</v>
          </cell>
          <cell r="G19">
            <v>30</v>
          </cell>
          <cell r="H19">
            <v>17.64</v>
          </cell>
          <cell r="J19">
            <v>30.6</v>
          </cell>
          <cell r="K19">
            <v>0</v>
          </cell>
        </row>
        <row r="20">
          <cell r="B20">
            <v>22.408333333333328</v>
          </cell>
          <cell r="C20">
            <v>29.1</v>
          </cell>
          <cell r="D20">
            <v>16.899999999999999</v>
          </cell>
          <cell r="E20">
            <v>45.875</v>
          </cell>
          <cell r="F20">
            <v>66</v>
          </cell>
          <cell r="G20">
            <v>25</v>
          </cell>
          <cell r="H20">
            <v>21.240000000000002</v>
          </cell>
          <cell r="J20">
            <v>32.4</v>
          </cell>
          <cell r="K20">
            <v>0</v>
          </cell>
        </row>
        <row r="21">
          <cell r="B21">
            <v>22.087500000000006</v>
          </cell>
          <cell r="C21">
            <v>29.5</v>
          </cell>
          <cell r="D21">
            <v>17.100000000000001</v>
          </cell>
          <cell r="E21">
            <v>48.666666666666664</v>
          </cell>
          <cell r="F21">
            <v>79</v>
          </cell>
          <cell r="G21">
            <v>25</v>
          </cell>
          <cell r="H21">
            <v>18</v>
          </cell>
          <cell r="J21">
            <v>33.480000000000004</v>
          </cell>
          <cell r="K21">
            <v>0</v>
          </cell>
        </row>
        <row r="22">
          <cell r="B22">
            <v>14.745833333333335</v>
          </cell>
          <cell r="C22">
            <v>21.7</v>
          </cell>
          <cell r="D22">
            <v>9.8000000000000007</v>
          </cell>
          <cell r="E22">
            <v>62.166666666666664</v>
          </cell>
          <cell r="F22">
            <v>87</v>
          </cell>
          <cell r="G22">
            <v>35</v>
          </cell>
          <cell r="H22">
            <v>19.8</v>
          </cell>
          <cell r="J22">
            <v>36</v>
          </cell>
          <cell r="K22">
            <v>0</v>
          </cell>
        </row>
        <row r="23">
          <cell r="B23">
            <v>16.108333333333334</v>
          </cell>
          <cell r="C23">
            <v>24.8</v>
          </cell>
          <cell r="D23">
            <v>7.8</v>
          </cell>
          <cell r="E23">
            <v>55.217391304347828</v>
          </cell>
          <cell r="F23">
            <v>100</v>
          </cell>
          <cell r="G23">
            <v>22</v>
          </cell>
          <cell r="H23">
            <v>12.6</v>
          </cell>
          <cell r="J23">
            <v>26.64</v>
          </cell>
          <cell r="K23">
            <v>0</v>
          </cell>
        </row>
        <row r="24">
          <cell r="B24">
            <v>18.537500000000001</v>
          </cell>
          <cell r="C24">
            <v>25.9</v>
          </cell>
          <cell r="D24">
            <v>13.3</v>
          </cell>
          <cell r="E24">
            <v>52.166666666666664</v>
          </cell>
          <cell r="F24">
            <v>82</v>
          </cell>
          <cell r="G24">
            <v>25</v>
          </cell>
          <cell r="H24">
            <v>15.840000000000002</v>
          </cell>
          <cell r="J24">
            <v>26.64</v>
          </cell>
          <cell r="K24">
            <v>0</v>
          </cell>
        </row>
        <row r="25">
          <cell r="B25">
            <v>20.366666666666671</v>
          </cell>
          <cell r="C25">
            <v>28</v>
          </cell>
          <cell r="D25">
            <v>14.3</v>
          </cell>
          <cell r="E25">
            <v>57.333333333333336</v>
          </cell>
          <cell r="F25">
            <v>88</v>
          </cell>
          <cell r="G25">
            <v>31</v>
          </cell>
          <cell r="H25">
            <v>13.68</v>
          </cell>
          <cell r="J25">
            <v>23.400000000000002</v>
          </cell>
          <cell r="K25">
            <v>0</v>
          </cell>
        </row>
        <row r="26">
          <cell r="B26">
            <v>21.899999999999995</v>
          </cell>
          <cell r="C26">
            <v>29.2</v>
          </cell>
          <cell r="D26">
            <v>15.4</v>
          </cell>
          <cell r="E26">
            <v>52.166666666666664</v>
          </cell>
          <cell r="F26">
            <v>80</v>
          </cell>
          <cell r="G26">
            <v>29</v>
          </cell>
          <cell r="H26">
            <v>14.4</v>
          </cell>
          <cell r="J26">
            <v>28.8</v>
          </cell>
          <cell r="K26">
            <v>0</v>
          </cell>
        </row>
        <row r="27">
          <cell r="B27">
            <v>22.658333333333331</v>
          </cell>
          <cell r="C27">
            <v>29.5</v>
          </cell>
          <cell r="D27">
            <v>17</v>
          </cell>
          <cell r="E27">
            <v>49.291666666666664</v>
          </cell>
          <cell r="F27">
            <v>76</v>
          </cell>
          <cell r="G27">
            <v>29</v>
          </cell>
          <cell r="H27">
            <v>16.2</v>
          </cell>
          <cell r="J27">
            <v>30.6</v>
          </cell>
          <cell r="K27">
            <v>0</v>
          </cell>
        </row>
        <row r="28">
          <cell r="B28">
            <v>21.8</v>
          </cell>
          <cell r="C28">
            <v>28.6</v>
          </cell>
          <cell r="D28">
            <v>16.100000000000001</v>
          </cell>
          <cell r="E28">
            <v>51.291666666666664</v>
          </cell>
          <cell r="F28">
            <v>72</v>
          </cell>
          <cell r="G28">
            <v>30</v>
          </cell>
          <cell r="H28">
            <v>23.759999999999998</v>
          </cell>
          <cell r="J28">
            <v>39.24</v>
          </cell>
          <cell r="K28">
            <v>0</v>
          </cell>
        </row>
        <row r="29">
          <cell r="B29">
            <v>20.670833333333334</v>
          </cell>
          <cell r="C29">
            <v>27.8</v>
          </cell>
          <cell r="D29">
            <v>15</v>
          </cell>
          <cell r="E29">
            <v>61.041666666666664</v>
          </cell>
          <cell r="F29">
            <v>85</v>
          </cell>
          <cell r="G29">
            <v>37</v>
          </cell>
          <cell r="H29">
            <v>24.48</v>
          </cell>
          <cell r="J29">
            <v>39.6</v>
          </cell>
          <cell r="K29">
            <v>0</v>
          </cell>
        </row>
        <row r="30">
          <cell r="B30">
            <v>22.816666666666663</v>
          </cell>
          <cell r="C30">
            <v>30.2</v>
          </cell>
          <cell r="D30">
            <v>16.600000000000001</v>
          </cell>
          <cell r="E30">
            <v>54.666666666666664</v>
          </cell>
          <cell r="F30">
            <v>77</v>
          </cell>
          <cell r="G30">
            <v>31</v>
          </cell>
          <cell r="H30">
            <v>19.079999999999998</v>
          </cell>
          <cell r="J30">
            <v>34.56</v>
          </cell>
          <cell r="K30">
            <v>0</v>
          </cell>
        </row>
        <row r="31">
          <cell r="B31">
            <v>25.333333333333339</v>
          </cell>
          <cell r="C31">
            <v>33.5</v>
          </cell>
          <cell r="D31">
            <v>18.399999999999999</v>
          </cell>
          <cell r="E31">
            <v>44</v>
          </cell>
          <cell r="F31">
            <v>67</v>
          </cell>
          <cell r="G31">
            <v>21</v>
          </cell>
          <cell r="H31">
            <v>24.840000000000003</v>
          </cell>
          <cell r="J31">
            <v>45.36</v>
          </cell>
          <cell r="K31">
            <v>0</v>
          </cell>
        </row>
        <row r="32">
          <cell r="B32">
            <v>19.654166666666669</v>
          </cell>
          <cell r="C32">
            <v>27.7</v>
          </cell>
          <cell r="D32">
            <v>15.2</v>
          </cell>
          <cell r="E32">
            <v>66.8125</v>
          </cell>
          <cell r="F32">
            <v>100</v>
          </cell>
          <cell r="G32">
            <v>32</v>
          </cell>
          <cell r="H32">
            <v>20.16</v>
          </cell>
          <cell r="J32">
            <v>41.04</v>
          </cell>
          <cell r="K32">
            <v>6.8000000000000007</v>
          </cell>
        </row>
        <row r="33">
          <cell r="B33">
            <v>14.883333333333331</v>
          </cell>
          <cell r="C33">
            <v>21.9</v>
          </cell>
          <cell r="D33">
            <v>10</v>
          </cell>
          <cell r="E33">
            <v>62</v>
          </cell>
          <cell r="F33">
            <v>100</v>
          </cell>
          <cell r="G33">
            <v>30</v>
          </cell>
          <cell r="H33">
            <v>15.48</v>
          </cell>
          <cell r="J33">
            <v>34.200000000000003</v>
          </cell>
          <cell r="K33">
            <v>0.2</v>
          </cell>
        </row>
        <row r="34">
          <cell r="B34">
            <v>16.258333333333329</v>
          </cell>
          <cell r="C34">
            <v>23.7</v>
          </cell>
          <cell r="D34">
            <v>10.1</v>
          </cell>
          <cell r="E34">
            <v>53.708333333333336</v>
          </cell>
          <cell r="F34">
            <v>87</v>
          </cell>
          <cell r="G34">
            <v>21</v>
          </cell>
          <cell r="H34">
            <v>15.840000000000002</v>
          </cell>
          <cell r="J34">
            <v>29.52</v>
          </cell>
          <cell r="K34">
            <v>0</v>
          </cell>
        </row>
        <row r="35">
          <cell r="B35">
            <v>17.362500000000001</v>
          </cell>
          <cell r="C35">
            <v>25.5</v>
          </cell>
          <cell r="D35">
            <v>11.4</v>
          </cell>
          <cell r="E35">
            <v>50.541666666666664</v>
          </cell>
          <cell r="F35">
            <v>75</v>
          </cell>
          <cell r="G35">
            <v>24</v>
          </cell>
          <cell r="H35">
            <v>19.8</v>
          </cell>
          <cell r="J35">
            <v>32.4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11.008333333333333</v>
          </cell>
          <cell r="C5">
            <v>15.7</v>
          </cell>
          <cell r="D5">
            <v>8.9</v>
          </cell>
          <cell r="E5">
            <v>75</v>
          </cell>
          <cell r="F5">
            <v>87</v>
          </cell>
          <cell r="G5">
            <v>53</v>
          </cell>
          <cell r="H5">
            <v>22.32</v>
          </cell>
          <cell r="J5">
            <v>35.28</v>
          </cell>
          <cell r="K5">
            <v>0</v>
          </cell>
        </row>
        <row r="6">
          <cell r="B6">
            <v>11.954166666666666</v>
          </cell>
          <cell r="C6">
            <v>20.9</v>
          </cell>
          <cell r="D6">
            <v>5.2</v>
          </cell>
          <cell r="E6">
            <v>66.166666666666671</v>
          </cell>
          <cell r="F6">
            <v>92</v>
          </cell>
          <cell r="G6">
            <v>36</v>
          </cell>
          <cell r="H6">
            <v>21.6</v>
          </cell>
          <cell r="J6">
            <v>32.76</v>
          </cell>
          <cell r="K6">
            <v>0</v>
          </cell>
        </row>
        <row r="7">
          <cell r="B7">
            <v>13.117391304347825</v>
          </cell>
          <cell r="C7">
            <v>23.2</v>
          </cell>
          <cell r="D7">
            <v>6.5</v>
          </cell>
          <cell r="E7">
            <v>69.652173913043484</v>
          </cell>
          <cell r="F7">
            <v>88</v>
          </cell>
          <cell r="G7">
            <v>46</v>
          </cell>
          <cell r="H7">
            <v>14.76</v>
          </cell>
          <cell r="J7">
            <v>22.32</v>
          </cell>
          <cell r="K7">
            <v>0</v>
          </cell>
        </row>
        <row r="8">
          <cell r="B8">
            <v>15.975000000000001</v>
          </cell>
          <cell r="C8">
            <v>24.8</v>
          </cell>
          <cell r="D8">
            <v>8.9</v>
          </cell>
          <cell r="E8">
            <v>77.291666666666671</v>
          </cell>
          <cell r="F8">
            <v>99</v>
          </cell>
          <cell r="G8">
            <v>50</v>
          </cell>
          <cell r="H8">
            <v>13.68</v>
          </cell>
          <cell r="J8">
            <v>24.12</v>
          </cell>
          <cell r="K8">
            <v>0</v>
          </cell>
        </row>
        <row r="9">
          <cell r="B9">
            <v>17.779166666666669</v>
          </cell>
          <cell r="C9">
            <v>27.2</v>
          </cell>
          <cell r="D9">
            <v>10.1</v>
          </cell>
          <cell r="E9">
            <v>77.875</v>
          </cell>
          <cell r="F9">
            <v>100</v>
          </cell>
          <cell r="G9">
            <v>43</v>
          </cell>
          <cell r="H9">
            <v>9</v>
          </cell>
          <cell r="J9">
            <v>18.36</v>
          </cell>
          <cell r="K9">
            <v>0</v>
          </cell>
        </row>
        <row r="10">
          <cell r="B10">
            <v>18.412499999999998</v>
          </cell>
          <cell r="C10">
            <v>27.8</v>
          </cell>
          <cell r="D10">
            <v>10.7</v>
          </cell>
          <cell r="E10">
            <v>74.625</v>
          </cell>
          <cell r="F10">
            <v>100</v>
          </cell>
          <cell r="G10">
            <v>35</v>
          </cell>
          <cell r="H10">
            <v>12.6</v>
          </cell>
          <cell r="J10">
            <v>23.400000000000002</v>
          </cell>
          <cell r="K10">
            <v>0</v>
          </cell>
        </row>
        <row r="11">
          <cell r="B11">
            <v>18.166666666666668</v>
          </cell>
          <cell r="C11">
            <v>28</v>
          </cell>
          <cell r="D11">
            <v>10.199999999999999</v>
          </cell>
          <cell r="E11">
            <v>71.541666666666671</v>
          </cell>
          <cell r="F11">
            <v>99</v>
          </cell>
          <cell r="G11">
            <v>33</v>
          </cell>
          <cell r="H11">
            <v>12.6</v>
          </cell>
          <cell r="J11">
            <v>23.040000000000003</v>
          </cell>
          <cell r="K11">
            <v>0</v>
          </cell>
        </row>
        <row r="12">
          <cell r="B12">
            <v>18.466666666666669</v>
          </cell>
          <cell r="C12">
            <v>27.6</v>
          </cell>
          <cell r="D12">
            <v>10.3</v>
          </cell>
          <cell r="E12">
            <v>66.958333333333329</v>
          </cell>
          <cell r="F12">
            <v>96</v>
          </cell>
          <cell r="G12">
            <v>29</v>
          </cell>
          <cell r="H12">
            <v>12.96</v>
          </cell>
          <cell r="J12">
            <v>24.12</v>
          </cell>
          <cell r="K12">
            <v>0</v>
          </cell>
        </row>
        <row r="13">
          <cell r="B13">
            <v>17.762499999999999</v>
          </cell>
          <cell r="C13">
            <v>27</v>
          </cell>
          <cell r="D13">
            <v>9.9</v>
          </cell>
          <cell r="E13">
            <v>68</v>
          </cell>
          <cell r="F13">
            <v>97</v>
          </cell>
          <cell r="G13">
            <v>35</v>
          </cell>
          <cell r="H13">
            <v>14.4</v>
          </cell>
          <cell r="J13">
            <v>26.28</v>
          </cell>
          <cell r="K13">
            <v>0</v>
          </cell>
        </row>
        <row r="14">
          <cell r="B14">
            <v>17.820833333333333</v>
          </cell>
          <cell r="C14">
            <v>28.5</v>
          </cell>
          <cell r="D14">
            <v>9.6</v>
          </cell>
          <cell r="E14">
            <v>68.25</v>
          </cell>
          <cell r="F14">
            <v>93</v>
          </cell>
          <cell r="G14">
            <v>33</v>
          </cell>
          <cell r="H14">
            <v>12.6</v>
          </cell>
          <cell r="J14">
            <v>22.68</v>
          </cell>
          <cell r="K14">
            <v>0</v>
          </cell>
        </row>
        <row r="15">
          <cell r="B15">
            <v>19.662500000000005</v>
          </cell>
          <cell r="C15">
            <v>28.4</v>
          </cell>
          <cell r="D15">
            <v>12.8</v>
          </cell>
          <cell r="E15">
            <v>68.375</v>
          </cell>
          <cell r="F15">
            <v>91</v>
          </cell>
          <cell r="G15">
            <v>37</v>
          </cell>
          <cell r="H15">
            <v>11.16</v>
          </cell>
          <cell r="J15">
            <v>24.12</v>
          </cell>
          <cell r="K15">
            <v>0</v>
          </cell>
        </row>
        <row r="16">
          <cell r="B16">
            <v>20.091666666666665</v>
          </cell>
          <cell r="C16">
            <v>29.3</v>
          </cell>
          <cell r="D16">
            <v>14</v>
          </cell>
          <cell r="E16">
            <v>65.208333333333329</v>
          </cell>
          <cell r="F16">
            <v>89</v>
          </cell>
          <cell r="G16">
            <v>30</v>
          </cell>
          <cell r="H16">
            <v>14.04</v>
          </cell>
          <cell r="J16">
            <v>28.08</v>
          </cell>
          <cell r="K16">
            <v>0</v>
          </cell>
        </row>
        <row r="17">
          <cell r="B17">
            <v>19.391666666666669</v>
          </cell>
          <cell r="C17">
            <v>29.3</v>
          </cell>
          <cell r="D17">
            <v>10.8</v>
          </cell>
          <cell r="E17">
            <v>64.916666666666671</v>
          </cell>
          <cell r="F17">
            <v>95</v>
          </cell>
          <cell r="G17">
            <v>30</v>
          </cell>
          <cell r="H17">
            <v>15.120000000000001</v>
          </cell>
          <cell r="J17">
            <v>28.44</v>
          </cell>
          <cell r="K17">
            <v>0</v>
          </cell>
        </row>
        <row r="18">
          <cell r="B18">
            <v>19.837499999999999</v>
          </cell>
          <cell r="C18">
            <v>29.6</v>
          </cell>
          <cell r="D18">
            <v>11.6</v>
          </cell>
          <cell r="E18">
            <v>66.791666666666671</v>
          </cell>
          <cell r="F18">
            <v>95</v>
          </cell>
          <cell r="G18">
            <v>35</v>
          </cell>
          <cell r="H18">
            <v>13.68</v>
          </cell>
          <cell r="J18">
            <v>27</v>
          </cell>
          <cell r="K18">
            <v>0</v>
          </cell>
        </row>
        <row r="19">
          <cell r="B19">
            <v>20.870833333333334</v>
          </cell>
          <cell r="C19">
            <v>30.5</v>
          </cell>
          <cell r="D19">
            <v>12.1</v>
          </cell>
          <cell r="E19">
            <v>66.583333333333329</v>
          </cell>
          <cell r="F19">
            <v>97</v>
          </cell>
          <cell r="G19">
            <v>32</v>
          </cell>
          <cell r="H19">
            <v>18.36</v>
          </cell>
          <cell r="J19">
            <v>36.72</v>
          </cell>
          <cell r="K19">
            <v>0</v>
          </cell>
        </row>
        <row r="20">
          <cell r="B20">
            <v>22.066666666666666</v>
          </cell>
          <cell r="C20">
            <v>31</v>
          </cell>
          <cell r="D20">
            <v>13.3</v>
          </cell>
          <cell r="E20">
            <v>60.833333333333336</v>
          </cell>
          <cell r="F20">
            <v>94</v>
          </cell>
          <cell r="G20">
            <v>32</v>
          </cell>
          <cell r="H20">
            <v>16.2</v>
          </cell>
          <cell r="J20">
            <v>33.480000000000004</v>
          </cell>
          <cell r="K20">
            <v>0</v>
          </cell>
        </row>
        <row r="21">
          <cell r="B21">
            <v>17.908333333333335</v>
          </cell>
          <cell r="C21">
            <v>23.8</v>
          </cell>
          <cell r="D21">
            <v>12.3</v>
          </cell>
          <cell r="E21">
            <v>68.208333333333329</v>
          </cell>
          <cell r="F21">
            <v>98</v>
          </cell>
          <cell r="G21">
            <v>48</v>
          </cell>
          <cell r="H21">
            <v>31.319999999999997</v>
          </cell>
          <cell r="J21">
            <v>44.28</v>
          </cell>
          <cell r="K21">
            <v>0</v>
          </cell>
        </row>
        <row r="22">
          <cell r="B22">
            <v>12.308333333333332</v>
          </cell>
          <cell r="C22">
            <v>21.7</v>
          </cell>
          <cell r="D22">
            <v>5</v>
          </cell>
          <cell r="E22">
            <v>70.125</v>
          </cell>
          <cell r="F22">
            <v>94</v>
          </cell>
          <cell r="G22">
            <v>39</v>
          </cell>
          <cell r="H22">
            <v>15.840000000000002</v>
          </cell>
          <cell r="J22">
            <v>23.400000000000002</v>
          </cell>
          <cell r="K22">
            <v>0</v>
          </cell>
        </row>
        <row r="23">
          <cell r="B23">
            <v>13.954166666666666</v>
          </cell>
          <cell r="C23">
            <v>25</v>
          </cell>
          <cell r="D23">
            <v>5.9</v>
          </cell>
          <cell r="E23">
            <v>71.375</v>
          </cell>
          <cell r="F23">
            <v>96</v>
          </cell>
          <cell r="G23">
            <v>39</v>
          </cell>
          <cell r="H23">
            <v>10.44</v>
          </cell>
          <cell r="J23">
            <v>26.28</v>
          </cell>
          <cell r="K23">
            <v>0</v>
          </cell>
        </row>
        <row r="24">
          <cell r="B24">
            <v>17.933333333333334</v>
          </cell>
          <cell r="C24">
            <v>28.4</v>
          </cell>
          <cell r="D24">
            <v>10.7</v>
          </cell>
          <cell r="E24">
            <v>71.541666666666671</v>
          </cell>
          <cell r="F24">
            <v>96</v>
          </cell>
          <cell r="G24">
            <v>40</v>
          </cell>
          <cell r="H24">
            <v>14.04</v>
          </cell>
          <cell r="J24">
            <v>26.64</v>
          </cell>
          <cell r="K24">
            <v>0</v>
          </cell>
        </row>
        <row r="25">
          <cell r="B25">
            <v>20.387499999999999</v>
          </cell>
          <cell r="C25">
            <v>30.9</v>
          </cell>
          <cell r="D25">
            <v>11.8</v>
          </cell>
          <cell r="E25">
            <v>67.083333333333329</v>
          </cell>
          <cell r="F25">
            <v>98</v>
          </cell>
          <cell r="G25">
            <v>34</v>
          </cell>
          <cell r="H25">
            <v>14.04</v>
          </cell>
          <cell r="J25">
            <v>25.92</v>
          </cell>
          <cell r="K25">
            <v>0</v>
          </cell>
        </row>
        <row r="26">
          <cell r="B26">
            <v>21.341666666666665</v>
          </cell>
          <cell r="C26">
            <v>31.5</v>
          </cell>
          <cell r="D26">
            <v>12.5</v>
          </cell>
          <cell r="E26">
            <v>65.041666666666671</v>
          </cell>
          <cell r="F26">
            <v>96</v>
          </cell>
          <cell r="G26">
            <v>33</v>
          </cell>
          <cell r="H26">
            <v>9.3600000000000012</v>
          </cell>
          <cell r="J26">
            <v>20.52</v>
          </cell>
          <cell r="K26">
            <v>0</v>
          </cell>
        </row>
        <row r="27">
          <cell r="B27">
            <v>22.454166666666666</v>
          </cell>
          <cell r="C27">
            <v>32</v>
          </cell>
          <cell r="D27">
            <v>14.2</v>
          </cell>
          <cell r="E27">
            <v>64.458333333333329</v>
          </cell>
          <cell r="F27">
            <v>98</v>
          </cell>
          <cell r="G27">
            <v>35</v>
          </cell>
          <cell r="H27">
            <v>13.68</v>
          </cell>
          <cell r="J27">
            <v>24.840000000000003</v>
          </cell>
          <cell r="K27">
            <v>0</v>
          </cell>
        </row>
        <row r="28">
          <cell r="B28">
            <v>23.416666666666668</v>
          </cell>
          <cell r="C28">
            <v>33</v>
          </cell>
          <cell r="D28">
            <v>14.5</v>
          </cell>
          <cell r="E28">
            <v>60</v>
          </cell>
          <cell r="F28">
            <v>95</v>
          </cell>
          <cell r="G28">
            <v>27</v>
          </cell>
          <cell r="H28">
            <v>21.6</v>
          </cell>
          <cell r="J28">
            <v>37.080000000000005</v>
          </cell>
          <cell r="K28">
            <v>0</v>
          </cell>
        </row>
        <row r="29">
          <cell r="B29">
            <v>21.087499999999999</v>
          </cell>
          <cell r="C29">
            <v>30.7</v>
          </cell>
          <cell r="D29">
            <v>12.8</v>
          </cell>
          <cell r="E29">
            <v>67.375</v>
          </cell>
          <cell r="F29">
            <v>97</v>
          </cell>
          <cell r="G29">
            <v>38</v>
          </cell>
          <cell r="H29">
            <v>20.52</v>
          </cell>
          <cell r="J29">
            <v>37.800000000000004</v>
          </cell>
          <cell r="K29">
            <v>0</v>
          </cell>
        </row>
        <row r="30">
          <cell r="B30">
            <v>24.383333333333329</v>
          </cell>
          <cell r="C30">
            <v>33.200000000000003</v>
          </cell>
          <cell r="D30">
            <v>16.600000000000001</v>
          </cell>
          <cell r="E30">
            <v>58.875</v>
          </cell>
          <cell r="F30">
            <v>88</v>
          </cell>
          <cell r="G30">
            <v>29</v>
          </cell>
          <cell r="H30">
            <v>19.440000000000001</v>
          </cell>
          <cell r="J30">
            <v>38.159999999999997</v>
          </cell>
          <cell r="K30">
            <v>0</v>
          </cell>
        </row>
        <row r="31">
          <cell r="B31">
            <v>24.508333333333336</v>
          </cell>
          <cell r="C31">
            <v>32.799999999999997</v>
          </cell>
          <cell r="D31">
            <v>19.600000000000001</v>
          </cell>
          <cell r="E31">
            <v>59.625</v>
          </cell>
          <cell r="F31">
            <v>91</v>
          </cell>
          <cell r="G31">
            <v>35</v>
          </cell>
          <cell r="H31">
            <v>29.16</v>
          </cell>
          <cell r="J31">
            <v>47.88</v>
          </cell>
          <cell r="K31">
            <v>0.4</v>
          </cell>
        </row>
        <row r="32">
          <cell r="B32">
            <v>15.712500000000004</v>
          </cell>
          <cell r="C32">
            <v>20.399999999999999</v>
          </cell>
          <cell r="D32">
            <v>12.5</v>
          </cell>
          <cell r="E32">
            <v>90.625</v>
          </cell>
          <cell r="F32">
            <v>100</v>
          </cell>
          <cell r="G32">
            <v>73</v>
          </cell>
          <cell r="H32">
            <v>26.28</v>
          </cell>
          <cell r="J32">
            <v>41.76</v>
          </cell>
          <cell r="K32">
            <v>6.6000000000000005</v>
          </cell>
        </row>
        <row r="33">
          <cell r="B33">
            <v>15.254166666666663</v>
          </cell>
          <cell r="C33">
            <v>22.3</v>
          </cell>
          <cell r="D33">
            <v>10.4</v>
          </cell>
          <cell r="E33">
            <v>73.791666666666671</v>
          </cell>
          <cell r="F33">
            <v>97</v>
          </cell>
          <cell r="G33">
            <v>40</v>
          </cell>
          <cell r="H33">
            <v>19.079999999999998</v>
          </cell>
          <cell r="J33">
            <v>36.36</v>
          </cell>
          <cell r="K33">
            <v>0</v>
          </cell>
        </row>
        <row r="34">
          <cell r="B34">
            <v>15.899999999999999</v>
          </cell>
          <cell r="C34">
            <v>26</v>
          </cell>
          <cell r="D34">
            <v>7.3</v>
          </cell>
          <cell r="E34">
            <v>63.75</v>
          </cell>
          <cell r="F34">
            <v>95</v>
          </cell>
          <cell r="G34">
            <v>27</v>
          </cell>
          <cell r="H34">
            <v>14.4</v>
          </cell>
          <cell r="J34">
            <v>30.96</v>
          </cell>
          <cell r="K34">
            <v>0</v>
          </cell>
        </row>
        <row r="35">
          <cell r="B35">
            <v>20.666666666666668</v>
          </cell>
          <cell r="C35">
            <v>30.8</v>
          </cell>
          <cell r="D35">
            <v>12.6</v>
          </cell>
          <cell r="E35">
            <v>47.958333333333336</v>
          </cell>
          <cell r="F35">
            <v>72</v>
          </cell>
          <cell r="G35">
            <v>25</v>
          </cell>
          <cell r="H35">
            <v>16.920000000000002</v>
          </cell>
          <cell r="J35">
            <v>30.240000000000002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9.9333333333333336</v>
          </cell>
          <cell r="C5">
            <v>14.4</v>
          </cell>
          <cell r="D5">
            <v>7.8</v>
          </cell>
          <cell r="E5">
            <v>70.958333333333329</v>
          </cell>
          <cell r="F5">
            <v>83</v>
          </cell>
          <cell r="G5">
            <v>50</v>
          </cell>
          <cell r="H5">
            <v>20.88</v>
          </cell>
          <cell r="J5">
            <v>34.92</v>
          </cell>
          <cell r="K5">
            <v>0</v>
          </cell>
        </row>
        <row r="6">
          <cell r="B6">
            <v>11.662500000000001</v>
          </cell>
          <cell r="C6">
            <v>21.1</v>
          </cell>
          <cell r="D6">
            <v>5.7</v>
          </cell>
          <cell r="E6">
            <v>64.25</v>
          </cell>
          <cell r="F6">
            <v>87</v>
          </cell>
          <cell r="G6">
            <v>41</v>
          </cell>
          <cell r="H6">
            <v>16.2</v>
          </cell>
          <cell r="J6">
            <v>28.44</v>
          </cell>
          <cell r="K6">
            <v>0</v>
          </cell>
        </row>
        <row r="7">
          <cell r="B7">
            <v>12.847826086956525</v>
          </cell>
          <cell r="C7">
            <v>22.6</v>
          </cell>
          <cell r="D7">
            <v>6.8</v>
          </cell>
          <cell r="E7">
            <v>71.956521739130437</v>
          </cell>
          <cell r="F7">
            <v>88</v>
          </cell>
          <cell r="G7">
            <v>53</v>
          </cell>
          <cell r="H7">
            <v>10.08</v>
          </cell>
          <cell r="J7">
            <v>18.36</v>
          </cell>
          <cell r="K7">
            <v>0</v>
          </cell>
        </row>
        <row r="8">
          <cell r="B8">
            <v>16.350000000000001</v>
          </cell>
          <cell r="C8">
            <v>24.1</v>
          </cell>
          <cell r="D8">
            <v>10.9</v>
          </cell>
          <cell r="E8">
            <v>74.708333333333329</v>
          </cell>
          <cell r="F8">
            <v>94</v>
          </cell>
          <cell r="G8">
            <v>46</v>
          </cell>
          <cell r="H8">
            <v>15.120000000000001</v>
          </cell>
          <cell r="J8">
            <v>30.96</v>
          </cell>
          <cell r="K8">
            <v>0</v>
          </cell>
        </row>
        <row r="9">
          <cell r="B9">
            <v>16.925000000000001</v>
          </cell>
          <cell r="C9">
            <v>26</v>
          </cell>
          <cell r="D9">
            <v>9.6</v>
          </cell>
          <cell r="E9">
            <v>74.083333333333329</v>
          </cell>
          <cell r="F9">
            <v>99</v>
          </cell>
          <cell r="G9">
            <v>44</v>
          </cell>
          <cell r="H9">
            <v>13.32</v>
          </cell>
          <cell r="J9">
            <v>27.36</v>
          </cell>
          <cell r="K9">
            <v>0</v>
          </cell>
        </row>
        <row r="10">
          <cell r="B10">
            <v>18.887499999999999</v>
          </cell>
          <cell r="C10">
            <v>26.9</v>
          </cell>
          <cell r="D10">
            <v>11.8</v>
          </cell>
          <cell r="E10">
            <v>62.166666666666664</v>
          </cell>
          <cell r="F10">
            <v>90</v>
          </cell>
          <cell r="G10">
            <v>30</v>
          </cell>
          <cell r="H10">
            <v>14.4</v>
          </cell>
          <cell r="J10">
            <v>28.08</v>
          </cell>
          <cell r="K10">
            <v>0</v>
          </cell>
        </row>
        <row r="11">
          <cell r="B11">
            <v>18.379166666666666</v>
          </cell>
          <cell r="C11">
            <v>26.6</v>
          </cell>
          <cell r="D11">
            <v>9.8000000000000007</v>
          </cell>
          <cell r="E11">
            <v>61.916666666666664</v>
          </cell>
          <cell r="F11">
            <v>93</v>
          </cell>
          <cell r="G11">
            <v>37</v>
          </cell>
          <cell r="H11">
            <v>12.96</v>
          </cell>
          <cell r="J11">
            <v>24.12</v>
          </cell>
          <cell r="K11">
            <v>0</v>
          </cell>
        </row>
        <row r="12">
          <cell r="B12">
            <v>18.224999999999998</v>
          </cell>
          <cell r="C12">
            <v>26.4</v>
          </cell>
          <cell r="D12">
            <v>10.4</v>
          </cell>
          <cell r="E12">
            <v>65.208333333333329</v>
          </cell>
          <cell r="F12">
            <v>97</v>
          </cell>
          <cell r="G12">
            <v>35</v>
          </cell>
          <cell r="H12">
            <v>11.16</v>
          </cell>
          <cell r="J12">
            <v>20.16</v>
          </cell>
          <cell r="K12">
            <v>0</v>
          </cell>
        </row>
        <row r="13">
          <cell r="B13">
            <v>17.345833333333335</v>
          </cell>
          <cell r="C13">
            <v>25</v>
          </cell>
          <cell r="D13">
            <v>10.199999999999999</v>
          </cell>
          <cell r="E13">
            <v>62.916666666666664</v>
          </cell>
          <cell r="F13">
            <v>95</v>
          </cell>
          <cell r="G13">
            <v>32</v>
          </cell>
          <cell r="H13">
            <v>12.96</v>
          </cell>
          <cell r="J13">
            <v>28.44</v>
          </cell>
          <cell r="K13">
            <v>0</v>
          </cell>
        </row>
        <row r="14">
          <cell r="B14">
            <v>17.466666666666665</v>
          </cell>
          <cell r="C14">
            <v>27.3</v>
          </cell>
          <cell r="D14">
            <v>7.7</v>
          </cell>
          <cell r="E14">
            <v>63.25</v>
          </cell>
          <cell r="F14">
            <v>96</v>
          </cell>
          <cell r="G14">
            <v>33</v>
          </cell>
          <cell r="H14">
            <v>17.28</v>
          </cell>
          <cell r="J14">
            <v>26.28</v>
          </cell>
          <cell r="K14">
            <v>0</v>
          </cell>
        </row>
        <row r="15">
          <cell r="B15">
            <v>20.170833333333331</v>
          </cell>
          <cell r="C15">
            <v>28.1</v>
          </cell>
          <cell r="D15">
            <v>14.1</v>
          </cell>
          <cell r="E15">
            <v>60.916666666666664</v>
          </cell>
          <cell r="F15">
            <v>89</v>
          </cell>
          <cell r="G15">
            <v>29</v>
          </cell>
          <cell r="H15">
            <v>11.879999999999999</v>
          </cell>
          <cell r="J15">
            <v>27</v>
          </cell>
          <cell r="K15">
            <v>0</v>
          </cell>
        </row>
        <row r="16">
          <cell r="B16">
            <v>21.658333333333331</v>
          </cell>
          <cell r="C16">
            <v>28.7</v>
          </cell>
          <cell r="D16">
            <v>14.8</v>
          </cell>
          <cell r="E16">
            <v>49.75</v>
          </cell>
          <cell r="F16">
            <v>78</v>
          </cell>
          <cell r="G16">
            <v>28</v>
          </cell>
          <cell r="H16">
            <v>12.24</v>
          </cell>
          <cell r="J16">
            <v>31.319999999999997</v>
          </cell>
          <cell r="K16">
            <v>0</v>
          </cell>
        </row>
        <row r="17">
          <cell r="B17">
            <v>21.070833333333329</v>
          </cell>
          <cell r="C17">
            <v>28.3</v>
          </cell>
          <cell r="D17">
            <v>13.6</v>
          </cell>
          <cell r="E17">
            <v>52.083333333333336</v>
          </cell>
          <cell r="F17">
            <v>83</v>
          </cell>
          <cell r="G17">
            <v>26</v>
          </cell>
          <cell r="H17">
            <v>14.4</v>
          </cell>
          <cell r="J17">
            <v>27.36</v>
          </cell>
          <cell r="K17">
            <v>0</v>
          </cell>
        </row>
        <row r="18">
          <cell r="B18">
            <v>21.108333333333334</v>
          </cell>
          <cell r="C18">
            <v>29.4</v>
          </cell>
          <cell r="D18">
            <v>15.2</v>
          </cell>
          <cell r="E18">
            <v>57.833333333333336</v>
          </cell>
          <cell r="F18">
            <v>82</v>
          </cell>
          <cell r="G18">
            <v>27</v>
          </cell>
          <cell r="H18">
            <v>13.68</v>
          </cell>
          <cell r="J18">
            <v>27</v>
          </cell>
          <cell r="K18">
            <v>0</v>
          </cell>
        </row>
        <row r="19">
          <cell r="B19">
            <v>22.745833333333334</v>
          </cell>
          <cell r="C19">
            <v>29.6</v>
          </cell>
          <cell r="D19">
            <v>17.8</v>
          </cell>
          <cell r="E19">
            <v>54.916666666666664</v>
          </cell>
          <cell r="F19">
            <v>76</v>
          </cell>
          <cell r="G19">
            <v>30</v>
          </cell>
          <cell r="H19">
            <v>17.64</v>
          </cell>
          <cell r="J19">
            <v>41.04</v>
          </cell>
          <cell r="K19">
            <v>0</v>
          </cell>
        </row>
        <row r="20">
          <cell r="B20">
            <v>21.858333333333334</v>
          </cell>
          <cell r="C20">
            <v>30.1</v>
          </cell>
          <cell r="D20">
            <v>16.100000000000001</v>
          </cell>
          <cell r="E20">
            <v>50.083333333333336</v>
          </cell>
          <cell r="F20">
            <v>70</v>
          </cell>
          <cell r="G20">
            <v>24</v>
          </cell>
          <cell r="H20">
            <v>23.040000000000003</v>
          </cell>
          <cell r="J20">
            <v>37.440000000000005</v>
          </cell>
          <cell r="K20">
            <v>0</v>
          </cell>
        </row>
        <row r="21">
          <cell r="B21">
            <v>16.925000000000001</v>
          </cell>
          <cell r="C21">
            <v>21</v>
          </cell>
          <cell r="D21">
            <v>13.3</v>
          </cell>
          <cell r="E21">
            <v>64.541666666666671</v>
          </cell>
          <cell r="F21">
            <v>95</v>
          </cell>
          <cell r="G21">
            <v>47</v>
          </cell>
          <cell r="H21">
            <v>24.12</v>
          </cell>
          <cell r="J21">
            <v>43.2</v>
          </cell>
          <cell r="K21">
            <v>0</v>
          </cell>
        </row>
        <row r="22">
          <cell r="B22">
            <v>11.012500000000001</v>
          </cell>
          <cell r="C22">
            <v>20.6</v>
          </cell>
          <cell r="D22">
            <v>3.6</v>
          </cell>
          <cell r="E22">
            <v>72.75</v>
          </cell>
          <cell r="F22">
            <v>97</v>
          </cell>
          <cell r="G22">
            <v>39</v>
          </cell>
          <cell r="H22">
            <v>20.16</v>
          </cell>
          <cell r="J22">
            <v>37.080000000000005</v>
          </cell>
          <cell r="K22">
            <v>0</v>
          </cell>
        </row>
        <row r="23">
          <cell r="B23">
            <v>14.670833333333334</v>
          </cell>
          <cell r="C23">
            <v>25.9</v>
          </cell>
          <cell r="D23">
            <v>5.9</v>
          </cell>
          <cell r="E23">
            <v>65.791666666666671</v>
          </cell>
          <cell r="F23">
            <v>98</v>
          </cell>
          <cell r="G23">
            <v>26</v>
          </cell>
          <cell r="H23">
            <v>12.24</v>
          </cell>
          <cell r="J23">
            <v>24.12</v>
          </cell>
          <cell r="K23">
            <v>0</v>
          </cell>
        </row>
        <row r="24">
          <cell r="B24">
            <v>18.137500000000003</v>
          </cell>
          <cell r="C24">
            <v>26.9</v>
          </cell>
          <cell r="D24">
            <v>12.5</v>
          </cell>
          <cell r="E24">
            <v>53.791666666666664</v>
          </cell>
          <cell r="F24">
            <v>76</v>
          </cell>
          <cell r="G24">
            <v>35</v>
          </cell>
          <cell r="H24">
            <v>14.76</v>
          </cell>
          <cell r="J24">
            <v>31.319999999999997</v>
          </cell>
          <cell r="K24">
            <v>0</v>
          </cell>
        </row>
        <row r="25">
          <cell r="B25">
            <v>19.925000000000001</v>
          </cell>
          <cell r="C25">
            <v>29.4</v>
          </cell>
          <cell r="D25">
            <v>10.7</v>
          </cell>
          <cell r="E25">
            <v>57.708333333333336</v>
          </cell>
          <cell r="F25">
            <v>90</v>
          </cell>
          <cell r="G25">
            <v>31</v>
          </cell>
          <cell r="H25">
            <v>12.24</v>
          </cell>
          <cell r="J25">
            <v>27</v>
          </cell>
          <cell r="K25">
            <v>0</v>
          </cell>
        </row>
        <row r="26">
          <cell r="B26">
            <v>21.087499999999999</v>
          </cell>
          <cell r="C26">
            <v>30.3</v>
          </cell>
          <cell r="D26">
            <v>12.6</v>
          </cell>
          <cell r="E26">
            <v>57.375</v>
          </cell>
          <cell r="F26">
            <v>90</v>
          </cell>
          <cell r="G26">
            <v>30</v>
          </cell>
          <cell r="H26">
            <v>14.4</v>
          </cell>
          <cell r="J26">
            <v>28.08</v>
          </cell>
          <cell r="K26">
            <v>0</v>
          </cell>
        </row>
        <row r="27">
          <cell r="B27">
            <v>22.270833333333329</v>
          </cell>
          <cell r="C27">
            <v>30.4</v>
          </cell>
          <cell r="D27">
            <v>14.7</v>
          </cell>
          <cell r="E27">
            <v>56.458333333333336</v>
          </cell>
          <cell r="F27">
            <v>89</v>
          </cell>
          <cell r="G27">
            <v>33</v>
          </cell>
          <cell r="H27">
            <v>14.04</v>
          </cell>
          <cell r="J27">
            <v>27.720000000000002</v>
          </cell>
          <cell r="K27">
            <v>0</v>
          </cell>
        </row>
        <row r="28">
          <cell r="B28">
            <v>20.333333333333332</v>
          </cell>
          <cell r="C28">
            <v>25.7</v>
          </cell>
          <cell r="D28">
            <v>16.2</v>
          </cell>
          <cell r="E28">
            <v>61</v>
          </cell>
          <cell r="F28">
            <v>80</v>
          </cell>
          <cell r="G28">
            <v>45</v>
          </cell>
          <cell r="H28">
            <v>25.92</v>
          </cell>
          <cell r="J28">
            <v>43.56</v>
          </cell>
          <cell r="K28">
            <v>0</v>
          </cell>
        </row>
        <row r="29">
          <cell r="B29">
            <v>20.316666666666666</v>
          </cell>
          <cell r="C29">
            <v>29.9</v>
          </cell>
          <cell r="D29">
            <v>13.9</v>
          </cell>
          <cell r="E29">
            <v>64.291666666666671</v>
          </cell>
          <cell r="F29">
            <v>93</v>
          </cell>
          <cell r="G29">
            <v>37</v>
          </cell>
          <cell r="H29">
            <v>23.400000000000002</v>
          </cell>
          <cell r="J29">
            <v>45</v>
          </cell>
          <cell r="K29">
            <v>0</v>
          </cell>
        </row>
        <row r="30">
          <cell r="B30">
            <v>23.404166666666672</v>
          </cell>
          <cell r="C30">
            <v>30.5</v>
          </cell>
          <cell r="D30">
            <v>18.399999999999999</v>
          </cell>
          <cell r="E30">
            <v>55.25</v>
          </cell>
          <cell r="F30">
            <v>73</v>
          </cell>
          <cell r="G30">
            <v>36</v>
          </cell>
          <cell r="H30">
            <v>21.240000000000002</v>
          </cell>
          <cell r="J30">
            <v>45.72</v>
          </cell>
          <cell r="K30">
            <v>0</v>
          </cell>
        </row>
        <row r="31">
          <cell r="B31">
            <v>23.112499999999994</v>
          </cell>
          <cell r="C31">
            <v>32.9</v>
          </cell>
          <cell r="D31">
            <v>18.3</v>
          </cell>
          <cell r="E31">
            <v>59.208333333333336</v>
          </cell>
          <cell r="F31">
            <v>97</v>
          </cell>
          <cell r="G31">
            <v>27</v>
          </cell>
          <cell r="H31">
            <v>24.12</v>
          </cell>
          <cell r="J31">
            <v>54.36</v>
          </cell>
          <cell r="K31">
            <v>6.4</v>
          </cell>
        </row>
        <row r="32">
          <cell r="B32">
            <v>14.987500000000002</v>
          </cell>
          <cell r="C32">
            <v>19.2</v>
          </cell>
          <cell r="D32">
            <v>12.3</v>
          </cell>
          <cell r="E32">
            <v>88.5</v>
          </cell>
          <cell r="F32">
            <v>98</v>
          </cell>
          <cell r="G32">
            <v>72</v>
          </cell>
          <cell r="H32">
            <v>21.6</v>
          </cell>
          <cell r="J32">
            <v>41.04</v>
          </cell>
          <cell r="K32">
            <v>1</v>
          </cell>
        </row>
        <row r="33">
          <cell r="B33">
            <v>13.200000000000003</v>
          </cell>
          <cell r="C33">
            <v>20.100000000000001</v>
          </cell>
          <cell r="D33">
            <v>8.8000000000000007</v>
          </cell>
          <cell r="E33">
            <v>76.416666666666671</v>
          </cell>
          <cell r="F33">
            <v>99</v>
          </cell>
          <cell r="G33">
            <v>38</v>
          </cell>
          <cell r="H33">
            <v>18.36</v>
          </cell>
          <cell r="J33">
            <v>32.76</v>
          </cell>
          <cell r="K33">
            <v>0.2</v>
          </cell>
        </row>
        <row r="34">
          <cell r="B34">
            <v>14.5625</v>
          </cell>
          <cell r="C34">
            <v>24.9</v>
          </cell>
          <cell r="D34">
            <v>6.6</v>
          </cell>
          <cell r="E34">
            <v>62.375</v>
          </cell>
          <cell r="F34">
            <v>95</v>
          </cell>
          <cell r="G34">
            <v>25</v>
          </cell>
          <cell r="H34">
            <v>11.879999999999999</v>
          </cell>
          <cell r="J34">
            <v>25.92</v>
          </cell>
          <cell r="K34">
            <v>0</v>
          </cell>
        </row>
        <row r="35">
          <cell r="B35">
            <v>18.304166666666667</v>
          </cell>
          <cell r="C35">
            <v>26.7</v>
          </cell>
          <cell r="D35">
            <v>12.7</v>
          </cell>
          <cell r="E35">
            <v>45.125</v>
          </cell>
          <cell r="F35">
            <v>61</v>
          </cell>
          <cell r="G35">
            <v>27</v>
          </cell>
          <cell r="H35">
            <v>24.12</v>
          </cell>
          <cell r="J35">
            <v>41.4</v>
          </cell>
          <cell r="K35">
            <v>0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9"/>
  <sheetViews>
    <sheetView tabSelected="1" zoomScale="90" zoomScaleNormal="90" workbookViewId="0">
      <selection activeCell="A29" sqref="A29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85546875" style="2" bestFit="1" customWidth="1"/>
    <col min="33" max="33" width="6.5703125" style="7" bestFit="1" customWidth="1"/>
  </cols>
  <sheetData>
    <row r="1" spans="1:37" ht="20.100000000000001" customHeight="1" x14ac:dyDescent="0.2">
      <c r="A1" s="136" t="s">
        <v>167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7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7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B3" si="0">SUM(C3+1)</f>
        <v>3</v>
      </c>
      <c r="E3" s="140">
        <f t="shared" si="0"/>
        <v>4</v>
      </c>
      <c r="F3" s="140">
        <f t="shared" si="0"/>
        <v>5</v>
      </c>
      <c r="G3" s="140">
        <v>6</v>
      </c>
      <c r="H3" s="140"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>SUM(AB3+1)</f>
        <v>28</v>
      </c>
      <c r="AD3" s="140">
        <f>SUM(AC3+1)</f>
        <v>29</v>
      </c>
      <c r="AE3" s="140">
        <v>30</v>
      </c>
      <c r="AF3" s="142">
        <v>31</v>
      </c>
      <c r="AG3" s="141" t="s">
        <v>26</v>
      </c>
    </row>
    <row r="4" spans="1:37" s="5" customForma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3"/>
      <c r="AG4" s="141"/>
    </row>
    <row r="5" spans="1:37" s="5" customFormat="1" x14ac:dyDescent="0.2">
      <c r="A5" s="47" t="s">
        <v>30</v>
      </c>
      <c r="B5" s="102">
        <f>[1]Julho!$B$5</f>
        <v>15.424999999999999</v>
      </c>
      <c r="C5" s="102">
        <f>[1]Julho!$B$6</f>
        <v>14.237499999999999</v>
      </c>
      <c r="D5" s="102">
        <f>[1]Julho!$B$7</f>
        <v>17.308333333333334</v>
      </c>
      <c r="E5" s="102">
        <f>[1]Julho!$B$8</f>
        <v>17.208695652173912</v>
      </c>
      <c r="F5" s="102">
        <f>[1]Julho!$B$9</f>
        <v>17.641666666666669</v>
      </c>
      <c r="G5" s="102">
        <f>[1]Julho!$B$10</f>
        <v>17.650000000000002</v>
      </c>
      <c r="H5" s="102">
        <f>[1]Julho!$B$11</f>
        <v>17.712499999999999</v>
      </c>
      <c r="I5" s="102">
        <f>[1]Julho!$B$12</f>
        <v>17.950000000000006</v>
      </c>
      <c r="J5" s="102">
        <f>[1]Julho!$B$13</f>
        <v>16.738095238095234</v>
      </c>
      <c r="K5" s="102">
        <f>[1]Julho!$B$14</f>
        <v>18.669565217391302</v>
      </c>
      <c r="L5" s="102">
        <f>[1]Julho!$B$15</f>
        <v>20.220833333333335</v>
      </c>
      <c r="M5" s="102">
        <f>[1]Julho!$B$16</f>
        <v>19.766666666666666</v>
      </c>
      <c r="N5" s="102">
        <f>[1]Julho!$B$17</f>
        <v>21.129166666666666</v>
      </c>
      <c r="O5" s="102">
        <f>[1]Julho!$B$18</f>
        <v>20.954166666666669</v>
      </c>
      <c r="P5" s="102">
        <f>[1]Julho!$B$19</f>
        <v>20.487500000000001</v>
      </c>
      <c r="Q5" s="102">
        <f>[1]Julho!$B$20</f>
        <v>19.895833333333329</v>
      </c>
      <c r="R5" s="102">
        <f>[1]Julho!$B$21</f>
        <v>20.045833333333331</v>
      </c>
      <c r="S5" s="102">
        <f>[1]Julho!$B$22</f>
        <v>17.333333333333332</v>
      </c>
      <c r="T5" s="102">
        <f>[1]Julho!$B$23</f>
        <v>15.495833333333335</v>
      </c>
      <c r="U5" s="102">
        <f>[1]Julho!$B$24</f>
        <v>18.404166666666665</v>
      </c>
      <c r="V5" s="102">
        <f>[1]Julho!$B$25</f>
        <v>20.06666666666667</v>
      </c>
      <c r="W5" s="102">
        <f>[1]Julho!$B$26</f>
        <v>20.274999999999999</v>
      </c>
      <c r="X5" s="102">
        <f>[1]Julho!$B$27</f>
        <v>21.170833333333331</v>
      </c>
      <c r="Y5" s="102">
        <f>[1]Julho!$B$28</f>
        <v>21.865217391304352</v>
      </c>
      <c r="Z5" s="102">
        <f>[1]Julho!$B$29</f>
        <v>22.166666666666671</v>
      </c>
      <c r="AA5" s="102">
        <f>[1]Julho!$B$30</f>
        <v>23.004166666666663</v>
      </c>
      <c r="AB5" s="102">
        <f>[1]Julho!$B$31</f>
        <v>23.704166666666669</v>
      </c>
      <c r="AC5" s="102">
        <f>[1]Julho!$B$32</f>
        <v>21.012500000000003</v>
      </c>
      <c r="AD5" s="102">
        <f>[1]Julho!$B$33</f>
        <v>15.995833333333335</v>
      </c>
      <c r="AE5" s="102">
        <f>[1]Julho!$B$34</f>
        <v>14.829166666666667</v>
      </c>
      <c r="AF5" s="102">
        <f>[1]Julho!$B$35</f>
        <v>16.291666666666668</v>
      </c>
      <c r="AG5" s="103">
        <f t="shared" ref="AG5:AG58" si="1">AVERAGE(B5:AF5)</f>
        <v>18.859889467708538</v>
      </c>
    </row>
    <row r="6" spans="1:37" x14ac:dyDescent="0.2">
      <c r="A6" s="47" t="s">
        <v>0</v>
      </c>
      <c r="B6" s="104">
        <f>[2]Julho!$B$5</f>
        <v>10.540000000000001</v>
      </c>
      <c r="C6" s="104">
        <f>[2]Julho!$B$6</f>
        <v>11.133333333333335</v>
      </c>
      <c r="D6" s="104">
        <f>[2]Julho!$B$7</f>
        <v>12.183333333333335</v>
      </c>
      <c r="E6" s="104">
        <f>[2]Julho!$B$8</f>
        <v>13.8125</v>
      </c>
      <c r="F6" s="104">
        <f>[2]Julho!$B$9</f>
        <v>15.078260869565215</v>
      </c>
      <c r="G6" s="104">
        <f>[2]Julho!$B$10</f>
        <v>16.241666666666667</v>
      </c>
      <c r="H6" s="104">
        <f>[2]Julho!$B$11</f>
        <v>15.741666666666667</v>
      </c>
      <c r="I6" s="104">
        <f>[2]Julho!$B$12</f>
        <v>16</v>
      </c>
      <c r="J6" s="104">
        <f>[2]Julho!$B$13</f>
        <v>15.591666666666663</v>
      </c>
      <c r="K6" s="104">
        <f>[2]Julho!$B$14</f>
        <v>14.820833333333333</v>
      </c>
      <c r="L6" s="104">
        <f>[2]Julho!$B$15</f>
        <v>16.645833333333336</v>
      </c>
      <c r="M6" s="104">
        <f>[2]Julho!$B$16</f>
        <v>19.079166666666666</v>
      </c>
      <c r="N6" s="104">
        <f>[2]Julho!$B$17</f>
        <v>18.983333333333334</v>
      </c>
      <c r="O6" s="104">
        <f>[2]Julho!$B$18</f>
        <v>18.549999999999997</v>
      </c>
      <c r="P6" s="104">
        <f>[2]Julho!$B$19</f>
        <v>20.675000000000001</v>
      </c>
      <c r="Q6" s="104">
        <f>[2]Julho!$B$20</f>
        <v>20.162499999999998</v>
      </c>
      <c r="R6" s="104">
        <f>[2]Julho!$B$21</f>
        <v>14.77083333333333</v>
      </c>
      <c r="S6" s="104">
        <f>[2]Julho!$B$22</f>
        <v>10.720833333333333</v>
      </c>
      <c r="T6" s="104">
        <f>[2]Julho!$B$23</f>
        <v>18.492307692307694</v>
      </c>
      <c r="U6" s="104">
        <f>[2]Julho!$B$24</f>
        <v>15.645833333333336</v>
      </c>
      <c r="V6" s="104">
        <f>[2]Julho!$B$25</f>
        <v>17.787500000000001</v>
      </c>
      <c r="W6" s="104">
        <f>[2]Julho!$B$26</f>
        <v>18.845833333333331</v>
      </c>
      <c r="X6" s="104">
        <f>[2]Julho!$B$27</f>
        <v>20.620833333333334</v>
      </c>
      <c r="Y6" s="104">
        <f>[2]Julho!$B$28</f>
        <v>18.804166666666667</v>
      </c>
      <c r="Z6" s="104">
        <f>[2]Julho!$B$29</f>
        <v>18.850000000000005</v>
      </c>
      <c r="AA6" s="104">
        <f>[2]Julho!$B$30</f>
        <v>20.954166666666669</v>
      </c>
      <c r="AB6" s="104">
        <f>[2]Julho!$B$31</f>
        <v>19.983333333333331</v>
      </c>
      <c r="AC6" s="104">
        <f>[2]Julho!$B$32</f>
        <v>13.97916666666667</v>
      </c>
      <c r="AD6" s="104">
        <f>[2]Julho!$B$33</f>
        <v>13.278260869565216</v>
      </c>
      <c r="AE6" s="104">
        <f>[2]Julho!$B$34</f>
        <v>13.069565217391302</v>
      </c>
      <c r="AF6" s="104">
        <f>[2]Julho!$B$35</f>
        <v>15.982608695652175</v>
      </c>
      <c r="AG6" s="103">
        <f t="shared" si="1"/>
        <v>16.355623763800487</v>
      </c>
    </row>
    <row r="7" spans="1:37" x14ac:dyDescent="0.2">
      <c r="A7" s="47" t="s">
        <v>81</v>
      </c>
      <c r="B7" s="104">
        <f>[3]Julho!$B$5</f>
        <v>12.866666666666667</v>
      </c>
      <c r="C7" s="104">
        <f>[3]Julho!$B$6</f>
        <v>14.091666666666669</v>
      </c>
      <c r="D7" s="104">
        <f>[3]Julho!$B$7</f>
        <v>16.060869565217391</v>
      </c>
      <c r="E7" s="104">
        <f>[3]Julho!$B$8</f>
        <v>17.037499999999998</v>
      </c>
      <c r="F7" s="104">
        <f>[3]Julho!$B$9</f>
        <v>18.704166666666662</v>
      </c>
      <c r="G7" s="104">
        <f>[3]Julho!$B$10</f>
        <v>19.162499999999998</v>
      </c>
      <c r="H7" s="104">
        <f>[3]Julho!$B$11</f>
        <v>18.812500000000004</v>
      </c>
      <c r="I7" s="104">
        <f>[3]Julho!$B$12</f>
        <v>19.483333333333334</v>
      </c>
      <c r="J7" s="104">
        <f>[3]Julho!$B$13</f>
        <v>18.095833333333335</v>
      </c>
      <c r="K7" s="104">
        <f>[3]Julho!$B$14</f>
        <v>18.95</v>
      </c>
      <c r="L7" s="104">
        <f>[3]Julho!$B$15</f>
        <v>20.608333333333331</v>
      </c>
      <c r="M7" s="104">
        <f>[3]Julho!$B$16</f>
        <v>21.791666666666668</v>
      </c>
      <c r="N7" s="104">
        <f>[3]Julho!$B$17</f>
        <v>21.787499999999998</v>
      </c>
      <c r="O7" s="104">
        <f>[3]Julho!$B$18</f>
        <v>21.820833333333336</v>
      </c>
      <c r="P7" s="104">
        <f>[3]Julho!$B$19</f>
        <v>22.929166666666674</v>
      </c>
      <c r="Q7" s="104">
        <f>[3]Julho!$B$20</f>
        <v>21.995833333333334</v>
      </c>
      <c r="R7" s="104">
        <f>[3]Julho!$B$21</f>
        <v>19.837499999999999</v>
      </c>
      <c r="S7" s="104">
        <f>[3]Julho!$B$22</f>
        <v>14.029166666666667</v>
      </c>
      <c r="T7" s="104">
        <f>[3]Julho!$B$23</f>
        <v>15.475</v>
      </c>
      <c r="U7" s="104">
        <f>[3]Julho!$B$24</f>
        <v>18.116666666666667</v>
      </c>
      <c r="V7" s="104">
        <f>[3]Julho!$B$25</f>
        <v>20.937499999999996</v>
      </c>
      <c r="W7" s="104">
        <f>[3]Julho!$B$26</f>
        <v>21.862499999999997</v>
      </c>
      <c r="X7" s="104">
        <f>[3]Julho!$B$27</f>
        <v>23.5</v>
      </c>
      <c r="Y7" s="104">
        <f>[3]Julho!$B$28</f>
        <v>22.237499999999997</v>
      </c>
      <c r="Z7" s="104">
        <f>[3]Julho!$B$29</f>
        <v>20.720833333333335</v>
      </c>
      <c r="AA7" s="104">
        <f>[3]Julho!$B$30</f>
        <v>23.3</v>
      </c>
      <c r="AB7" s="104">
        <f>[3]Julho!$B$31</f>
        <v>25.049999999999997</v>
      </c>
      <c r="AC7" s="104">
        <f>[3]Julho!$B$32</f>
        <v>18.070833333333336</v>
      </c>
      <c r="AD7" s="104">
        <f>[3]Julho!$B$33</f>
        <v>15.091666666666667</v>
      </c>
      <c r="AE7" s="104">
        <f>[3]Julho!$B$34</f>
        <v>16.154166666666665</v>
      </c>
      <c r="AF7" s="104">
        <f>[3]Julho!$B$35</f>
        <v>17.665217391304346</v>
      </c>
      <c r="AG7" s="103">
        <f t="shared" si="1"/>
        <v>19.233771622253393</v>
      </c>
    </row>
    <row r="8" spans="1:37" x14ac:dyDescent="0.2">
      <c r="A8" s="47" t="s">
        <v>1</v>
      </c>
      <c r="B8" s="104">
        <f>[4]Julho!$B$5</f>
        <v>14.495833333333332</v>
      </c>
      <c r="C8" s="104">
        <f>[4]Julho!$B$6</f>
        <v>14.816666666666665</v>
      </c>
      <c r="D8" s="104">
        <f>[4]Julho!$B$7</f>
        <v>16.482608695652175</v>
      </c>
      <c r="E8" s="104">
        <f>[4]Julho!$B$8</f>
        <v>19.55</v>
      </c>
      <c r="F8" s="104">
        <f>[4]Julho!$B$9</f>
        <v>20.758333333333329</v>
      </c>
      <c r="G8" s="104">
        <f>[4]Julho!$B$10</f>
        <v>20.587500000000002</v>
      </c>
      <c r="H8" s="104">
        <f>[4]Julho!$B$11</f>
        <v>20.270833333333332</v>
      </c>
      <c r="I8" s="104">
        <f>[4]Julho!$B$12</f>
        <v>20.033333333333335</v>
      </c>
      <c r="J8" s="104">
        <f>[4]Julho!$B$13</f>
        <v>20.74583333333333</v>
      </c>
      <c r="K8" s="104">
        <f>[4]Julho!$B$14</f>
        <v>20.862500000000001</v>
      </c>
      <c r="L8" s="104">
        <f>[4]Julho!$B$15</f>
        <v>21.654166666666669</v>
      </c>
      <c r="M8" s="104">
        <f>[4]Julho!$B$16</f>
        <v>22.299999999999997</v>
      </c>
      <c r="N8" s="104">
        <f>[4]Julho!$B$17</f>
        <v>20.887500000000003</v>
      </c>
      <c r="O8" s="104">
        <f>[4]Julho!$B$18</f>
        <v>22.174999999999997</v>
      </c>
      <c r="P8" s="104">
        <f>[4]Julho!$B$19</f>
        <v>22.212500000000002</v>
      </c>
      <c r="Q8" s="104">
        <f>[4]Julho!$B$20</f>
        <v>22.729166666666668</v>
      </c>
      <c r="R8" s="104">
        <f>[4]Julho!$B$21</f>
        <v>18.970833333333328</v>
      </c>
      <c r="S8" s="104">
        <f>[4]Julho!$B$22</f>
        <v>15.4</v>
      </c>
      <c r="T8" s="104">
        <f>[4]Julho!$B$23</f>
        <v>17.320833333333333</v>
      </c>
      <c r="U8" s="104">
        <f>[4]Julho!$B$24</f>
        <v>20.591666666666665</v>
      </c>
      <c r="V8" s="104">
        <f>[4]Julho!$B$25</f>
        <v>22.333333333333329</v>
      </c>
      <c r="W8" s="104">
        <f>[4]Julho!$B$26</f>
        <v>22.370833333333326</v>
      </c>
      <c r="X8" s="104">
        <f>[4]Julho!$B$27</f>
        <v>23.591666666666665</v>
      </c>
      <c r="Y8" s="104">
        <f>[4]Julho!$B$28</f>
        <v>23.716666666666665</v>
      </c>
      <c r="Z8" s="104">
        <f>[4]Julho!$B$29</f>
        <v>24.150000000000006</v>
      </c>
      <c r="AA8" s="104">
        <f>[4]Julho!$B$30</f>
        <v>25.712500000000002</v>
      </c>
      <c r="AB8" s="104">
        <f>[4]Julho!$B$31</f>
        <v>25.237500000000001</v>
      </c>
      <c r="AC8" s="104">
        <f>[4]Julho!$B$32</f>
        <v>19.620833333333326</v>
      </c>
      <c r="AD8" s="104">
        <f>[4]Julho!$B$33</f>
        <v>16.416666666666664</v>
      </c>
      <c r="AE8" s="104">
        <f>[4]Julho!$B$34</f>
        <v>18.612500000000001</v>
      </c>
      <c r="AF8" s="104">
        <f>[4]Julho!$B$35</f>
        <v>23.3125</v>
      </c>
      <c r="AG8" s="103">
        <f t="shared" si="1"/>
        <v>20.57806802244038</v>
      </c>
    </row>
    <row r="9" spans="1:37" x14ac:dyDescent="0.2">
      <c r="A9" s="47" t="s">
        <v>138</v>
      </c>
      <c r="B9" s="104">
        <f>[5]Julho!$B$5</f>
        <v>7.5083333333333329</v>
      </c>
      <c r="C9" s="104">
        <f>[5]Julho!$B$6</f>
        <v>10.070833333333333</v>
      </c>
      <c r="D9" s="104">
        <f>[5]Julho!$B$7</f>
        <v>12.956521739130435</v>
      </c>
      <c r="E9" s="104">
        <f>[5]Julho!$B$8</f>
        <v>15.283333333333337</v>
      </c>
      <c r="F9" s="104">
        <f>[5]Julho!$B$9</f>
        <v>16.604166666666664</v>
      </c>
      <c r="G9" s="104">
        <f>[5]Julho!$B$10</f>
        <v>18.629166666666666</v>
      </c>
      <c r="H9" s="104">
        <f>[5]Julho!$B$11</f>
        <v>17.74583333333333</v>
      </c>
      <c r="I9" s="104">
        <f>[5]Julho!$B$12</f>
        <v>18.504166666666666</v>
      </c>
      <c r="J9" s="104">
        <f>[5]Julho!$B$13</f>
        <v>17.441666666666666</v>
      </c>
      <c r="K9" s="104">
        <f>[5]Julho!$B$14</f>
        <v>17.520833333333332</v>
      </c>
      <c r="L9" s="104">
        <f>[5]Julho!$B$15</f>
        <v>18.475000000000001</v>
      </c>
      <c r="M9" s="104">
        <f>[5]Julho!$B$16</f>
        <v>20.395833333333332</v>
      </c>
      <c r="N9" s="104">
        <f>[5]Julho!$B$17</f>
        <v>20.691666666666666</v>
      </c>
      <c r="O9" s="104">
        <f>[5]Julho!$B$18</f>
        <v>20.525000000000002</v>
      </c>
      <c r="P9" s="104">
        <f>[5]Julho!$B$19</f>
        <v>21.299999999999997</v>
      </c>
      <c r="Q9" s="104">
        <f>[5]Julho!$B$20</f>
        <v>21.883333333333336</v>
      </c>
      <c r="R9" s="104">
        <f>[5]Julho!$B$21</f>
        <v>14.524999999999997</v>
      </c>
      <c r="S9" s="104">
        <f>[5]Julho!$B$22</f>
        <v>11.645833333333334</v>
      </c>
      <c r="T9" s="104">
        <f>[5]Julho!$B$23</f>
        <v>14.566666666666668</v>
      </c>
      <c r="U9" s="104">
        <f>[5]Julho!$B$24</f>
        <v>18.170833333333334</v>
      </c>
      <c r="V9" s="104">
        <f>[5]Julho!$B$25</f>
        <v>20.616666666666664</v>
      </c>
      <c r="W9" s="104">
        <f>[5]Julho!$B$26</f>
        <v>21.904166666666669</v>
      </c>
      <c r="X9" s="104">
        <f>[5]Julho!$B$27</f>
        <v>22.866666666666671</v>
      </c>
      <c r="Y9" s="104">
        <f>[5]Julho!$B$28</f>
        <v>20.216666666666665</v>
      </c>
      <c r="Z9" s="104">
        <f>[5]Julho!$B$29</f>
        <v>19.316666666666666</v>
      </c>
      <c r="AA9" s="104">
        <f>[5]Julho!$B$30</f>
        <v>22.400000000000002</v>
      </c>
      <c r="AB9" s="104">
        <f>[5]Julho!$B$31</f>
        <v>21.150000000000002</v>
      </c>
      <c r="AC9" s="104">
        <f>[5]Julho!$B$32</f>
        <v>11.908333333333333</v>
      </c>
      <c r="AD9" s="104">
        <f>[5]Julho!$B$33</f>
        <v>12.525</v>
      </c>
      <c r="AE9" s="104">
        <f>[5]Julho!$B$34</f>
        <v>14.237499999999999</v>
      </c>
      <c r="AF9" s="104">
        <f>[5]Julho!$B$35</f>
        <v>17.525000000000002</v>
      </c>
      <c r="AG9" s="103">
        <f t="shared" si="1"/>
        <v>17.390667367928934</v>
      </c>
    </row>
    <row r="10" spans="1:37" x14ac:dyDescent="0.2">
      <c r="A10" s="47" t="s">
        <v>87</v>
      </c>
      <c r="B10" s="104">
        <f>[6]Julho!$B$5</f>
        <v>12.933333333333335</v>
      </c>
      <c r="C10" s="104">
        <f>[6]Julho!$B$6</f>
        <v>13.004166666666668</v>
      </c>
      <c r="D10" s="104">
        <f>[6]Julho!$B$7</f>
        <v>16.491304347826084</v>
      </c>
      <c r="E10" s="104">
        <f>[6]Julho!$B$8</f>
        <v>16.066666666666666</v>
      </c>
      <c r="F10" s="104">
        <f>[6]Julho!$B$9</f>
        <v>17.18333333333333</v>
      </c>
      <c r="G10" s="104">
        <f>[6]Julho!$B$10</f>
        <v>17.004166666666666</v>
      </c>
      <c r="H10" s="104">
        <f>[6]Julho!$B$11</f>
        <v>17.208333333333336</v>
      </c>
      <c r="I10" s="104">
        <f>[6]Julho!$B$12</f>
        <v>17.512499999999999</v>
      </c>
      <c r="J10" s="104">
        <f>[6]Julho!$B$13</f>
        <v>17.212500000000002</v>
      </c>
      <c r="K10" s="104">
        <f>[6]Julho!$B$14</f>
        <v>17.549999999999997</v>
      </c>
      <c r="L10" s="104">
        <f>[6]Julho!$B$15</f>
        <v>18.383333333333333</v>
      </c>
      <c r="M10" s="104">
        <f>[6]Julho!$B$16</f>
        <v>18.191666666666666</v>
      </c>
      <c r="N10" s="104">
        <f>[6]Julho!$B$17</f>
        <v>18.595833333333335</v>
      </c>
      <c r="O10" s="104">
        <f>[6]Julho!$B$18</f>
        <v>19.337500000000002</v>
      </c>
      <c r="P10" s="104">
        <f>[6]Julho!$B$19</f>
        <v>20.55833333333333</v>
      </c>
      <c r="Q10" s="104">
        <f>[6]Julho!$B$20</f>
        <v>19.833333333333332</v>
      </c>
      <c r="R10" s="104">
        <f>[6]Julho!$B$21</f>
        <v>19.650000000000002</v>
      </c>
      <c r="S10" s="104">
        <f>[6]Julho!$B$22</f>
        <v>14.958333333333329</v>
      </c>
      <c r="T10" s="104">
        <f>[6]Julho!$B$23</f>
        <v>15.725</v>
      </c>
      <c r="U10" s="104">
        <f>[6]Julho!$B$24</f>
        <v>18.350000000000001</v>
      </c>
      <c r="V10" s="104">
        <f>[6]Julho!$B$25</f>
        <v>19.724999999999998</v>
      </c>
      <c r="W10" s="104">
        <f>[6]Julho!$B$26</f>
        <v>21.137499999999999</v>
      </c>
      <c r="X10" s="104">
        <f>[6]Julho!$B$27</f>
        <v>21.125</v>
      </c>
      <c r="Y10" s="104">
        <f>[6]Julho!$B$28</f>
        <v>22.012499999999999</v>
      </c>
      <c r="Z10" s="104">
        <f>[6]Julho!$B$29</f>
        <v>21.904166666666669</v>
      </c>
      <c r="AA10" s="104">
        <f>[6]Julho!$B$30</f>
        <v>22.404166666666669</v>
      </c>
      <c r="AB10" s="104">
        <f>[6]Julho!$B$31</f>
        <v>25.045833333333334</v>
      </c>
      <c r="AC10" s="104">
        <f>[6]Julho!$B$32</f>
        <v>20.245833333333334</v>
      </c>
      <c r="AD10" s="104">
        <f>[6]Julho!$B$33</f>
        <v>14.179166666666669</v>
      </c>
      <c r="AE10" s="104">
        <f>[6]Julho!$B$34</f>
        <v>14.575000000000003</v>
      </c>
      <c r="AF10" s="104">
        <f>[6]Julho!$B$35</f>
        <v>17.258333333333336</v>
      </c>
      <c r="AG10" s="103">
        <f t="shared" si="1"/>
        <v>18.237488312295465</v>
      </c>
    </row>
    <row r="11" spans="1:37" x14ac:dyDescent="0.2">
      <c r="A11" s="47" t="s">
        <v>47</v>
      </c>
      <c r="B11" s="104">
        <f>[7]Julho!$B$5</f>
        <v>14.087500000000004</v>
      </c>
      <c r="C11" s="104">
        <f>[7]Julho!$B$6</f>
        <v>14.916666666666664</v>
      </c>
      <c r="D11" s="104">
        <f>[7]Julho!$B$7</f>
        <v>16.995833333333334</v>
      </c>
      <c r="E11" s="104">
        <f>[7]Julho!$B$8</f>
        <v>16.929166666666671</v>
      </c>
      <c r="F11" s="104">
        <f>[7]Julho!$B$9</f>
        <v>18.029166666666669</v>
      </c>
      <c r="G11" s="104">
        <f>[7]Julho!$B$10</f>
        <v>19.4375</v>
      </c>
      <c r="H11" s="104">
        <f>[7]Julho!$B$11</f>
        <v>18.283333333333335</v>
      </c>
      <c r="I11" s="104">
        <f>[7]Julho!$B$12</f>
        <v>18.808333333333337</v>
      </c>
      <c r="J11" s="104">
        <f>[7]Julho!$B$13</f>
        <v>17.666666666666668</v>
      </c>
      <c r="K11" s="104">
        <f>[7]Julho!$B$14</f>
        <v>18.616666666666664</v>
      </c>
      <c r="L11" s="104">
        <f>[7]Julho!$B$15</f>
        <v>20.304166666666671</v>
      </c>
      <c r="M11" s="104">
        <f>[7]Julho!$B$16</f>
        <v>22.099999999999998</v>
      </c>
      <c r="N11" s="104">
        <f>[7]Julho!$B$17</f>
        <v>22.191666666666663</v>
      </c>
      <c r="O11" s="104">
        <f>[7]Julho!$B$18</f>
        <v>21.320833333333329</v>
      </c>
      <c r="P11" s="104">
        <f>[7]Julho!$B$19</f>
        <v>22.208333333333329</v>
      </c>
      <c r="Q11" s="104">
        <f>[7]Julho!$B$20</f>
        <v>22.408333333333328</v>
      </c>
      <c r="R11" s="104">
        <f>[7]Julho!$B$21</f>
        <v>22.087500000000006</v>
      </c>
      <c r="S11" s="104">
        <f>[7]Julho!$B$22</f>
        <v>14.745833333333335</v>
      </c>
      <c r="T11" s="104">
        <f>[7]Julho!$B$23</f>
        <v>16.108333333333334</v>
      </c>
      <c r="U11" s="104">
        <f>[7]Julho!$B$24</f>
        <v>18.537500000000001</v>
      </c>
      <c r="V11" s="104">
        <f>[7]Julho!$B$25</f>
        <v>20.366666666666671</v>
      </c>
      <c r="W11" s="104">
        <f>[7]Julho!$B$26</f>
        <v>21.899999999999995</v>
      </c>
      <c r="X11" s="104">
        <f>[7]Julho!$B$27</f>
        <v>22.658333333333331</v>
      </c>
      <c r="Y11" s="104">
        <f>[7]Julho!$B$28</f>
        <v>21.8</v>
      </c>
      <c r="Z11" s="104">
        <f>[7]Julho!$B$29</f>
        <v>20.670833333333334</v>
      </c>
      <c r="AA11" s="104">
        <f>[7]Julho!$B$30</f>
        <v>22.816666666666663</v>
      </c>
      <c r="AB11" s="104">
        <f>[7]Julho!$B$31</f>
        <v>25.333333333333339</v>
      </c>
      <c r="AC11" s="104">
        <f>[7]Julho!$B$32</f>
        <v>19.654166666666669</v>
      </c>
      <c r="AD11" s="104">
        <f>[7]Julho!$B$33</f>
        <v>14.883333333333331</v>
      </c>
      <c r="AE11" s="104">
        <f>[7]Julho!$B$34</f>
        <v>16.258333333333329</v>
      </c>
      <c r="AF11" s="104">
        <f>[7]Julho!$B$35</f>
        <v>17.362500000000001</v>
      </c>
      <c r="AG11" s="103">
        <f t="shared" si="1"/>
        <v>19.338306451612905</v>
      </c>
    </row>
    <row r="12" spans="1:37" x14ac:dyDescent="0.2">
      <c r="A12" s="47" t="s">
        <v>90</v>
      </c>
      <c r="B12" s="104">
        <f>[8]Julho!$B$5</f>
        <v>11.008333333333333</v>
      </c>
      <c r="C12" s="104">
        <f>[8]Julho!$B$6</f>
        <v>11.954166666666666</v>
      </c>
      <c r="D12" s="104">
        <f>[8]Julho!$B$7</f>
        <v>13.117391304347825</v>
      </c>
      <c r="E12" s="104">
        <f>[8]Julho!$B$8</f>
        <v>15.975000000000001</v>
      </c>
      <c r="F12" s="104">
        <f>[8]Julho!$B$9</f>
        <v>17.779166666666669</v>
      </c>
      <c r="G12" s="104">
        <f>[8]Julho!$B$10</f>
        <v>18.412499999999998</v>
      </c>
      <c r="H12" s="104">
        <f>[8]Julho!$B$11</f>
        <v>18.166666666666668</v>
      </c>
      <c r="I12" s="104">
        <f>[8]Julho!$B$12</f>
        <v>18.466666666666669</v>
      </c>
      <c r="J12" s="104">
        <f>[8]Julho!$B$13</f>
        <v>17.762499999999999</v>
      </c>
      <c r="K12" s="104">
        <f>[8]Julho!$B$14</f>
        <v>17.820833333333333</v>
      </c>
      <c r="L12" s="104">
        <f>[8]Julho!$B$15</f>
        <v>19.662500000000005</v>
      </c>
      <c r="M12" s="104">
        <f>[8]Julho!$B$16</f>
        <v>20.091666666666665</v>
      </c>
      <c r="N12" s="104">
        <f>[8]Julho!$B$17</f>
        <v>19.391666666666669</v>
      </c>
      <c r="O12" s="104">
        <f>[8]Julho!$B$18</f>
        <v>19.837499999999999</v>
      </c>
      <c r="P12" s="104">
        <f>[8]Julho!$B$19</f>
        <v>20.870833333333334</v>
      </c>
      <c r="Q12" s="104">
        <f>[8]Julho!$B$20</f>
        <v>22.066666666666666</v>
      </c>
      <c r="R12" s="104">
        <f>[8]Julho!$B$21</f>
        <v>17.908333333333335</v>
      </c>
      <c r="S12" s="104">
        <f>[8]Julho!$B$22</f>
        <v>12.308333333333332</v>
      </c>
      <c r="T12" s="104">
        <f>[8]Julho!$B$23</f>
        <v>13.954166666666666</v>
      </c>
      <c r="U12" s="104">
        <f>[8]Julho!$B$24</f>
        <v>17.933333333333334</v>
      </c>
      <c r="V12" s="104">
        <f>[8]Julho!$B$25</f>
        <v>20.387499999999999</v>
      </c>
      <c r="W12" s="104">
        <f>[8]Julho!$B$26</f>
        <v>21.341666666666665</v>
      </c>
      <c r="X12" s="104">
        <f>[8]Julho!$B$27</f>
        <v>22.454166666666666</v>
      </c>
      <c r="Y12" s="104">
        <f>[8]Julho!$B$28</f>
        <v>23.416666666666668</v>
      </c>
      <c r="Z12" s="104">
        <f>[8]Julho!$B$29</f>
        <v>21.087499999999999</v>
      </c>
      <c r="AA12" s="104">
        <f>[8]Julho!$B$30</f>
        <v>24.383333333333329</v>
      </c>
      <c r="AB12" s="104">
        <f>[8]Julho!$B$31</f>
        <v>24.508333333333336</v>
      </c>
      <c r="AC12" s="104">
        <f>[8]Julho!$B$32</f>
        <v>15.712500000000004</v>
      </c>
      <c r="AD12" s="104">
        <f>[8]Julho!$B$33</f>
        <v>15.254166666666663</v>
      </c>
      <c r="AE12" s="104">
        <f>[8]Julho!$B$34</f>
        <v>15.899999999999999</v>
      </c>
      <c r="AF12" s="104">
        <f>[8]Julho!$B$35</f>
        <v>20.666666666666668</v>
      </c>
      <c r="AG12" s="103">
        <f t="shared" si="1"/>
        <v>18.374216923796162</v>
      </c>
    </row>
    <row r="13" spans="1:37" x14ac:dyDescent="0.2">
      <c r="A13" s="47" t="s">
        <v>95</v>
      </c>
      <c r="B13" s="104">
        <f>[9]Julho!$B$5</f>
        <v>9.9333333333333336</v>
      </c>
      <c r="C13" s="104">
        <f>[9]Julho!$B$6</f>
        <v>11.662500000000001</v>
      </c>
      <c r="D13" s="104">
        <f>[9]Julho!$B$7</f>
        <v>12.847826086956525</v>
      </c>
      <c r="E13" s="104">
        <f>[9]Julho!$B$8</f>
        <v>16.350000000000001</v>
      </c>
      <c r="F13" s="104">
        <f>[9]Julho!$B$9</f>
        <v>16.925000000000001</v>
      </c>
      <c r="G13" s="104">
        <f>[9]Julho!$B$10</f>
        <v>18.887499999999999</v>
      </c>
      <c r="H13" s="104">
        <f>[9]Julho!$B$11</f>
        <v>18.379166666666666</v>
      </c>
      <c r="I13" s="104">
        <f>[9]Julho!$B$12</f>
        <v>18.224999999999998</v>
      </c>
      <c r="J13" s="104">
        <f>[9]Julho!$B$13</f>
        <v>17.345833333333335</v>
      </c>
      <c r="K13" s="104">
        <f>[9]Julho!$B$14</f>
        <v>17.466666666666665</v>
      </c>
      <c r="L13" s="104">
        <f>[9]Julho!$B$15</f>
        <v>20.170833333333331</v>
      </c>
      <c r="M13" s="104">
        <f>[9]Julho!$B$16</f>
        <v>21.658333333333331</v>
      </c>
      <c r="N13" s="104">
        <f>[9]Julho!$B$17</f>
        <v>21.070833333333329</v>
      </c>
      <c r="O13" s="104">
        <f>[9]Julho!$B$18</f>
        <v>21.108333333333334</v>
      </c>
      <c r="P13" s="104">
        <f>[9]Julho!$B$19</f>
        <v>22.745833333333334</v>
      </c>
      <c r="Q13" s="104">
        <f>[9]Julho!$B$20</f>
        <v>21.858333333333334</v>
      </c>
      <c r="R13" s="104">
        <f>[9]Julho!$B$21</f>
        <v>16.925000000000001</v>
      </c>
      <c r="S13" s="104">
        <f>[9]Julho!$B$22</f>
        <v>11.012500000000001</v>
      </c>
      <c r="T13" s="104">
        <f>[9]Julho!$B$23</f>
        <v>14.670833333333334</v>
      </c>
      <c r="U13" s="104">
        <f>[9]Julho!$B$24</f>
        <v>18.137500000000003</v>
      </c>
      <c r="V13" s="104">
        <f>[9]Julho!$B$25</f>
        <v>19.925000000000001</v>
      </c>
      <c r="W13" s="104">
        <f>[9]Julho!$B$26</f>
        <v>21.087499999999999</v>
      </c>
      <c r="X13" s="104">
        <f>[9]Julho!$B$27</f>
        <v>22.270833333333329</v>
      </c>
      <c r="Y13" s="104">
        <f>[9]Julho!$B$28</f>
        <v>20.333333333333332</v>
      </c>
      <c r="Z13" s="104">
        <f>[9]Julho!$B$29</f>
        <v>20.316666666666666</v>
      </c>
      <c r="AA13" s="104">
        <f>[9]Julho!$B$30</f>
        <v>23.404166666666672</v>
      </c>
      <c r="AB13" s="104">
        <f>[9]Julho!$B$31</f>
        <v>23.112499999999994</v>
      </c>
      <c r="AC13" s="104">
        <f>[9]Julho!$B$32</f>
        <v>14.987500000000002</v>
      </c>
      <c r="AD13" s="104">
        <f>[9]Julho!$B$33</f>
        <v>13.200000000000003</v>
      </c>
      <c r="AE13" s="104">
        <f>[9]Julho!$B$34</f>
        <v>14.5625</v>
      </c>
      <c r="AF13" s="104">
        <f>[9]Julho!$B$35</f>
        <v>18.304166666666667</v>
      </c>
      <c r="AG13" s="103">
        <f t="shared" si="1"/>
        <v>18.028558906030856</v>
      </c>
      <c r="AK13" t="s">
        <v>35</v>
      </c>
    </row>
    <row r="14" spans="1:37" x14ac:dyDescent="0.2">
      <c r="A14" s="47" t="s">
        <v>139</v>
      </c>
      <c r="B14" s="104">
        <f>[10]Julho!$B$5</f>
        <v>13.874999999999998</v>
      </c>
      <c r="C14" s="104">
        <f>[10]Julho!$B$6</f>
        <v>13.904166666666667</v>
      </c>
      <c r="D14" s="104">
        <f>[10]Julho!$B$7</f>
        <v>17.408333333333331</v>
      </c>
      <c r="E14" s="104">
        <f>[10]Julho!$B$8</f>
        <v>17.266666666666669</v>
      </c>
      <c r="F14" s="104">
        <f>[10]Julho!$B$9</f>
        <v>19.675000000000001</v>
      </c>
      <c r="G14" s="104">
        <f>[10]Julho!$B$10</f>
        <v>18.625</v>
      </c>
      <c r="H14" s="104">
        <f>[10]Julho!$B$11</f>
        <v>19.778260869565216</v>
      </c>
      <c r="I14" s="104">
        <f>[10]Julho!$B$12</f>
        <v>18.858333333333331</v>
      </c>
      <c r="J14" s="104">
        <f>[10]Julho!$B$13</f>
        <v>19.029166666666669</v>
      </c>
      <c r="K14" s="104">
        <f>[10]Julho!$B$14</f>
        <v>19.8</v>
      </c>
      <c r="L14" s="104">
        <f>[10]Julho!$B$15</f>
        <v>20.399999999999999</v>
      </c>
      <c r="M14" s="104">
        <f>[10]Julho!$B$16</f>
        <v>21.237500000000001</v>
      </c>
      <c r="N14" s="104">
        <f>[10]Julho!$B$17</f>
        <v>21.129166666666666</v>
      </c>
      <c r="O14" s="104">
        <f>[10]Julho!$B$18</f>
        <v>20.162499999999998</v>
      </c>
      <c r="P14" s="104">
        <f>[10]Julho!$B$19</f>
        <v>19.645833333333336</v>
      </c>
      <c r="Q14" s="104">
        <f>[10]Julho!$B$20</f>
        <v>20.008333333333336</v>
      </c>
      <c r="R14" s="104">
        <f>[10]Julho!$B$21</f>
        <v>19.983333333333331</v>
      </c>
      <c r="S14" s="104">
        <f>[10]Julho!$B$22</f>
        <v>16.158333333333335</v>
      </c>
      <c r="T14" s="104">
        <f>[10]Julho!$B$23</f>
        <v>16.908333333333335</v>
      </c>
      <c r="U14" s="104">
        <f>[10]Julho!$B$24</f>
        <v>19.574999999999999</v>
      </c>
      <c r="V14" s="104">
        <f>[10]Julho!$B$25</f>
        <v>19.904166666666665</v>
      </c>
      <c r="W14" s="104">
        <f>[10]Julho!$B$26</f>
        <v>20.341666666666665</v>
      </c>
      <c r="X14" s="104">
        <f>[10]Julho!$B$27</f>
        <v>20.974999999999998</v>
      </c>
      <c r="Y14" s="104">
        <f>[10]Julho!$B$28</f>
        <v>21.645833333333332</v>
      </c>
      <c r="Z14" s="104">
        <f>[10]Julho!$B$29</f>
        <v>21.079166666666662</v>
      </c>
      <c r="AA14" s="104">
        <f>[10]Julho!$B$30</f>
        <v>23.200000000000003</v>
      </c>
      <c r="AB14" s="104">
        <f>[10]Julho!$B$31</f>
        <v>22.633333333333329</v>
      </c>
      <c r="AC14" s="104">
        <f>[10]Julho!$B$32</f>
        <v>20.804166666666664</v>
      </c>
      <c r="AD14" s="104">
        <f>[10]Julho!$B$33</f>
        <v>15.429166666666667</v>
      </c>
      <c r="AE14" s="104">
        <f>[10]Julho!$B$34</f>
        <v>15.404166666666667</v>
      </c>
      <c r="AF14" s="104">
        <f>[10]Julho!$B$35</f>
        <v>20.687499999999996</v>
      </c>
      <c r="AG14" s="103">
        <f t="shared" si="1"/>
        <v>19.210723468910707</v>
      </c>
      <c r="AK14" t="s">
        <v>35</v>
      </c>
    </row>
    <row r="15" spans="1:37" x14ac:dyDescent="0.2">
      <c r="A15" s="47" t="s">
        <v>2</v>
      </c>
      <c r="B15" s="104">
        <f>[11]Julho!$B$5</f>
        <v>12.999999999999998</v>
      </c>
      <c r="C15" s="104">
        <f>[11]Julho!$B$6</f>
        <v>13.8375</v>
      </c>
      <c r="D15" s="104">
        <f>[11]Julho!$B$7</f>
        <v>17.182608695652174</v>
      </c>
      <c r="E15" s="104">
        <f>[11]Julho!$B$8</f>
        <v>18.366666666666664</v>
      </c>
      <c r="F15" s="104">
        <f>[11]Julho!$B$9</f>
        <v>20.3</v>
      </c>
      <c r="G15" s="104">
        <f>[11]Julho!$B$10</f>
        <v>20.191666666666659</v>
      </c>
      <c r="H15" s="104">
        <f>[11]Julho!$B$11</f>
        <v>20.245833333333334</v>
      </c>
      <c r="I15" s="104">
        <f>[11]Julho!$B$12</f>
        <v>20.087500000000002</v>
      </c>
      <c r="J15" s="104">
        <f>[11]Julho!$B$13</f>
        <v>20.287499999999998</v>
      </c>
      <c r="K15" s="104">
        <f>[11]Julho!$B$14</f>
        <v>20.745833333333334</v>
      </c>
      <c r="L15" s="104">
        <f>[11]Julho!$B$15</f>
        <v>21.920833333333334</v>
      </c>
      <c r="M15" s="104">
        <f>[11]Julho!$B$16</f>
        <v>21.858333333333331</v>
      </c>
      <c r="N15" s="104">
        <f>[11]Julho!$B$17</f>
        <v>21.57083333333334</v>
      </c>
      <c r="O15" s="104">
        <f>[11]Julho!$B$18</f>
        <v>22.370833333333334</v>
      </c>
      <c r="P15" s="104">
        <f>[11]Julho!$B$19</f>
        <v>22.787499999999994</v>
      </c>
      <c r="Q15" s="104">
        <f>[11]Julho!$B$20</f>
        <v>23.500000000000004</v>
      </c>
      <c r="R15" s="104">
        <f>[11]Julho!$B$21</f>
        <v>21.412500000000005</v>
      </c>
      <c r="S15" s="104">
        <f>[11]Julho!$B$22</f>
        <v>14.883333333333333</v>
      </c>
      <c r="T15" s="104">
        <f>[11]Julho!$B$23</f>
        <v>17.737500000000001</v>
      </c>
      <c r="U15" s="104">
        <f>[11]Julho!$B$24</f>
        <v>20.866666666666667</v>
      </c>
      <c r="V15" s="104">
        <f>[11]Julho!$B$25</f>
        <v>22.400000000000002</v>
      </c>
      <c r="W15" s="104">
        <f>[11]Julho!$B$26</f>
        <v>22.104166666666668</v>
      </c>
      <c r="X15" s="104">
        <f>[11]Julho!$B$27</f>
        <v>23.82083333333334</v>
      </c>
      <c r="Y15" s="104">
        <f>[11]Julho!$B$28</f>
        <v>24.366666666666671</v>
      </c>
      <c r="Z15" s="104">
        <f>[11]Julho!$B$29</f>
        <v>22.416666666666668</v>
      </c>
      <c r="AA15" s="104">
        <f>[11]Julho!$B$30</f>
        <v>25.525000000000002</v>
      </c>
      <c r="AB15" s="104">
        <f>[11]Julho!$B$31</f>
        <v>25.649999999999995</v>
      </c>
      <c r="AC15" s="104">
        <f>[11]Julho!$B$32</f>
        <v>19.149999999999995</v>
      </c>
      <c r="AD15" s="104">
        <f>[11]Julho!$B$33</f>
        <v>14.791666666666666</v>
      </c>
      <c r="AE15" s="104">
        <f>[11]Julho!$B$34</f>
        <v>17.429166666666664</v>
      </c>
      <c r="AF15" s="104">
        <f>[11]Julho!$B$35</f>
        <v>21.534782608695654</v>
      </c>
      <c r="AG15" s="103">
        <f t="shared" si="1"/>
        <v>20.398141654978964</v>
      </c>
      <c r="AI15" s="12" t="s">
        <v>35</v>
      </c>
    </row>
    <row r="16" spans="1:37" x14ac:dyDescent="0.2">
      <c r="A16" s="47" t="s">
        <v>288</v>
      </c>
      <c r="B16" s="104" t="str">
        <f>[12]Julho!$B$5</f>
        <v>*</v>
      </c>
      <c r="C16" s="104" t="str">
        <f>[12]Julho!$B$6</f>
        <v>*</v>
      </c>
      <c r="D16" s="104" t="str">
        <f>[12]Julho!$B$7</f>
        <v>*</v>
      </c>
      <c r="E16" s="104" t="str">
        <f>[12]Julho!$B$8</f>
        <v>*</v>
      </c>
      <c r="F16" s="104" t="str">
        <f>[12]Julho!$B$9</f>
        <v>*</v>
      </c>
      <c r="G16" s="104" t="str">
        <f>[12]Julho!$B$10</f>
        <v>*</v>
      </c>
      <c r="H16" s="104" t="str">
        <f>[12]Julho!$B$11</f>
        <v>*</v>
      </c>
      <c r="I16" s="104" t="str">
        <f>[12]Julho!$B$12</f>
        <v>*</v>
      </c>
      <c r="J16" s="104" t="str">
        <f>[12]Julho!$B$13</f>
        <v>*</v>
      </c>
      <c r="K16" s="104" t="str">
        <f>[12]Julho!$B$14</f>
        <v>*</v>
      </c>
      <c r="L16" s="104" t="str">
        <f>[12]Julho!$B$15</f>
        <v>*</v>
      </c>
      <c r="M16" s="104" t="str">
        <f>[12]Julho!$B$16</f>
        <v>*</v>
      </c>
      <c r="N16" s="104" t="str">
        <f>[12]Julho!$B$17</f>
        <v>*</v>
      </c>
      <c r="O16" s="104" t="str">
        <f>[12]Julho!$B$18</f>
        <v>*</v>
      </c>
      <c r="P16" s="104" t="str">
        <f>[12]Julho!$B$19</f>
        <v>*</v>
      </c>
      <c r="Q16" s="104" t="str">
        <f>[12]Julho!$B$20</f>
        <v>*</v>
      </c>
      <c r="R16" s="104" t="str">
        <f>[12]Julho!$B$21</f>
        <v>*</v>
      </c>
      <c r="S16" s="104" t="str">
        <f>[12]Julho!$B$22</f>
        <v>*</v>
      </c>
      <c r="T16" s="104" t="str">
        <f>[12]Julho!$B$23</f>
        <v>*</v>
      </c>
      <c r="U16" s="104" t="str">
        <f>[12]Julho!$B$24</f>
        <v>*</v>
      </c>
      <c r="V16" s="104" t="str">
        <f>[12]Julho!$B$25</f>
        <v>*</v>
      </c>
      <c r="W16" s="104" t="str">
        <f>[12]Julho!$B$26</f>
        <v>*</v>
      </c>
      <c r="X16" s="104" t="str">
        <f>[12]Julho!$B$27</f>
        <v>*</v>
      </c>
      <c r="Y16" s="104" t="str">
        <f>[12]Julho!$B$28</f>
        <v>*</v>
      </c>
      <c r="Z16" s="104" t="str">
        <f>[12]Julho!$B$29</f>
        <v>*</v>
      </c>
      <c r="AA16" s="104" t="str">
        <f>[12]Julho!$B$30</f>
        <v>*</v>
      </c>
      <c r="AB16" s="104" t="str">
        <f>[12]Julho!$B$31</f>
        <v>*</v>
      </c>
      <c r="AC16" s="104" t="str">
        <f>[12]Julho!$B$32</f>
        <v>*</v>
      </c>
      <c r="AD16" s="104" t="str">
        <f>[12]Julho!$B$33</f>
        <v>*</v>
      </c>
      <c r="AE16" s="104" t="str">
        <f>[12]Julho!$B$34</f>
        <v>*</v>
      </c>
      <c r="AF16" s="104" t="str">
        <f>[12]Julho!$B$35</f>
        <v>*</v>
      </c>
      <c r="AG16" s="103" t="s">
        <v>154</v>
      </c>
      <c r="AI16" s="12"/>
    </row>
    <row r="17" spans="1:38" x14ac:dyDescent="0.2">
      <c r="A17" s="47" t="s">
        <v>3</v>
      </c>
      <c r="B17" s="104">
        <f>[13]Julho!$B$5</f>
        <v>16.491666666666671</v>
      </c>
      <c r="C17" s="104">
        <f>[13]Julho!$B$6</f>
        <v>18.733333333333338</v>
      </c>
      <c r="D17" s="104">
        <f>[13]Julho!$B$7</f>
        <v>18.458333333333332</v>
      </c>
      <c r="E17" s="104">
        <f>[13]Julho!$B$8</f>
        <v>18.524999999999999</v>
      </c>
      <c r="F17" s="104">
        <f>[13]Julho!$B$8</f>
        <v>18.524999999999999</v>
      </c>
      <c r="G17" s="104">
        <f>[13]Julho!$B$10</f>
        <v>18.533333333333335</v>
      </c>
      <c r="H17" s="104">
        <f>[13]Julho!$B$11</f>
        <v>18.491666666666664</v>
      </c>
      <c r="I17" s="104">
        <f>[13]Julho!$B$12</f>
        <v>18.833333333333329</v>
      </c>
      <c r="J17" s="104">
        <f>[13]Julho!$B$13</f>
        <v>19.25</v>
      </c>
      <c r="K17" s="104">
        <f>[13]Julho!$B$14</f>
        <v>19.654166666666665</v>
      </c>
      <c r="L17" s="104">
        <f>[13]Julho!$B$15</f>
        <v>19.804166666666667</v>
      </c>
      <c r="M17" s="104">
        <f>[13]Julho!$B$16</f>
        <v>18.870833333333334</v>
      </c>
      <c r="N17" s="104">
        <f>[13]Julho!$B$17</f>
        <v>20.433333333333334</v>
      </c>
      <c r="O17" s="104">
        <f>[13]Julho!$B$18</f>
        <v>21.745833333333334</v>
      </c>
      <c r="P17" s="104">
        <f>[13]Julho!$B$19</f>
        <v>19.579166666666666</v>
      </c>
      <c r="Q17" s="104">
        <f>[13]Julho!$B$20</f>
        <v>19.537499999999998</v>
      </c>
      <c r="R17" s="104">
        <f>[13]Julho!$B$21</f>
        <v>20.845833333333335</v>
      </c>
      <c r="S17" s="104">
        <f>[13]Julho!$B$22</f>
        <v>18.387499999999999</v>
      </c>
      <c r="T17" s="104">
        <f>[13]Julho!$B$23</f>
        <v>17.979166666666668</v>
      </c>
      <c r="U17" s="104">
        <f>[13]Julho!$B$24</f>
        <v>19.162499999999998</v>
      </c>
      <c r="V17" s="104">
        <f>[13]Julho!$B$25</f>
        <v>19.874999999999996</v>
      </c>
      <c r="W17" s="104">
        <f>[13]Julho!$B$26</f>
        <v>20.783333333333331</v>
      </c>
      <c r="X17" s="104">
        <f>[13]Julho!$B$27</f>
        <v>21.370833333333334</v>
      </c>
      <c r="Y17" s="104">
        <f>[13]Julho!$B$28</f>
        <v>21.954166666666666</v>
      </c>
      <c r="Z17" s="104">
        <f>[13]Julho!$B$29</f>
        <v>22.608333333333334</v>
      </c>
      <c r="AA17" s="104">
        <f>[13]Julho!$B$30</f>
        <v>22.841666666666669</v>
      </c>
      <c r="AB17" s="104">
        <f>[13]Julho!$B$31</f>
        <v>23.741666666666671</v>
      </c>
      <c r="AC17" s="104">
        <f>[13]Julho!$B$32</f>
        <v>23.579166666666669</v>
      </c>
      <c r="AD17" s="104">
        <f>[13]Julho!$B$33</f>
        <v>18.425000000000004</v>
      </c>
      <c r="AE17" s="104">
        <f>[13]Julho!$B$34</f>
        <v>16.262499999999999</v>
      </c>
      <c r="AF17" s="104">
        <f>[13]Julho!$B$35</f>
        <v>17.645833333333336</v>
      </c>
      <c r="AG17" s="103">
        <f t="shared" si="1"/>
        <v>19.707392473118283</v>
      </c>
      <c r="AI17" s="12"/>
    </row>
    <row r="18" spans="1:38" x14ac:dyDescent="0.2">
      <c r="A18" s="47" t="s">
        <v>4</v>
      </c>
      <c r="B18" s="104">
        <f>[14]Julho!$B$5</f>
        <v>12.716666666666667</v>
      </c>
      <c r="C18" s="104">
        <f>[14]Julho!$B$6</f>
        <v>16.712499999999999</v>
      </c>
      <c r="D18" s="104">
        <f>[14]Julho!$B$7</f>
        <v>16.795833333333331</v>
      </c>
      <c r="E18" s="104">
        <f>[14]Julho!$B$8</f>
        <v>17.116666666666671</v>
      </c>
      <c r="F18" s="104">
        <f>[14]Julho!$B$9</f>
        <v>18.775000000000002</v>
      </c>
      <c r="G18" s="104">
        <f>[14]Julho!$B$10</f>
        <v>18.687499999999996</v>
      </c>
      <c r="H18" s="104">
        <f>[14]Julho!$B$11</f>
        <v>19.520833333333336</v>
      </c>
      <c r="I18" s="104">
        <f>[14]Julho!$B$12</f>
        <v>18.470833333333335</v>
      </c>
      <c r="J18" s="104">
        <f>[14]Julho!$B$13</f>
        <v>18.062500000000004</v>
      </c>
      <c r="K18" s="104">
        <f>[14]Julho!$B$14</f>
        <v>19.683333333333334</v>
      </c>
      <c r="L18" s="104">
        <f>[14]Julho!$B$15</f>
        <v>20.613043478260867</v>
      </c>
      <c r="M18" s="104">
        <f>[14]Julho!$B$16</f>
        <v>20.5625</v>
      </c>
      <c r="N18" s="104">
        <f>[14]Julho!$B$17</f>
        <v>20.799999999999997</v>
      </c>
      <c r="O18" s="104">
        <f>[14]Julho!$B$18</f>
        <v>21.450000000000003</v>
      </c>
      <c r="P18" s="104">
        <f>[14]Julho!$B$19</f>
        <v>20.7</v>
      </c>
      <c r="Q18" s="104">
        <f>[14]Julho!$B$20</f>
        <v>21.083333333333332</v>
      </c>
      <c r="R18" s="104">
        <f>[14]Julho!$B$21</f>
        <v>21.633333333333329</v>
      </c>
      <c r="S18" s="104">
        <f>[14]Julho!$B$22</f>
        <v>16.595833333333335</v>
      </c>
      <c r="T18" s="104">
        <f>[14]Julho!$B$23</f>
        <v>18.224999999999998</v>
      </c>
      <c r="U18" s="104">
        <f>[14]Julho!$B$24</f>
        <v>19.979166666666664</v>
      </c>
      <c r="V18" s="104">
        <f>[14]Julho!$B$25</f>
        <v>21.516666666666666</v>
      </c>
      <c r="W18" s="104">
        <f>[14]Julho!$B$26</f>
        <v>22.070833333333336</v>
      </c>
      <c r="X18" s="104">
        <f>[14]Julho!$B$27</f>
        <v>22.820833333333336</v>
      </c>
      <c r="Y18" s="104">
        <f>[14]Julho!$B$28</f>
        <v>23.229166666666668</v>
      </c>
      <c r="Z18" s="104">
        <f>[14]Julho!$B$29</f>
        <v>22.804166666666664</v>
      </c>
      <c r="AA18" s="104">
        <f>[14]Julho!$B$30</f>
        <v>24.070833333333329</v>
      </c>
      <c r="AB18" s="104">
        <f>[14]Julho!$B$31</f>
        <v>24.274999999999995</v>
      </c>
      <c r="AC18" s="104">
        <f>[14]Julho!$B$32</f>
        <v>22.558333333333326</v>
      </c>
      <c r="AD18" s="104">
        <f>[14]Julho!$B$33</f>
        <v>15.670833333333334</v>
      </c>
      <c r="AE18" s="104">
        <f>[14]Julho!$B$34</f>
        <v>16.920833333333331</v>
      </c>
      <c r="AF18" s="104">
        <f>[14]Julho!$B$35</f>
        <v>20.024999999999995</v>
      </c>
      <c r="AG18" s="103">
        <f t="shared" si="1"/>
        <v>19.811173445535296</v>
      </c>
      <c r="AH18" t="s">
        <v>35</v>
      </c>
      <c r="AI18" s="12" t="s">
        <v>35</v>
      </c>
      <c r="AK18" t="s">
        <v>35</v>
      </c>
    </row>
    <row r="19" spans="1:38" x14ac:dyDescent="0.2">
      <c r="A19" s="47" t="s">
        <v>209</v>
      </c>
      <c r="B19" s="104">
        <f>[15]Julho!$B$5</f>
        <v>12.354166666666664</v>
      </c>
      <c r="C19" s="104">
        <f>[15]Julho!$B$6</f>
        <v>13.312500000000005</v>
      </c>
      <c r="D19" s="104">
        <f>[15]Julho!$B$7</f>
        <v>16.895833333333332</v>
      </c>
      <c r="E19" s="104">
        <f>[15]Julho!$B$8</f>
        <v>18.43333333333333</v>
      </c>
      <c r="F19" s="104">
        <f>[15]Julho!$B$9</f>
        <v>20.037500000000005</v>
      </c>
      <c r="G19" s="104">
        <f>[15]Julho!$B$10</f>
        <v>21.295833333333338</v>
      </c>
      <c r="H19" s="104">
        <f>[15]Julho!$B$11</f>
        <v>20.745833333333334</v>
      </c>
      <c r="I19" s="104">
        <f>[15]Julho!$B$12</f>
        <v>21.112500000000001</v>
      </c>
      <c r="J19" s="104">
        <f>[15]Julho!$B$13</f>
        <v>20.633333333333336</v>
      </c>
      <c r="K19" s="104">
        <f>[15]Julho!$B$14</f>
        <v>21.145833333333336</v>
      </c>
      <c r="L19" s="104">
        <f>[15]Julho!$B$15</f>
        <v>22.066666666666666</v>
      </c>
      <c r="M19" s="104">
        <f>[15]Julho!$B$16</f>
        <v>22.287500000000005</v>
      </c>
      <c r="N19" s="104">
        <f>[15]Julho!$B$17</f>
        <v>22.633333333333336</v>
      </c>
      <c r="O19" s="104">
        <f>[15]Julho!$B$18</f>
        <v>22.591666666666665</v>
      </c>
      <c r="P19" s="104">
        <f>[15]Julho!$B$19</f>
        <v>23.795833333333334</v>
      </c>
      <c r="Q19" s="104">
        <f>[15]Julho!$B$20</f>
        <v>23.850000000000005</v>
      </c>
      <c r="R19" s="104">
        <f>[15]Julho!$B$21</f>
        <v>21.2</v>
      </c>
      <c r="S19" s="104">
        <f>[15]Julho!$B$22</f>
        <v>14.99583333333333</v>
      </c>
      <c r="T19" s="104">
        <f>[15]Julho!$B$23</f>
        <v>18.100000000000001</v>
      </c>
      <c r="U19" s="104">
        <f>[15]Julho!$B$24</f>
        <v>21.724999999999998</v>
      </c>
      <c r="V19" s="104">
        <f>[15]Julho!$B$25</f>
        <v>23.400000000000002</v>
      </c>
      <c r="W19" s="104">
        <f>[15]Julho!$B$26</f>
        <v>24.762500000000003</v>
      </c>
      <c r="X19" s="104">
        <f>[15]Julho!$B$27</f>
        <v>25.399999999999995</v>
      </c>
      <c r="Y19" s="104">
        <f>[15]Julho!$B$28</f>
        <v>25.650000000000002</v>
      </c>
      <c r="Z19" s="104">
        <f>[15]Julho!$B$29</f>
        <v>24.287499999999998</v>
      </c>
      <c r="AA19" s="104">
        <f>[15]Julho!$B$30</f>
        <v>25.908333333333342</v>
      </c>
      <c r="AB19" s="104">
        <f>[15]Julho!$B$31</f>
        <v>27.037499999999998</v>
      </c>
      <c r="AC19" s="104">
        <f>[15]Julho!$B$32</f>
        <v>20.287500000000005</v>
      </c>
      <c r="AD19" s="104">
        <f>[15]Julho!$B$33</f>
        <v>14.558333333333335</v>
      </c>
      <c r="AE19" s="104">
        <f>[15]Julho!$B$34</f>
        <v>18.037499999999998</v>
      </c>
      <c r="AF19" s="104">
        <f>[15]Julho!$B$35</f>
        <v>21.354166666666671</v>
      </c>
      <c r="AG19" s="103">
        <f t="shared" si="1"/>
        <v>20.964381720430104</v>
      </c>
      <c r="AI19" s="12"/>
    </row>
    <row r="20" spans="1:38" x14ac:dyDescent="0.2">
      <c r="A20" s="47" t="s">
        <v>5</v>
      </c>
      <c r="B20" s="104">
        <f>[16]Julho!$B$5</f>
        <v>13.658333333333333</v>
      </c>
      <c r="C20" s="104">
        <f>[16]Julho!$B$6</f>
        <v>13.708333333333334</v>
      </c>
      <c r="D20" s="104">
        <f>[16]Julho!$B$7</f>
        <v>16.099999999999994</v>
      </c>
      <c r="E20" s="104">
        <f>[16]Julho!$B$8</f>
        <v>19.720833333333335</v>
      </c>
      <c r="F20" s="104">
        <f>[16]Julho!$B$9</f>
        <v>23.445833333333329</v>
      </c>
      <c r="G20" s="104">
        <f>[16]Julho!$B$10</f>
        <v>24.170833333333331</v>
      </c>
      <c r="H20" s="104">
        <f>[16]Julho!$B$11</f>
        <v>24.683333333333334</v>
      </c>
      <c r="I20" s="104">
        <f>[16]Julho!$B$12</f>
        <v>24.575000000000006</v>
      </c>
      <c r="J20" s="104">
        <f>[16]Julho!$B$13</f>
        <v>24.299999999999997</v>
      </c>
      <c r="K20" s="104">
        <f>[16]Julho!$B$14</f>
        <v>24.387499999999999</v>
      </c>
      <c r="L20" s="104">
        <f>[16]Julho!$B$15</f>
        <v>24.245833333333334</v>
      </c>
      <c r="M20" s="104">
        <f>[16]Julho!$B$16</f>
        <v>24.362499999999994</v>
      </c>
      <c r="N20" s="104">
        <f>[16]Julho!$B$17</f>
        <v>25.208333333333332</v>
      </c>
      <c r="O20" s="104">
        <f>[16]Julho!$B$18</f>
        <v>25.191666666666663</v>
      </c>
      <c r="P20" s="104">
        <f>[16]Julho!$B$19</f>
        <v>25.729166666666661</v>
      </c>
      <c r="Q20" s="104">
        <f>[16]Julho!$B$20</f>
        <v>26.399999999999995</v>
      </c>
      <c r="R20" s="104">
        <f>[16]Julho!$B$21</f>
        <v>20.724999999999998</v>
      </c>
      <c r="S20" s="104">
        <f>[16]Julho!$B$22</f>
        <v>18.462500000000002</v>
      </c>
      <c r="T20" s="104">
        <f>[16]Julho!$B$23</f>
        <v>20.337500000000002</v>
      </c>
      <c r="U20" s="104">
        <f>[16]Julho!$B$24</f>
        <v>22.883333333333329</v>
      </c>
      <c r="V20" s="104">
        <f>[16]Julho!$B$25</f>
        <v>26.033333333333335</v>
      </c>
      <c r="W20" s="104">
        <f>[16]Julho!$B$26</f>
        <v>27.170833333333334</v>
      </c>
      <c r="X20" s="104">
        <f>[16]Julho!$B$27</f>
        <v>27.733333333333334</v>
      </c>
      <c r="Y20" s="104">
        <f>[16]Julho!$B$28</f>
        <v>28.249999999999996</v>
      </c>
      <c r="Z20" s="104">
        <f>[16]Julho!$B$29</f>
        <v>27.212500000000006</v>
      </c>
      <c r="AA20" s="104">
        <f>[16]Julho!$B$30</f>
        <v>28.058333333333334</v>
      </c>
      <c r="AB20" s="104">
        <f>[16]Julho!$B$31</f>
        <v>28.895833333333332</v>
      </c>
      <c r="AC20" s="104">
        <f>[16]Julho!$B$32</f>
        <v>20.05</v>
      </c>
      <c r="AD20" s="104">
        <f>[16]Julho!$B$33</f>
        <v>17.725000000000001</v>
      </c>
      <c r="AE20" s="104">
        <f>[16]Julho!$B$34</f>
        <v>21.341666666666669</v>
      </c>
      <c r="AF20" s="104">
        <f>[16]Julho!$B$35</f>
        <v>25.491666666666664</v>
      </c>
      <c r="AG20" s="103">
        <f t="shared" si="1"/>
        <v>23.234139784946237</v>
      </c>
      <c r="AH20" s="12" t="s">
        <v>35</v>
      </c>
      <c r="AI20" s="12" t="s">
        <v>35</v>
      </c>
    </row>
    <row r="21" spans="1:38" x14ac:dyDescent="0.2">
      <c r="A21" s="47" t="s">
        <v>276</v>
      </c>
      <c r="B21" s="104" t="str">
        <f>[17]Julho!$B$5</f>
        <v>*</v>
      </c>
      <c r="C21" s="104" t="str">
        <f>[17]Julho!$B$6</f>
        <v>*</v>
      </c>
      <c r="D21" s="104" t="str">
        <f>[17]Julho!$B$7</f>
        <v>*</v>
      </c>
      <c r="E21" s="104" t="str">
        <f>[17]Julho!$B$8</f>
        <v>*</v>
      </c>
      <c r="F21" s="104" t="str">
        <f>[17]Julho!$B$9</f>
        <v>*</v>
      </c>
      <c r="G21" s="104" t="str">
        <f>[17]Julho!$B$10</f>
        <v>*</v>
      </c>
      <c r="H21" s="104" t="str">
        <f>[17]Julho!$B$11</f>
        <v>*</v>
      </c>
      <c r="I21" s="104" t="str">
        <f>[17]Julho!$B$12</f>
        <v>*</v>
      </c>
      <c r="J21" s="104" t="str">
        <f>[17]Julho!$B$13</f>
        <v>*</v>
      </c>
      <c r="K21" s="104" t="str">
        <f>[17]Julho!$B$14</f>
        <v>*</v>
      </c>
      <c r="L21" s="104" t="str">
        <f>[17]Julho!$B$15</f>
        <v>*</v>
      </c>
      <c r="M21" s="104" t="str">
        <f>[17]Julho!$B$16</f>
        <v>*</v>
      </c>
      <c r="N21" s="104" t="str">
        <f>[17]Julho!$B$17</f>
        <v>*</v>
      </c>
      <c r="O21" s="104" t="str">
        <f>[17]Julho!$B$18</f>
        <v>*</v>
      </c>
      <c r="P21" s="104" t="str">
        <f>[17]Julho!$B$19</f>
        <v>*</v>
      </c>
      <c r="Q21" s="104" t="str">
        <f>[17]Julho!$B$20</f>
        <v>*</v>
      </c>
      <c r="R21" s="104" t="str">
        <f>[17]Julho!$B$21</f>
        <v>*</v>
      </c>
      <c r="S21" s="104" t="str">
        <f>[17]Julho!$B$22</f>
        <v>*</v>
      </c>
      <c r="T21" s="104" t="str">
        <f>[17]Julho!$B$23</f>
        <v>*</v>
      </c>
      <c r="U21" s="104" t="str">
        <f>[17]Julho!$B$24</f>
        <v>*</v>
      </c>
      <c r="V21" s="104" t="str">
        <f>[17]Julho!$B$25</f>
        <v>*</v>
      </c>
      <c r="W21" s="104" t="str">
        <f>[17]Julho!$B$26</f>
        <v>*</v>
      </c>
      <c r="X21" s="104" t="str">
        <f>[17]Julho!$B$27</f>
        <v>*</v>
      </c>
      <c r="Y21" s="104" t="str">
        <f>[17]Julho!$B$28</f>
        <v>*</v>
      </c>
      <c r="Z21" s="104" t="str">
        <f>[17]Julho!$B$29</f>
        <v>*</v>
      </c>
      <c r="AA21" s="104">
        <f>[17]Julho!$B$30</f>
        <v>27.26</v>
      </c>
      <c r="AB21" s="104">
        <f>[17]Julho!$B$31</f>
        <v>25.42916666666666</v>
      </c>
      <c r="AC21" s="104">
        <f>[17]Julho!$B$32</f>
        <v>21.912499999999998</v>
      </c>
      <c r="AD21" s="104">
        <f>[17]Julho!$B$33</f>
        <v>17.970833333333331</v>
      </c>
      <c r="AE21" s="104">
        <f>[17]Julho!$B$34</f>
        <v>20.495833333333334</v>
      </c>
      <c r="AF21" s="104">
        <f>[17]Julho!$B$35</f>
        <v>22.912500000000005</v>
      </c>
      <c r="AG21" s="103">
        <f t="shared" si="1"/>
        <v>22.663472222222222</v>
      </c>
      <c r="AH21" s="12"/>
      <c r="AI21" s="12"/>
    </row>
    <row r="22" spans="1:38" x14ac:dyDescent="0.2">
      <c r="A22" s="47" t="s">
        <v>277</v>
      </c>
      <c r="B22" s="104" t="str">
        <f>[18]Julho!$B$5</f>
        <v>*</v>
      </c>
      <c r="C22" s="104" t="str">
        <f>[18]Julho!$B$6</f>
        <v>*</v>
      </c>
      <c r="D22" s="104" t="str">
        <f>[18]Julho!$B$7</f>
        <v>*</v>
      </c>
      <c r="E22" s="104" t="str">
        <f>[18]Julho!$B$8</f>
        <v>*</v>
      </c>
      <c r="F22" s="104" t="str">
        <f>[18]Julho!$B$9</f>
        <v>*</v>
      </c>
      <c r="G22" s="104" t="str">
        <f>[18]Julho!$B$10</f>
        <v>*</v>
      </c>
      <c r="H22" s="104" t="str">
        <f>[18]Julho!$B$11</f>
        <v>*</v>
      </c>
      <c r="I22" s="104" t="str">
        <f>[18]Julho!$B$12</f>
        <v>*</v>
      </c>
      <c r="J22" s="104" t="str">
        <f>[18]Julho!$B$13</f>
        <v>*</v>
      </c>
      <c r="K22" s="104" t="str">
        <f>[18]Julho!$B$14</f>
        <v>*</v>
      </c>
      <c r="L22" s="104" t="str">
        <f>[18]Julho!$B$15</f>
        <v>*</v>
      </c>
      <c r="M22" s="104" t="str">
        <f>[18]Julho!$B$16</f>
        <v>*</v>
      </c>
      <c r="N22" s="104" t="str">
        <f>[18]Julho!$B$17</f>
        <v>*</v>
      </c>
      <c r="O22" s="104" t="str">
        <f>[18]Julho!$B$18</f>
        <v>*</v>
      </c>
      <c r="P22" s="104" t="str">
        <f>[18]Julho!$B$19</f>
        <v>*</v>
      </c>
      <c r="Q22" s="104" t="str">
        <f>[18]Julho!$B$20</f>
        <v>*</v>
      </c>
      <c r="R22" s="104" t="str">
        <f>[18]Julho!$B$21</f>
        <v>*</v>
      </c>
      <c r="S22" s="104" t="str">
        <f>[18]Julho!$B$22</f>
        <v>*</v>
      </c>
      <c r="T22" s="104" t="str">
        <f>[18]Julho!$B$23</f>
        <v>*</v>
      </c>
      <c r="U22" s="104" t="str">
        <f>[18]Julho!$B$24</f>
        <v>*</v>
      </c>
      <c r="V22" s="104" t="str">
        <f>[18]Julho!$B$25</f>
        <v>*</v>
      </c>
      <c r="W22" s="104" t="str">
        <f>[18]Julho!$B$26</f>
        <v>*</v>
      </c>
      <c r="X22" s="104" t="str">
        <f>[18]Julho!$B$27</f>
        <v>*</v>
      </c>
      <c r="Y22" s="104" t="str">
        <f>[18]Julho!$B$28</f>
        <v>*</v>
      </c>
      <c r="Z22" s="104" t="str">
        <f>[18]Julho!$B$29</f>
        <v>*</v>
      </c>
      <c r="AA22" s="104" t="str">
        <f>[18]Julho!$B$30</f>
        <v>*</v>
      </c>
      <c r="AB22" s="104" t="str">
        <f>[18]Julho!$B$31</f>
        <v>*</v>
      </c>
      <c r="AC22" s="104" t="str">
        <f>[18]Julho!$B$32</f>
        <v>*</v>
      </c>
      <c r="AD22" s="104">
        <f>[18]Julho!$B$33</f>
        <v>21.82</v>
      </c>
      <c r="AE22" s="104">
        <f>[18]Julho!$B$34</f>
        <v>20.020833333333332</v>
      </c>
      <c r="AF22" s="104">
        <f>[18]Julho!$B$35</f>
        <v>23.174999999999997</v>
      </c>
      <c r="AG22" s="103">
        <f t="shared" si="1"/>
        <v>21.671944444444446</v>
      </c>
      <c r="AH22" s="12"/>
      <c r="AI22" s="12"/>
    </row>
    <row r="23" spans="1:38" x14ac:dyDescent="0.2">
      <c r="A23" s="47" t="s">
        <v>263</v>
      </c>
      <c r="B23" s="104">
        <f>[19]Julho!$B$5</f>
        <v>12.841666666666663</v>
      </c>
      <c r="C23" s="104">
        <f>[19]Julho!$B$6</f>
        <v>12.466666666666667</v>
      </c>
      <c r="D23" s="104">
        <f>[19]Julho!$B$7</f>
        <v>14.2875</v>
      </c>
      <c r="E23" s="104">
        <f>[19]Julho!$B$8</f>
        <v>17.69166666666667</v>
      </c>
      <c r="F23" s="104">
        <f>[19]Julho!$B$9</f>
        <v>19.525000000000002</v>
      </c>
      <c r="G23" s="104">
        <f>[19]Julho!$B$10</f>
        <v>20.987499999999997</v>
      </c>
      <c r="H23" s="104">
        <f>[19]Julho!$B$11</f>
        <v>22.712499999999995</v>
      </c>
      <c r="I23" s="104">
        <f>[19]Julho!$B$12</f>
        <v>20.095833333333339</v>
      </c>
      <c r="J23" s="104">
        <f>[19]Julho!$B$13</f>
        <v>20.025000000000002</v>
      </c>
      <c r="K23" s="104">
        <f>[19]Julho!$B$14</f>
        <v>20.416666666666664</v>
      </c>
      <c r="L23" s="104">
        <f>[19]Julho!$B$15</f>
        <v>20.745833333333334</v>
      </c>
      <c r="M23" s="104">
        <f>[19]Julho!$B$16</f>
        <v>20.875000000000004</v>
      </c>
      <c r="N23" s="104">
        <f>[19]Julho!$B$17</f>
        <v>21.029166666666672</v>
      </c>
      <c r="O23" s="104">
        <f>[19]Julho!$B$18</f>
        <v>21.216666666666669</v>
      </c>
      <c r="P23" s="104">
        <f>[19]Julho!$B$19</f>
        <v>22.834782608695651</v>
      </c>
      <c r="Q23" s="104">
        <f>[19]Julho!$B$20</f>
        <v>26.120833333333337</v>
      </c>
      <c r="R23" s="104">
        <f>[19]Julho!$B$21</f>
        <v>19.804166666666667</v>
      </c>
      <c r="S23" s="104">
        <f>[19]Julho!$B$22</f>
        <v>14.108333333333334</v>
      </c>
      <c r="T23" s="104">
        <f>[19]Julho!$B$23</f>
        <v>16.558333333333334</v>
      </c>
      <c r="U23" s="104">
        <f>[19]Julho!$B$24</f>
        <v>20.370833333333334</v>
      </c>
      <c r="V23" s="104">
        <f>[19]Julho!$B$25</f>
        <v>24.008333333333329</v>
      </c>
      <c r="W23" s="104">
        <f>[19]Julho!$B$26</f>
        <v>24.054166666666664</v>
      </c>
      <c r="X23" s="104">
        <f>[19]Julho!$B$27</f>
        <v>24.762499999999999</v>
      </c>
      <c r="Y23" s="104">
        <f>[19]Julho!$B$28</f>
        <v>26.17916666666666</v>
      </c>
      <c r="Z23" s="104">
        <f>[19]Julho!$B$29</f>
        <v>26.841666666666665</v>
      </c>
      <c r="AA23" s="104">
        <f>[19]Julho!$B$30</f>
        <v>28.491666666666671</v>
      </c>
      <c r="AB23" s="104">
        <f>[19]Julho!$B$31</f>
        <v>27.483333333333331</v>
      </c>
      <c r="AC23" s="104">
        <f>[19]Julho!$B$32</f>
        <v>18.137500000000003</v>
      </c>
      <c r="AD23" s="104">
        <f>[19]Julho!$B$33</f>
        <v>16.591666666666669</v>
      </c>
      <c r="AE23" s="104">
        <f>[19]Julho!$B$34</f>
        <v>18.958333333333336</v>
      </c>
      <c r="AF23" s="104">
        <f>[16]Julho!$B$35</f>
        <v>25.491666666666664</v>
      </c>
      <c r="AG23" s="103">
        <f t="shared" si="1"/>
        <v>20.82948223468911</v>
      </c>
      <c r="AH23" s="12"/>
      <c r="AI23" s="12"/>
    </row>
    <row r="24" spans="1:38" x14ac:dyDescent="0.2">
      <c r="A24" s="47" t="s">
        <v>292</v>
      </c>
      <c r="B24" s="104">
        <f>[20]Julho!$B$5</f>
        <v>15.383333333333333</v>
      </c>
      <c r="C24" s="104">
        <f>[20]Julho!$B$6</f>
        <v>15.212499999999999</v>
      </c>
      <c r="D24" s="104">
        <f>[20]Julho!$B$7</f>
        <v>17.270833333333332</v>
      </c>
      <c r="E24" s="104">
        <f>[20]Julho!$B$8</f>
        <v>20.337499999999999</v>
      </c>
      <c r="F24" s="104">
        <f>[20]Julho!$B$9</f>
        <v>22.058333333333334</v>
      </c>
      <c r="G24" s="104">
        <f>[20]Julho!$B$10</f>
        <v>22.074999999999999</v>
      </c>
      <c r="H24" s="104">
        <f>[20]Julho!$B$11</f>
        <v>21.962500000000002</v>
      </c>
      <c r="I24" s="104">
        <f>[20]Julho!$B$12</f>
        <v>21.704166666666666</v>
      </c>
      <c r="J24" s="104">
        <f>[20]Julho!$B$13</f>
        <v>21.333333333333332</v>
      </c>
      <c r="K24" s="104">
        <f>[20]Julho!$B$14</f>
        <v>22.179166666666671</v>
      </c>
      <c r="L24" s="104">
        <f>[20]Julho!$B$15</f>
        <v>22.537500000000005</v>
      </c>
      <c r="M24" s="104">
        <f>[20]Julho!$B$16</f>
        <v>22.162500000000005</v>
      </c>
      <c r="N24" s="104">
        <f>[20]Julho!$B$17</f>
        <v>22.037499999999998</v>
      </c>
      <c r="O24" s="104">
        <f>[20]Julho!$B$18</f>
        <v>22.629166666666666</v>
      </c>
      <c r="P24" s="104">
        <f>[20]Julho!$B$19</f>
        <v>23.19583333333334</v>
      </c>
      <c r="Q24" s="104">
        <f>[20]Julho!$B$20</f>
        <v>22.929166666666671</v>
      </c>
      <c r="R24" s="104">
        <f>[20]Julho!$B$21</f>
        <v>20.324999999999999</v>
      </c>
      <c r="S24" s="104">
        <f>[20]Julho!$B$22</f>
        <v>17.970833333333328</v>
      </c>
      <c r="T24" s="104">
        <f>[20]Julho!$B$23</f>
        <v>19.891666666666669</v>
      </c>
      <c r="U24" s="104">
        <f>[20]Julho!$B$24</f>
        <v>23.079166666666669</v>
      </c>
      <c r="V24" s="104">
        <f>[20]Julho!$B$25</f>
        <v>23.370833333333337</v>
      </c>
      <c r="W24" s="104">
        <f>[20]Julho!$B$26</f>
        <v>24.324999999999999</v>
      </c>
      <c r="X24" s="104">
        <f>[20]Julho!$B$27</f>
        <v>24.487499999999997</v>
      </c>
      <c r="Y24" s="104">
        <f>[20]Julho!$B$28</f>
        <v>24.795833333333331</v>
      </c>
      <c r="Z24" s="104">
        <f>[20]Julho!$B$29</f>
        <v>24.662500000000005</v>
      </c>
      <c r="AA24" s="104">
        <f>[20]Julho!$B$30</f>
        <v>25.679166666666664</v>
      </c>
      <c r="AB24" s="104">
        <f>[20]Julho!$B$31</f>
        <v>25.908333333333331</v>
      </c>
      <c r="AC24" s="104">
        <f>[20]Julho!$B$32</f>
        <v>22.491666666666671</v>
      </c>
      <c r="AD24" s="104">
        <f>[20]Julho!$B$33</f>
        <v>18.837499999999999</v>
      </c>
      <c r="AE24" s="104">
        <f>[20]Julho!$B$34</f>
        <v>20.429166666666671</v>
      </c>
      <c r="AF24" s="104">
        <f>[16]Julho!$B$35</f>
        <v>25.491666666666664</v>
      </c>
      <c r="AG24" s="103">
        <f t="shared" si="1"/>
        <v>21.830779569892471</v>
      </c>
      <c r="AH24" s="12"/>
      <c r="AI24" s="12"/>
    </row>
    <row r="25" spans="1:38" x14ac:dyDescent="0.2">
      <c r="A25" s="47" t="s">
        <v>206</v>
      </c>
      <c r="B25" s="104">
        <f>[21]Julho!$B$5</f>
        <v>10.7125</v>
      </c>
      <c r="C25" s="104">
        <f>[21]Julho!$B$6</f>
        <v>11.424999999999999</v>
      </c>
      <c r="D25" s="104">
        <f>[21]Julho!$B$7</f>
        <v>13.483333333333334</v>
      </c>
      <c r="E25" s="104">
        <f>[21]Julho!$B$8</f>
        <v>16.320833333333333</v>
      </c>
      <c r="F25" s="104">
        <f>[21]Julho!$B$9</f>
        <v>17.816666666666666</v>
      </c>
      <c r="G25" s="104">
        <f>[21]Julho!$B$10</f>
        <v>17.820833333333329</v>
      </c>
      <c r="H25" s="104">
        <f>[21]Julho!$B$11</f>
        <v>17.729166666666668</v>
      </c>
      <c r="I25" s="104">
        <f>[21]Julho!$B$12</f>
        <v>17.995833333333334</v>
      </c>
      <c r="J25" s="104">
        <f>[21]Julho!$B$13</f>
        <v>17.45</v>
      </c>
      <c r="K25" s="104">
        <f>[21]Julho!$B$14</f>
        <v>18.362500000000001</v>
      </c>
      <c r="L25" s="104">
        <f>[21]Julho!$B$15</f>
        <v>18.629166666666666</v>
      </c>
      <c r="M25" s="104">
        <f>[21]Julho!$B$16</f>
        <v>18.233333333333334</v>
      </c>
      <c r="N25" s="104">
        <f>[21]Julho!$B$17</f>
        <v>17.187499999999996</v>
      </c>
      <c r="O25" s="104">
        <f>[21]Julho!$B$18</f>
        <v>18.062499999999996</v>
      </c>
      <c r="P25" s="104">
        <f>[21]Julho!$B$19</f>
        <v>18.904166666666665</v>
      </c>
      <c r="Q25" s="104">
        <f>[21]Julho!$B$20</f>
        <v>19.029166666666665</v>
      </c>
      <c r="R25" s="104">
        <f>[21]Julho!$B$21</f>
        <v>15.804166666666662</v>
      </c>
      <c r="S25" s="104">
        <f>[21]Julho!$B$22</f>
        <v>13.049999999999999</v>
      </c>
      <c r="T25" s="104">
        <f>[21]Julho!$B$23</f>
        <v>15.170833333333333</v>
      </c>
      <c r="U25" s="104">
        <f>[21]Julho!$B$24</f>
        <v>18.683333333333334</v>
      </c>
      <c r="V25" s="104">
        <f>[21]Julho!$B$25</f>
        <v>19.066666666666666</v>
      </c>
      <c r="W25" s="104">
        <f>[21]Julho!$B$26</f>
        <v>20.258333333333336</v>
      </c>
      <c r="X25" s="104">
        <f>[21]Julho!$B$27</f>
        <v>20.779166666666669</v>
      </c>
      <c r="Y25" s="104">
        <f>[21]Julho!$B$28</f>
        <v>20.337500000000002</v>
      </c>
      <c r="Z25" s="104">
        <f>[21]Julho!$B$29</f>
        <v>20.762499999999996</v>
      </c>
      <c r="AA25" s="104">
        <f>[21]Julho!$B$30</f>
        <v>22.121739130434779</v>
      </c>
      <c r="AB25" s="104">
        <f>[21]Julho!$B$31</f>
        <v>22.191666666666663</v>
      </c>
      <c r="AC25" s="104">
        <f>[21]Julho!$B$32</f>
        <v>19.079166666666669</v>
      </c>
      <c r="AD25" s="104">
        <f>[21]Julho!$B$33</f>
        <v>13.770833333333334</v>
      </c>
      <c r="AE25" s="104">
        <f>[21]Julho!$B$34</f>
        <v>15.670833333333334</v>
      </c>
      <c r="AF25" s="104">
        <f>[21]Julho!$B$35</f>
        <v>19.220833333333335</v>
      </c>
      <c r="AG25" s="103">
        <f t="shared" si="1"/>
        <v>17.584841047218323</v>
      </c>
      <c r="AH25" s="12"/>
      <c r="AI25" s="12"/>
    </row>
    <row r="26" spans="1:38" x14ac:dyDescent="0.2">
      <c r="A26" s="47" t="s">
        <v>207</v>
      </c>
      <c r="B26" s="104">
        <f>[22]Julho!$B$5</f>
        <v>14.037500000000001</v>
      </c>
      <c r="C26" s="104">
        <f>[22]Julho!$B$6</f>
        <v>13.991666666666667</v>
      </c>
      <c r="D26" s="104">
        <f>[22]Julho!$B$7</f>
        <v>15.79166666666667</v>
      </c>
      <c r="E26" s="104">
        <f>[22]Julho!$B$8</f>
        <v>19.141666666666669</v>
      </c>
      <c r="F26" s="104">
        <f>[22]Julho!$B$9</f>
        <v>20.558333333333334</v>
      </c>
      <c r="G26" s="104">
        <f>[22]Julho!$B$10</f>
        <v>21.649999999999995</v>
      </c>
      <c r="H26" s="104">
        <f>[22]Julho!$B$11</f>
        <v>21.145833333333339</v>
      </c>
      <c r="I26" s="104">
        <f>[22]Julho!$B$12</f>
        <v>21.020833333333336</v>
      </c>
      <c r="J26" s="104">
        <f>[22]Julho!$B$13</f>
        <v>20.429166666666664</v>
      </c>
      <c r="K26" s="104">
        <f>[22]Julho!$B$14</f>
        <v>21.087500000000002</v>
      </c>
      <c r="L26" s="104">
        <f>[22]Julho!$B$15</f>
        <v>21.095833333333331</v>
      </c>
      <c r="M26" s="104">
        <f>[22]Julho!$B$16</f>
        <v>22.104166666666668</v>
      </c>
      <c r="N26" s="104">
        <f>[22]Julho!$B$17</f>
        <v>22.091666666666669</v>
      </c>
      <c r="O26" s="104">
        <f>[22]Julho!$B$18</f>
        <v>21.8125</v>
      </c>
      <c r="P26" s="104">
        <f>[22]Julho!$B$19</f>
        <v>22.433333333333334</v>
      </c>
      <c r="Q26" s="104">
        <f>[22]Julho!$B$20</f>
        <v>23.987500000000001</v>
      </c>
      <c r="R26" s="104">
        <f>[22]Julho!$B$21</f>
        <v>18.862499999999997</v>
      </c>
      <c r="S26" s="104">
        <f>[22]Julho!$B$22</f>
        <v>15.624999999999998</v>
      </c>
      <c r="T26" s="104">
        <f>[22]Julho!$B$23</f>
        <v>17.754166666666666</v>
      </c>
      <c r="U26" s="104">
        <f>[22]Julho!$B$24</f>
        <v>20.808333333333334</v>
      </c>
      <c r="V26" s="104">
        <f>[22]Julho!$B$25</f>
        <v>22.45</v>
      </c>
      <c r="W26" s="104">
        <f>[22]Julho!$B$26</f>
        <v>23.520833333333332</v>
      </c>
      <c r="X26" s="104">
        <f>[22]Julho!$B$27</f>
        <v>24.220833333333331</v>
      </c>
      <c r="Y26" s="104">
        <f>[22]Julho!$B$28</f>
        <v>24.316666666666666</v>
      </c>
      <c r="Z26" s="104">
        <f>[22]Julho!$B$29</f>
        <v>24.016666666666666</v>
      </c>
      <c r="AA26" s="104">
        <f>[22]Julho!$B$30</f>
        <v>25.508695652173909</v>
      </c>
      <c r="AB26" s="104">
        <f>[22]Julho!$B$31</f>
        <v>26.058333333333337</v>
      </c>
      <c r="AC26" s="104">
        <f>[22]Julho!$B$32</f>
        <v>19.679166666666671</v>
      </c>
      <c r="AD26" s="104">
        <f>[22]Julho!$B$33</f>
        <v>17.320833333333336</v>
      </c>
      <c r="AE26" s="104">
        <f>[22]Julho!$B$34</f>
        <v>18.487499999999997</v>
      </c>
      <c r="AF26" s="104">
        <f>[22]Julho!$B$35</f>
        <v>22.333333333333332</v>
      </c>
      <c r="AG26" s="103">
        <f t="shared" si="1"/>
        <v>20.752968676951845</v>
      </c>
      <c r="AH26" s="12"/>
      <c r="AI26" s="12"/>
    </row>
    <row r="27" spans="1:38" x14ac:dyDescent="0.2">
      <c r="A27" s="47" t="s">
        <v>33</v>
      </c>
      <c r="B27" s="104">
        <f>[23]Julho!$B$5</f>
        <v>14.70833333333333</v>
      </c>
      <c r="C27" s="104">
        <f>[23]Julho!$B$6</f>
        <v>18.462500000000002</v>
      </c>
      <c r="D27" s="104">
        <f>[23]Julho!$B$7</f>
        <v>17.908333333333331</v>
      </c>
      <c r="E27" s="104">
        <f>[23]Julho!$B$8</f>
        <v>18.279166666666665</v>
      </c>
      <c r="F27" s="104">
        <f>[23]Julho!$B$9</f>
        <v>19.183333333333334</v>
      </c>
      <c r="G27" s="104">
        <f>[23]Julho!$B$10</f>
        <v>18.604166666666668</v>
      </c>
      <c r="H27" s="104">
        <f>[23]Julho!$B$11</f>
        <v>19.012500000000003</v>
      </c>
      <c r="I27" s="104">
        <f>[23]Julho!$B$12</f>
        <v>18.850000000000005</v>
      </c>
      <c r="J27" s="104">
        <f>[23]Julho!$B$13</f>
        <v>18.658333333333335</v>
      </c>
      <c r="K27" s="104">
        <f>[23]Julho!$B$14</f>
        <v>19.595833333333335</v>
      </c>
      <c r="L27" s="104">
        <f>[23]Julho!$B$15</f>
        <v>20.341666666666665</v>
      </c>
      <c r="M27" s="104">
        <f>[23]Julho!$B$16</f>
        <v>19.837500000000002</v>
      </c>
      <c r="N27" s="104">
        <f>[23]Julho!$B$17</f>
        <v>19.75</v>
      </c>
      <c r="O27" s="104">
        <f>[23]Julho!$B$18</f>
        <v>20.433333333333334</v>
      </c>
      <c r="P27" s="104">
        <f>[23]Julho!$B$19</f>
        <v>20.05</v>
      </c>
      <c r="Q27" s="104">
        <f>[23]Julho!$B$20</f>
        <v>19.912499999999998</v>
      </c>
      <c r="R27" s="104">
        <f>[23]Julho!$B$21</f>
        <v>20.620833333333334</v>
      </c>
      <c r="S27" s="104">
        <f>[23]Julho!$B$22</f>
        <v>17.125000000000004</v>
      </c>
      <c r="T27" s="104">
        <f>[23]Julho!$B$23</f>
        <v>18.691666666666666</v>
      </c>
      <c r="U27" s="104">
        <f>[23]Julho!$B$24</f>
        <v>19.887499999999999</v>
      </c>
      <c r="V27" s="104">
        <f>[23]Julho!$B$25</f>
        <v>20.458333333333332</v>
      </c>
      <c r="W27" s="104">
        <f>[23]Julho!$B$26</f>
        <v>21.224999999999998</v>
      </c>
      <c r="X27" s="104">
        <f>[23]Julho!$B$27</f>
        <v>21.983333333333331</v>
      </c>
      <c r="Y27" s="104">
        <f>[23]Julho!$B$28</f>
        <v>22.504166666666663</v>
      </c>
      <c r="Z27" s="104">
        <f>[23]Julho!$B$29</f>
        <v>22.458333333333332</v>
      </c>
      <c r="AA27" s="104">
        <f>[23]Julho!$B$30</f>
        <v>23.595833333333328</v>
      </c>
      <c r="AB27" s="104">
        <f>[23]Julho!$B$31</f>
        <v>23.841666666666665</v>
      </c>
      <c r="AC27" s="104">
        <f>[23]Julho!$B$32</f>
        <v>22.716666666666669</v>
      </c>
      <c r="AD27" s="104">
        <f>[23]Julho!$B$33</f>
        <v>17.283333333333335</v>
      </c>
      <c r="AE27" s="104">
        <f>[23]Julho!$B$34</f>
        <v>17.629166666666666</v>
      </c>
      <c r="AF27" s="104">
        <f>[23]Julho!$B$35</f>
        <v>20.020833333333332</v>
      </c>
      <c r="AG27" s="103">
        <f t="shared" si="1"/>
        <v>19.794489247311834</v>
      </c>
      <c r="AI27" s="12" t="s">
        <v>35</v>
      </c>
      <c r="AJ27" t="s">
        <v>35</v>
      </c>
      <c r="AK27" t="s">
        <v>35</v>
      </c>
    </row>
    <row r="28" spans="1:38" x14ac:dyDescent="0.2">
      <c r="A28" s="47" t="s">
        <v>6</v>
      </c>
      <c r="B28" s="104">
        <f>[24]Julho!$B$5</f>
        <v>16.429166666666667</v>
      </c>
      <c r="C28" s="104">
        <f>[24]Julho!$B$6</f>
        <v>17.658333333333335</v>
      </c>
      <c r="D28" s="104">
        <f>[24]Julho!$B$7</f>
        <v>18.704347826086956</v>
      </c>
      <c r="E28" s="104">
        <f>[24]Julho!$B$8</f>
        <v>19.720833333333335</v>
      </c>
      <c r="F28" s="104">
        <f>[24]Julho!$B$9</f>
        <v>20.120833333333334</v>
      </c>
      <c r="G28" s="104">
        <f>[24]Julho!$B$10</f>
        <v>18.925000000000001</v>
      </c>
      <c r="H28" s="104">
        <f>[24]Julho!$B$11</f>
        <v>18.716666666666669</v>
      </c>
      <c r="I28" s="104">
        <f>[24]Julho!$B$12</f>
        <v>18.837500000000002</v>
      </c>
      <c r="J28" s="104">
        <f>[24]Julho!$B$13</f>
        <v>18.400000000000002</v>
      </c>
      <c r="K28" s="104">
        <f>[24]Julho!$B$14</f>
        <v>19.262499999999996</v>
      </c>
      <c r="L28" s="104">
        <f>[24]Julho!$B$15</f>
        <v>19.191666666666666</v>
      </c>
      <c r="M28" s="104">
        <f>[24]Julho!$B$16</f>
        <v>19.366666666666664</v>
      </c>
      <c r="N28" s="104">
        <f>[24]Julho!$B$17</f>
        <v>19.266666666666669</v>
      </c>
      <c r="O28" s="104">
        <f>[24]Julho!$B$18</f>
        <v>19.808333333333334</v>
      </c>
      <c r="P28" s="104">
        <f>[24]Julho!$B$19</f>
        <v>19.987500000000001</v>
      </c>
      <c r="Q28" s="104">
        <f>[24]Julho!$B$20</f>
        <v>19.470833333333335</v>
      </c>
      <c r="R28" s="104">
        <f>[24]Julho!$B$21</f>
        <v>19.245833333333334</v>
      </c>
      <c r="S28" s="104">
        <f>[24]Julho!$B$22</f>
        <v>18.737500000000001</v>
      </c>
      <c r="T28" s="104">
        <f>[24]Julho!$B$23</f>
        <v>18.083333333333332</v>
      </c>
      <c r="U28" s="104">
        <f>[24]Julho!$B$24</f>
        <v>20.029166666666669</v>
      </c>
      <c r="V28" s="104">
        <f>[24]Julho!$B$25</f>
        <v>19.837500000000002</v>
      </c>
      <c r="W28" s="104">
        <f>[24]Julho!$B$26</f>
        <v>21.025000000000002</v>
      </c>
      <c r="X28" s="104">
        <f>[24]Julho!$B$27</f>
        <v>21.375</v>
      </c>
      <c r="Y28" s="104">
        <f>[24]Julho!$B$28</f>
        <v>21.420833333333334</v>
      </c>
      <c r="Z28" s="104">
        <f>[24]Julho!$B$29</f>
        <v>21.929166666666664</v>
      </c>
      <c r="AA28" s="104">
        <f>[24]Julho!$B$30</f>
        <v>22.766666666666662</v>
      </c>
      <c r="AB28" s="104">
        <f>[24]Julho!$B$31</f>
        <v>23.633333333333336</v>
      </c>
      <c r="AC28" s="104">
        <f>[24]Julho!$B$32</f>
        <v>21.523529411764706</v>
      </c>
      <c r="AD28" s="104">
        <f>[24]Julho!$B$33</f>
        <v>22.18888888888889</v>
      </c>
      <c r="AE28" s="104">
        <f>[24]Julho!$B$34</f>
        <v>18.462500000000002</v>
      </c>
      <c r="AF28" s="104">
        <f>[24]Julho!$B$35</f>
        <v>20.349999999999998</v>
      </c>
      <c r="AG28" s="103">
        <f t="shared" si="1"/>
        <v>19.821777401937865</v>
      </c>
      <c r="AH28" t="s">
        <v>35</v>
      </c>
      <c r="AK28" t="s">
        <v>35</v>
      </c>
    </row>
    <row r="29" spans="1:38" x14ac:dyDescent="0.2">
      <c r="A29" s="47" t="s">
        <v>7</v>
      </c>
      <c r="B29" s="104">
        <f>[25]Julho!$B$5</f>
        <v>10.575000000000001</v>
      </c>
      <c r="C29" s="104">
        <f>[25]Julho!$B$6</f>
        <v>12.016666666666666</v>
      </c>
      <c r="D29" s="104">
        <f>[25]Julho!$B$7</f>
        <v>13.991666666666667</v>
      </c>
      <c r="E29" s="104">
        <f>[25]Julho!$B$8</f>
        <v>16.887499999999999</v>
      </c>
      <c r="F29" s="104">
        <f>[25]Julho!$B$9</f>
        <v>18.170833333333334</v>
      </c>
      <c r="G29" s="104">
        <f>[25]Julho!$B$10</f>
        <v>19.816666666666666</v>
      </c>
      <c r="H29" s="104">
        <f>[25]Julho!$B$11</f>
        <v>19.195833333333333</v>
      </c>
      <c r="I29" s="104">
        <f>[25]Julho!$B$12</f>
        <v>18.795833333333331</v>
      </c>
      <c r="J29" s="104">
        <f>[25]Julho!$B$13</f>
        <v>18.683333333333334</v>
      </c>
      <c r="K29" s="104">
        <f>[25]Julho!$B$14</f>
        <v>18.445833333333336</v>
      </c>
      <c r="L29" s="104">
        <f>[25]Julho!$B$15</f>
        <v>20.462500000000002</v>
      </c>
      <c r="M29" s="104">
        <f>[25]Julho!$B$16</f>
        <v>22.254166666666663</v>
      </c>
      <c r="N29" s="104">
        <f>[25]Julho!$B$17</f>
        <v>21.479166666666668</v>
      </c>
      <c r="O29" s="104">
        <f>[25]Julho!$B$18</f>
        <v>22.033333333333331</v>
      </c>
      <c r="P29" s="104">
        <f>[25]Julho!$B$19</f>
        <v>22.795833333333334</v>
      </c>
      <c r="Q29" s="104">
        <f>[25]Julho!$B$20</f>
        <v>22.191666666666663</v>
      </c>
      <c r="R29" s="104">
        <f>[25]Julho!$B$21</f>
        <v>17.587500000000002</v>
      </c>
      <c r="S29" s="104">
        <f>[25]Julho!$B$22</f>
        <v>11.795833333333334</v>
      </c>
      <c r="T29" s="104">
        <f>[25]Julho!$B$23</f>
        <v>15.950000000000001</v>
      </c>
      <c r="U29" s="104">
        <f>[25]Julho!$B$24</f>
        <v>18.904166666666665</v>
      </c>
      <c r="V29" s="104">
        <f>[25]Julho!$B$25</f>
        <v>21.287499999999998</v>
      </c>
      <c r="W29" s="104">
        <f>[25]Julho!$B$26</f>
        <v>22.654166666666669</v>
      </c>
      <c r="X29" s="104">
        <f>[25]Julho!$B$27</f>
        <v>23.225000000000005</v>
      </c>
      <c r="Y29" s="104">
        <f>[25]Julho!$B$28</f>
        <v>21.804166666666671</v>
      </c>
      <c r="Z29" s="104">
        <f>[25]Julho!$B$29</f>
        <v>19.912500000000001</v>
      </c>
      <c r="AA29" s="104">
        <f>[25]Julho!$B$30</f>
        <v>23.420833333333334</v>
      </c>
      <c r="AB29" s="104">
        <f>[25]Julho!$B$31</f>
        <v>23.683333333333334</v>
      </c>
      <c r="AC29" s="104">
        <f>[25]Julho!$B$32</f>
        <v>15.545833333333329</v>
      </c>
      <c r="AD29" s="104">
        <f>[25]Julho!$B$33</f>
        <v>13.279166666666667</v>
      </c>
      <c r="AE29" s="104">
        <f>[25]Julho!$B$34</f>
        <v>15.479166666666666</v>
      </c>
      <c r="AF29" s="104">
        <f>[25]Julho!$B$35</f>
        <v>18.479166666666668</v>
      </c>
      <c r="AG29" s="103">
        <f t="shared" si="1"/>
        <v>18.735618279569888</v>
      </c>
      <c r="AI29" t="s">
        <v>35</v>
      </c>
      <c r="AK29" t="s">
        <v>35</v>
      </c>
      <c r="AL29" t="s">
        <v>35</v>
      </c>
    </row>
    <row r="30" spans="1:38" x14ac:dyDescent="0.2">
      <c r="A30" s="47" t="s">
        <v>140</v>
      </c>
      <c r="B30" s="104">
        <f>[26]Julho!$B$5</f>
        <v>12.0875</v>
      </c>
      <c r="C30" s="104">
        <f>[26]Julho!$B$6</f>
        <v>14.124999999999998</v>
      </c>
      <c r="D30" s="104">
        <f>[26]Julho!$B$7</f>
        <v>14.891666666666671</v>
      </c>
      <c r="E30" s="104">
        <f>[26]Julho!$B$8</f>
        <v>16.725000000000001</v>
      </c>
      <c r="F30" s="104">
        <f>[26]Julho!$B$9</f>
        <v>17.737500000000001</v>
      </c>
      <c r="G30" s="104">
        <f>[26]Julho!$B$10</f>
        <v>17.912500000000001</v>
      </c>
      <c r="H30" s="104">
        <f>[26]Julho!$B$11</f>
        <v>18.425000000000001</v>
      </c>
      <c r="I30" s="104">
        <f>[26]Julho!$B$12</f>
        <v>18.020833333333329</v>
      </c>
      <c r="J30" s="104">
        <f>[26]Julho!$B$13</f>
        <v>17.466666666666665</v>
      </c>
      <c r="K30" s="104">
        <f>[26]Julho!$B$14</f>
        <v>18.349999999999998</v>
      </c>
      <c r="L30" s="104">
        <f>[26]Julho!$B$15</f>
        <v>20.108333333333331</v>
      </c>
      <c r="M30" s="104">
        <f>[26]Julho!$B$16</f>
        <v>22.545833333333338</v>
      </c>
      <c r="N30" s="104">
        <f>[26]Julho!$B$17</f>
        <v>21.320833333333336</v>
      </c>
      <c r="O30" s="104">
        <f>[26]Julho!$B$18</f>
        <v>22.162499999999998</v>
      </c>
      <c r="P30" s="104">
        <f>[26]Julho!$B$19</f>
        <v>22.745833333333337</v>
      </c>
      <c r="Q30" s="104">
        <f>[26]Julho!$B$20</f>
        <v>21.233333333333338</v>
      </c>
      <c r="R30" s="104">
        <f>[26]Julho!$B$21</f>
        <v>17.654166666666665</v>
      </c>
      <c r="S30" s="104">
        <f>[26]Julho!$B$22</f>
        <v>12.758333333333335</v>
      </c>
      <c r="T30" s="104">
        <f>[26]Julho!$B$23</f>
        <v>14.058333333333332</v>
      </c>
      <c r="U30" s="104">
        <f>[26]Julho!$B$24</f>
        <v>17.129166666666666</v>
      </c>
      <c r="V30" s="104">
        <f>[26]Julho!$B$25</f>
        <v>20.174999999999997</v>
      </c>
      <c r="W30" s="104">
        <f>[26]Julho!$B$26</f>
        <v>20.916666666666664</v>
      </c>
      <c r="X30" s="104">
        <f>[26]Julho!$B$27</f>
        <v>21.829166666666669</v>
      </c>
      <c r="Y30" s="104">
        <f>[26]Julho!$B$28</f>
        <v>20.416666666666664</v>
      </c>
      <c r="Z30" s="104">
        <f>[26]Julho!$B$29</f>
        <v>21</v>
      </c>
      <c r="AA30" s="104">
        <f>[26]Julho!$B$30</f>
        <v>22.920833333333338</v>
      </c>
      <c r="AB30" s="104">
        <f>[26]Julho!$B$31</f>
        <v>23.854166666666668</v>
      </c>
      <c r="AC30" s="104">
        <f>[26]Julho!$B$32</f>
        <v>17.033333333333328</v>
      </c>
      <c r="AD30" s="104">
        <f>[26]Julho!$B$33</f>
        <v>14.112499999999997</v>
      </c>
      <c r="AE30" s="104">
        <f>[26]Julho!$B$34</f>
        <v>14.312500000000002</v>
      </c>
      <c r="AF30" s="104">
        <f>[26]Julho!$B$35</f>
        <v>17.987500000000001</v>
      </c>
      <c r="AG30" s="103">
        <f t="shared" si="1"/>
        <v>18.452150537634409</v>
      </c>
      <c r="AI30" s="12" t="s">
        <v>35</v>
      </c>
      <c r="AJ30" t="s">
        <v>35</v>
      </c>
      <c r="AK30" t="s">
        <v>35</v>
      </c>
    </row>
    <row r="31" spans="1:38" x14ac:dyDescent="0.2">
      <c r="A31" s="47" t="s">
        <v>141</v>
      </c>
      <c r="B31" s="104">
        <f>[27]Julho!$B$5</f>
        <v>9.1750000000000007</v>
      </c>
      <c r="C31" s="104">
        <f>[27]Julho!$B$6</f>
        <v>11.875</v>
      </c>
      <c r="D31" s="104">
        <f>[27]Julho!$B$7</f>
        <v>13.071428571428569</v>
      </c>
      <c r="E31" s="104">
        <f>[27]Julho!$B$8</f>
        <v>14.9</v>
      </c>
      <c r="F31" s="104">
        <f>[27]Julho!$B$9</f>
        <v>15.417391304347827</v>
      </c>
      <c r="G31" s="104">
        <f>[27]Julho!$B$10</f>
        <v>17.339130434782611</v>
      </c>
      <c r="H31" s="104">
        <f>[27]Julho!$B$11</f>
        <v>18.056521739130435</v>
      </c>
      <c r="I31" s="104">
        <f>[27]Julho!$B$12</f>
        <v>16.545833333333334</v>
      </c>
      <c r="J31" s="104">
        <f>[27]Julho!$B$13</f>
        <v>16.324999999999999</v>
      </c>
      <c r="K31" s="104">
        <f>[27]Julho!$B$14</f>
        <v>15.94166666666667</v>
      </c>
      <c r="L31" s="104">
        <f>[27]Julho!$B$15</f>
        <v>19.0625</v>
      </c>
      <c r="M31" s="104">
        <f>[27]Julho!$B$16</f>
        <v>21.333333333333332</v>
      </c>
      <c r="N31" s="104">
        <f>[27]Julho!$B$17</f>
        <v>21.345833333333335</v>
      </c>
      <c r="O31" s="104">
        <f>[27]Julho!$B$18</f>
        <v>19.387499999999999</v>
      </c>
      <c r="P31" s="104">
        <f>[27]Julho!$B$19</f>
        <v>22.637499999999992</v>
      </c>
      <c r="Q31" s="104">
        <f>[27]Julho!$B$20</f>
        <v>22.295833333333334</v>
      </c>
      <c r="R31" s="104">
        <f>[27]Julho!$B$21</f>
        <v>15.726086956521739</v>
      </c>
      <c r="S31" s="104">
        <f>[27]Julho!$B$22</f>
        <v>11.04166666666667</v>
      </c>
      <c r="T31" s="104">
        <f>[27]Julho!$B$23</f>
        <v>12.804166666666667</v>
      </c>
      <c r="U31" s="104">
        <f>[27]Julho!$B$24</f>
        <v>16.158333333333335</v>
      </c>
      <c r="V31" s="104">
        <f>[27]Julho!$B$25</f>
        <v>18.191666666666666</v>
      </c>
      <c r="W31" s="104">
        <f>[27]Julho!$B$26</f>
        <v>20.125</v>
      </c>
      <c r="X31" s="104">
        <f>[27]Julho!$B$27</f>
        <v>20.608333333333331</v>
      </c>
      <c r="Y31" s="104">
        <f>[27]Julho!$B$28</f>
        <v>19</v>
      </c>
      <c r="Z31" s="104">
        <f>[27]Julho!$B$29</f>
        <v>20.056521739130435</v>
      </c>
      <c r="AA31" s="104">
        <f>[27]Julho!$B$30</f>
        <v>22.179166666666664</v>
      </c>
      <c r="AB31" s="104">
        <f>[27]Julho!$B$31</f>
        <v>21.334782608695651</v>
      </c>
      <c r="AC31" s="104">
        <f>[27]Julho!$B$32</f>
        <v>15.08333333333333</v>
      </c>
      <c r="AD31" s="104">
        <f>[27]Julho!$B$33</f>
        <v>12.721739130434784</v>
      </c>
      <c r="AE31" s="104">
        <f>[27]Julho!$B$34</f>
        <v>13.45833333333333</v>
      </c>
      <c r="AF31" s="104">
        <f>[27]Julho!$B$35</f>
        <v>17.241666666666667</v>
      </c>
      <c r="AG31" s="103">
        <f t="shared" si="1"/>
        <v>17.110976424230284</v>
      </c>
      <c r="AH31" s="12" t="s">
        <v>35</v>
      </c>
      <c r="AI31" s="12" t="s">
        <v>35</v>
      </c>
      <c r="AJ31" t="s">
        <v>35</v>
      </c>
    </row>
    <row r="32" spans="1:38" x14ac:dyDescent="0.2">
      <c r="A32" s="47" t="s">
        <v>142</v>
      </c>
      <c r="B32" s="104">
        <f>[28]Julho!$B$5</f>
        <v>12.074999999999998</v>
      </c>
      <c r="C32" s="104">
        <f>[28]Julho!$B$6</f>
        <v>14.016666666666667</v>
      </c>
      <c r="D32" s="104">
        <f>[28]Julho!$B$7</f>
        <v>15.460869565217395</v>
      </c>
      <c r="E32" s="104">
        <f>[28]Julho!$B$8</f>
        <v>16.962499999999999</v>
      </c>
      <c r="F32" s="104">
        <f>[28]Julho!$B$9</f>
        <v>18.45</v>
      </c>
      <c r="G32" s="104">
        <f>[28]Julho!$B$10</f>
        <v>19.508333333333329</v>
      </c>
      <c r="H32" s="104">
        <f>[28]Julho!$B$11</f>
        <v>19.012499999999999</v>
      </c>
      <c r="I32" s="104">
        <f>[28]Julho!$B$12</f>
        <v>19.425000000000001</v>
      </c>
      <c r="J32" s="104">
        <f>[28]Julho!$B$13</f>
        <v>18.469565217391303</v>
      </c>
      <c r="K32" s="104">
        <f>[28]Julho!$B$14</f>
        <v>18.374999999999996</v>
      </c>
      <c r="L32" s="104">
        <f>[28]Julho!$B$15</f>
        <v>20.578260869565216</v>
      </c>
      <c r="M32" s="104">
        <f>[28]Julho!$B$16</f>
        <v>22.645833333333332</v>
      </c>
      <c r="N32" s="104">
        <f>[28]Julho!$B$17</f>
        <v>21.458333333333332</v>
      </c>
      <c r="O32" s="104">
        <f>[28]Julho!$B$18</f>
        <v>21.749999999999996</v>
      </c>
      <c r="P32" s="104">
        <f>[28]Julho!$B$19</f>
        <v>22.858333333333334</v>
      </c>
      <c r="Q32" s="104">
        <f>[28]Julho!$B$20</f>
        <v>21.991666666666671</v>
      </c>
      <c r="R32" s="104">
        <f>[28]Julho!$B$21</f>
        <v>18.504166666666666</v>
      </c>
      <c r="S32" s="104">
        <f>[28]Julho!$B$22</f>
        <v>12.899999999999999</v>
      </c>
      <c r="T32" s="104">
        <f>[28]Julho!$B$23</f>
        <v>14.774999999999997</v>
      </c>
      <c r="U32" s="104">
        <f>[28]Julho!$B$24</f>
        <v>17.943478260869568</v>
      </c>
      <c r="V32" s="104">
        <f>[28]Julho!$B$25</f>
        <v>21.454166666666666</v>
      </c>
      <c r="W32" s="104">
        <f>[28]Julho!$B$26</f>
        <v>22.516666666666669</v>
      </c>
      <c r="X32" s="104">
        <f>[28]Julho!$B$27</f>
        <v>23.179166666666664</v>
      </c>
      <c r="Y32" s="104">
        <f>[28]Julho!$B$28</f>
        <v>22.05</v>
      </c>
      <c r="Z32" s="104">
        <f>[28]Julho!$B$29</f>
        <v>20.425000000000001</v>
      </c>
      <c r="AA32" s="104">
        <f>[28]Julho!$B$30</f>
        <v>23.316666666666666</v>
      </c>
      <c r="AB32" s="104">
        <f>[28]Julho!$B$31</f>
        <v>23.875</v>
      </c>
      <c r="AC32" s="104">
        <f>[28]Julho!$B$32</f>
        <v>16.845833333333328</v>
      </c>
      <c r="AD32" s="104">
        <f>[28]Julho!$B$33</f>
        <v>14.604166666666664</v>
      </c>
      <c r="AE32" s="104">
        <f>[28]Julho!$B$34</f>
        <v>15.845833333333337</v>
      </c>
      <c r="AF32" s="104">
        <f>[28]Julho!$B$35</f>
        <v>17.833333333333336</v>
      </c>
      <c r="AG32" s="103">
        <f t="shared" si="1"/>
        <v>19.003430341280971</v>
      </c>
      <c r="AI32" s="12" t="s">
        <v>35</v>
      </c>
      <c r="AJ32" t="s">
        <v>35</v>
      </c>
      <c r="AK32" t="s">
        <v>35</v>
      </c>
    </row>
    <row r="33" spans="1:38" x14ac:dyDescent="0.2">
      <c r="A33" s="47" t="s">
        <v>8</v>
      </c>
      <c r="B33" s="104">
        <f>[29]Julho!$B$5</f>
        <v>9.7956521739130427</v>
      </c>
      <c r="C33" s="104">
        <f>[29]Julho!$B$6</f>
        <v>13.763157894736842</v>
      </c>
      <c r="D33" s="104">
        <f>[29]Julho!$B$7</f>
        <v>13.859999999999996</v>
      </c>
      <c r="E33" s="104">
        <f>[29]Julho!$B$8</f>
        <v>14.978260869565215</v>
      </c>
      <c r="F33" s="104">
        <f>[29]Julho!$B$9</f>
        <v>16.287499999999998</v>
      </c>
      <c r="G33" s="104">
        <f>[29]Julho!$B$10</f>
        <v>17.858333333333331</v>
      </c>
      <c r="H33" s="104">
        <f>[29]Julho!$B$11</f>
        <v>17.333333333333332</v>
      </c>
      <c r="I33" s="104">
        <f>[29]Julho!$B$12</f>
        <v>16.870833333333334</v>
      </c>
      <c r="J33" s="104">
        <f>[29]Julho!$B$13</f>
        <v>16.837500000000002</v>
      </c>
      <c r="K33" s="104">
        <f>[29]Julho!$B$14</f>
        <v>17.117391304347827</v>
      </c>
      <c r="L33" s="104">
        <f>[29]Julho!$B$15</f>
        <v>19.574999999999999</v>
      </c>
      <c r="M33" s="104">
        <f>[29]Julho!$B$16</f>
        <v>21.454166666666662</v>
      </c>
      <c r="N33" s="104">
        <f>[29]Julho!$B$17</f>
        <v>21.441666666666666</v>
      </c>
      <c r="O33" s="104">
        <f>[29]Julho!$B$18</f>
        <v>19.945833333333336</v>
      </c>
      <c r="P33" s="104">
        <f>[29]Julho!$B$19</f>
        <v>21.970833333333331</v>
      </c>
      <c r="Q33" s="104">
        <f>[29]Julho!$B$20</f>
        <v>21.179166666666667</v>
      </c>
      <c r="R33" s="104">
        <f>[29]Julho!$B$21</f>
        <v>17.016666666666666</v>
      </c>
      <c r="S33" s="104">
        <f>[29]Julho!$B$22</f>
        <v>13.252631578947367</v>
      </c>
      <c r="T33" s="104">
        <f>[29]Julho!$B$23</f>
        <v>15.620000000000001</v>
      </c>
      <c r="U33" s="104">
        <f>[29]Julho!$B$24</f>
        <v>17.095833333333331</v>
      </c>
      <c r="V33" s="104">
        <f>[29]Julho!$B$25</f>
        <v>18.829166666666669</v>
      </c>
      <c r="W33" s="104">
        <f>[29]Julho!$B$26</f>
        <v>20.754166666666666</v>
      </c>
      <c r="X33" s="104">
        <f>[29]Julho!$B$27</f>
        <v>21.487499999999997</v>
      </c>
      <c r="Y33" s="104">
        <f>[29]Julho!$B$28</f>
        <v>17.895833333333329</v>
      </c>
      <c r="Z33" s="104">
        <f>[29]Julho!$B$29</f>
        <v>19.095833333333335</v>
      </c>
      <c r="AA33" s="104">
        <f>[29]Julho!$B$30</f>
        <v>20.875000000000004</v>
      </c>
      <c r="AB33" s="104">
        <f>[29]Julho!$B$31</f>
        <v>21.412500000000005</v>
      </c>
      <c r="AC33" s="104">
        <f>[29]Julho!$B$32</f>
        <v>15.445833333333335</v>
      </c>
      <c r="AD33" s="104">
        <f>[29]Julho!$B$33</f>
        <v>13.129166666666668</v>
      </c>
      <c r="AE33" s="104">
        <f>[29]Julho!$B$34</f>
        <v>14.923809523809522</v>
      </c>
      <c r="AF33" s="104">
        <f>[29]Julho!$B$35</f>
        <v>16.178260869565214</v>
      </c>
      <c r="AG33" s="103">
        <f t="shared" si="1"/>
        <v>17.525188092953279</v>
      </c>
      <c r="AJ33" t="s">
        <v>35</v>
      </c>
      <c r="AK33" t="s">
        <v>35</v>
      </c>
    </row>
    <row r="34" spans="1:38" x14ac:dyDescent="0.2">
      <c r="A34" s="47" t="s">
        <v>9</v>
      </c>
      <c r="B34" s="104">
        <f>[30]Julho!$B$5</f>
        <v>12.108333333333334</v>
      </c>
      <c r="C34" s="104">
        <f>[30]Julho!$B$6</f>
        <v>13.870833333333332</v>
      </c>
      <c r="D34" s="104">
        <f>[30]Julho!$B$7</f>
        <v>15.962499999999999</v>
      </c>
      <c r="E34" s="104">
        <f>[30]Julho!$B$8</f>
        <v>16.824999999999999</v>
      </c>
      <c r="F34" s="104">
        <f>[30]Julho!$B$9</f>
        <v>18.633333333333333</v>
      </c>
      <c r="G34" s="104">
        <f>[30]Julho!$B$10</f>
        <v>19.645833333333336</v>
      </c>
      <c r="H34" s="104">
        <f>[30]Julho!$B$11</f>
        <v>18.95</v>
      </c>
      <c r="I34" s="104">
        <f>[30]Julho!$B$12</f>
        <v>19.475000000000001</v>
      </c>
      <c r="J34" s="104">
        <f>[30]Julho!$B$13</f>
        <v>18.704166666666666</v>
      </c>
      <c r="K34" s="104">
        <f>[30]Julho!$B$14</f>
        <v>19.008333333333333</v>
      </c>
      <c r="L34" s="104">
        <f>[30]Julho!$B$15</f>
        <v>20.8125</v>
      </c>
      <c r="M34" s="104">
        <f>[30]Julho!$B$16</f>
        <v>22.116666666666664</v>
      </c>
      <c r="N34" s="104">
        <f>[30]Julho!$B$17</f>
        <v>22.120833333333337</v>
      </c>
      <c r="O34" s="104">
        <f>[30]Julho!$B$18</f>
        <v>21.720833333333335</v>
      </c>
      <c r="P34" s="104">
        <f>[30]Julho!$B$19</f>
        <v>23.120833333333334</v>
      </c>
      <c r="Q34" s="104">
        <f>[30]Julho!$B$20</f>
        <v>22.3125</v>
      </c>
      <c r="R34" s="104">
        <f>[30]Julho!$B$21</f>
        <v>19.425000000000001</v>
      </c>
      <c r="S34" s="104">
        <f>[30]Julho!$B$22</f>
        <v>13.562500000000002</v>
      </c>
      <c r="T34" s="104">
        <f>[30]Julho!$B$23</f>
        <v>16.604166666666668</v>
      </c>
      <c r="U34" s="104">
        <f>[30]Julho!$B$24</f>
        <v>19.183333333333334</v>
      </c>
      <c r="V34" s="104">
        <f>[30]Julho!$B$25</f>
        <v>21.112499999999997</v>
      </c>
      <c r="W34" s="104">
        <f>[30]Julho!$B$26</f>
        <v>22.362500000000001</v>
      </c>
      <c r="X34" s="104">
        <f>[30]Julho!$B$27</f>
        <v>23.775000000000002</v>
      </c>
      <c r="Y34" s="104">
        <f>[30]Julho!$B$28</f>
        <v>22.120833333333334</v>
      </c>
      <c r="Z34" s="104">
        <f>[30]Julho!$B$29</f>
        <v>20.330434782608698</v>
      </c>
      <c r="AA34" s="104">
        <f>[30]Julho!$B$30</f>
        <v>23.495833333333334</v>
      </c>
      <c r="AB34" s="104">
        <f>[30]Julho!$B$31</f>
        <v>25.099999999999998</v>
      </c>
      <c r="AC34" s="104">
        <f>[30]Julho!$B$32</f>
        <v>17.591666666666665</v>
      </c>
      <c r="AD34" s="104">
        <f>[30]Julho!$B$33</f>
        <v>14.616666666666667</v>
      </c>
      <c r="AE34" s="104">
        <f>[30]Julho!$B$34</f>
        <v>16.283333333333331</v>
      </c>
      <c r="AF34" s="104">
        <f>[30]Julho!$B$35</f>
        <v>17.862500000000001</v>
      </c>
      <c r="AG34" s="103">
        <f t="shared" si="1"/>
        <v>19.316573165030388</v>
      </c>
      <c r="AH34" t="s">
        <v>35</v>
      </c>
      <c r="AJ34" t="s">
        <v>35</v>
      </c>
      <c r="AK34" t="s">
        <v>35</v>
      </c>
    </row>
    <row r="35" spans="1:38" hidden="1" x14ac:dyDescent="0.2">
      <c r="A35" s="47" t="s">
        <v>32</v>
      </c>
      <c r="B35" s="104" t="str">
        <f>[31]Julho!$B$5</f>
        <v>*</v>
      </c>
      <c r="C35" s="104" t="str">
        <f>[31]Julho!$B$6</f>
        <v>*</v>
      </c>
      <c r="D35" s="104" t="str">
        <f>[31]Julho!$B$7</f>
        <v>*</v>
      </c>
      <c r="E35" s="104" t="str">
        <f>[31]Julho!$B$8</f>
        <v>*</v>
      </c>
      <c r="F35" s="104" t="str">
        <f>[31]Julho!$B$9</f>
        <v>*</v>
      </c>
      <c r="G35" s="104" t="str">
        <f>[31]Julho!$B$10</f>
        <v>*</v>
      </c>
      <c r="H35" s="104" t="str">
        <f>[31]Julho!$B$11</f>
        <v>*</v>
      </c>
      <c r="I35" s="104" t="str">
        <f>[31]Julho!$B$12</f>
        <v>*</v>
      </c>
      <c r="J35" s="104" t="str">
        <f>[31]Julho!$B$13</f>
        <v>*</v>
      </c>
      <c r="K35" s="104" t="str">
        <f>[31]Julho!$B$14</f>
        <v>*</v>
      </c>
      <c r="L35" s="104" t="str">
        <f>[31]Julho!$B$15</f>
        <v>*</v>
      </c>
      <c r="M35" s="104" t="str">
        <f>[31]Julho!$B$16</f>
        <v>*</v>
      </c>
      <c r="N35" s="104" t="str">
        <f>[31]Julho!$B$17</f>
        <v>*</v>
      </c>
      <c r="O35" s="104" t="str">
        <f>[31]Julho!$B$18</f>
        <v>*</v>
      </c>
      <c r="P35" s="104" t="str">
        <f>[31]Julho!$B$19</f>
        <v>*</v>
      </c>
      <c r="Q35" s="104" t="str">
        <f>[31]Julho!$B$20</f>
        <v>*</v>
      </c>
      <c r="R35" s="104" t="str">
        <f>[31]Julho!$B$21</f>
        <v>*</v>
      </c>
      <c r="S35" s="104" t="str">
        <f>[31]Julho!$B$22</f>
        <v>*</v>
      </c>
      <c r="T35" s="104" t="str">
        <f>[31]Julho!$B$23</f>
        <v>*</v>
      </c>
      <c r="U35" s="104" t="str">
        <f>[31]Julho!$B$24</f>
        <v>*</v>
      </c>
      <c r="V35" s="104" t="str">
        <f>[31]Julho!$B$25</f>
        <v>*</v>
      </c>
      <c r="W35" s="104" t="str">
        <f>[31]Julho!$B$26</f>
        <v>*</v>
      </c>
      <c r="X35" s="104" t="str">
        <f>[31]Julho!$B$27</f>
        <v>*</v>
      </c>
      <c r="Y35" s="104" t="str">
        <f>[31]Julho!$B$28</f>
        <v>*</v>
      </c>
      <c r="Z35" s="104" t="str">
        <f>[31]Julho!$B$29</f>
        <v>*</v>
      </c>
      <c r="AA35" s="104" t="str">
        <f>[31]Julho!$B$30</f>
        <v>*</v>
      </c>
      <c r="AB35" s="104" t="str">
        <f>[31]Julho!$B$31</f>
        <v>*</v>
      </c>
      <c r="AC35" s="104" t="str">
        <f>[31]Julho!$B$32</f>
        <v>*</v>
      </c>
      <c r="AD35" s="104" t="str">
        <f>[31]Julho!$B$33</f>
        <v>*</v>
      </c>
      <c r="AE35" s="104" t="str">
        <f>[31]Julho!$B$34</f>
        <v>*</v>
      </c>
      <c r="AF35" s="104" t="s">
        <v>154</v>
      </c>
      <c r="AG35" s="103" t="s">
        <v>154</v>
      </c>
      <c r="AI35" s="12" t="s">
        <v>35</v>
      </c>
    </row>
    <row r="36" spans="1:38" hidden="1" x14ac:dyDescent="0.2">
      <c r="A36" s="47" t="s">
        <v>10</v>
      </c>
      <c r="B36" s="104" t="str">
        <f>[32]Julho!$B$5</f>
        <v>*</v>
      </c>
      <c r="C36" s="104" t="str">
        <f>[32]Julho!$B$6</f>
        <v>*</v>
      </c>
      <c r="D36" s="104" t="str">
        <f>[32]Julho!$B$7</f>
        <v>*</v>
      </c>
      <c r="E36" s="104" t="str">
        <f>[32]Julho!$B$8</f>
        <v>*</v>
      </c>
      <c r="F36" s="104" t="str">
        <f>[32]Julho!$B$9</f>
        <v>*</v>
      </c>
      <c r="G36" s="104" t="str">
        <f>[32]Julho!$B$10</f>
        <v>*</v>
      </c>
      <c r="H36" s="104" t="str">
        <f>[32]Julho!$B$11</f>
        <v>*</v>
      </c>
      <c r="I36" s="104" t="str">
        <f>[32]Julho!$B$12</f>
        <v>*</v>
      </c>
      <c r="J36" s="104" t="str">
        <f>[32]Julho!$B$13</f>
        <v>*</v>
      </c>
      <c r="K36" s="104" t="str">
        <f>[32]Julho!$B$14</f>
        <v>*</v>
      </c>
      <c r="L36" s="104" t="str">
        <f>[32]Julho!$B$15</f>
        <v>*</v>
      </c>
      <c r="M36" s="104" t="str">
        <f>[32]Julho!$B$16</f>
        <v>*</v>
      </c>
      <c r="N36" s="104" t="str">
        <f>[32]Julho!$B$17</f>
        <v>*</v>
      </c>
      <c r="O36" s="104" t="str">
        <f>[32]Julho!$B$18</f>
        <v>*</v>
      </c>
      <c r="P36" s="104" t="str">
        <f>[32]Julho!$B$19</f>
        <v>*</v>
      </c>
      <c r="Q36" s="104" t="str">
        <f>[32]Julho!$B$20</f>
        <v>*</v>
      </c>
      <c r="R36" s="104" t="str">
        <f>[32]Julho!$B$21</f>
        <v>*</v>
      </c>
      <c r="S36" s="104" t="str">
        <f>[32]Julho!$B$22</f>
        <v>*</v>
      </c>
      <c r="T36" s="104" t="str">
        <f>[32]Julho!$B$23</f>
        <v>*</v>
      </c>
      <c r="U36" s="104" t="str">
        <f>[32]Julho!$B$24</f>
        <v>*</v>
      </c>
      <c r="V36" s="104" t="str">
        <f>[32]Julho!$B$25</f>
        <v>*</v>
      </c>
      <c r="W36" s="104" t="str">
        <f>[32]Julho!$B$26</f>
        <v>*</v>
      </c>
      <c r="X36" s="104" t="str">
        <f>[32]Julho!$B$27</f>
        <v>*</v>
      </c>
      <c r="Y36" s="104" t="str">
        <f>[32]Julho!$B$28</f>
        <v>*</v>
      </c>
      <c r="Z36" s="104" t="str">
        <f>[32]Julho!$B$29</f>
        <v>*</v>
      </c>
      <c r="AA36" s="104" t="str">
        <f>[32]Julho!$B$30</f>
        <v>*</v>
      </c>
      <c r="AB36" s="104" t="str">
        <f>[32]Julho!$B$31</f>
        <v>*</v>
      </c>
      <c r="AC36" s="104" t="str">
        <f>[32]Julho!$B$32</f>
        <v>*</v>
      </c>
      <c r="AD36" s="104" t="str">
        <f>[32]Julho!$B$33</f>
        <v>*</v>
      </c>
      <c r="AE36" s="104" t="str">
        <f>[32]Julho!$B$34</f>
        <v>*</v>
      </c>
      <c r="AF36" s="104" t="s">
        <v>154</v>
      </c>
      <c r="AG36" s="103" t="s">
        <v>154</v>
      </c>
      <c r="AK36" t="s">
        <v>35</v>
      </c>
      <c r="AL36" t="s">
        <v>35</v>
      </c>
    </row>
    <row r="37" spans="1:38" x14ac:dyDescent="0.2">
      <c r="A37" s="47" t="s">
        <v>143</v>
      </c>
      <c r="B37" s="104">
        <f>[33]Julho!$B$5</f>
        <v>9.7083333333333304</v>
      </c>
      <c r="C37" s="104">
        <f>[33]Julho!$B$6</f>
        <v>11.574999999999998</v>
      </c>
      <c r="D37" s="104">
        <f>[33]Julho!$B$7</f>
        <v>13.575000000000003</v>
      </c>
      <c r="E37" s="104">
        <f>[33]Julho!$B$8</f>
        <v>15.433333333333332</v>
      </c>
      <c r="F37" s="104">
        <f>[33]Julho!$B$9</f>
        <v>16.324999999999996</v>
      </c>
      <c r="G37" s="104">
        <f>[33]Julho!$B$10</f>
        <v>17.329166666666669</v>
      </c>
      <c r="H37" s="104">
        <f>[33]Julho!$B$11</f>
        <v>16.775000000000002</v>
      </c>
      <c r="I37" s="104">
        <f>[33]Julho!$B$12</f>
        <v>16.645833333333336</v>
      </c>
      <c r="J37" s="104">
        <f>[33]Julho!$B$13</f>
        <v>17.087499999999999</v>
      </c>
      <c r="K37" s="104">
        <f>[33]Julho!$B$14</f>
        <v>16.304166666666664</v>
      </c>
      <c r="L37" s="104">
        <f>[33]Julho!$B$15</f>
        <v>18.591666666666665</v>
      </c>
      <c r="M37" s="104">
        <f>[33]Julho!$B$16</f>
        <v>19.966666666666665</v>
      </c>
      <c r="N37" s="104">
        <f>[33]Julho!$B$17</f>
        <v>19.2</v>
      </c>
      <c r="O37" s="104">
        <f>[33]Julho!$B$18</f>
        <v>19.8</v>
      </c>
      <c r="P37" s="104">
        <f>[33]Julho!$B$19</f>
        <v>21.5625</v>
      </c>
      <c r="Q37" s="104">
        <f>[33]Julho!$B$20</f>
        <v>19.983333333333331</v>
      </c>
      <c r="R37" s="104">
        <f>[33]Julho!$B$21</f>
        <v>15.708333333333334</v>
      </c>
      <c r="S37" s="104">
        <f>[33]Julho!$B$22</f>
        <v>10.875</v>
      </c>
      <c r="T37" s="104">
        <f>[33]Julho!$B$23</f>
        <v>13.916666666666666</v>
      </c>
      <c r="U37" s="104">
        <f>[33]Julho!$B$24</f>
        <v>16.470833333333335</v>
      </c>
      <c r="V37" s="104">
        <f>[33]Julho!$B$25</f>
        <v>18.845833333333335</v>
      </c>
      <c r="W37" s="104">
        <f>[33]Julho!$B$26</f>
        <v>19.729166666666668</v>
      </c>
      <c r="X37" s="104">
        <f>[33]Julho!$B$27</f>
        <v>21.570833333333336</v>
      </c>
      <c r="Y37" s="104">
        <f>[33]Julho!$B$28</f>
        <v>19.779166666666665</v>
      </c>
      <c r="Z37" s="104">
        <f>[33]Julho!$B$29</f>
        <v>19.258333333333333</v>
      </c>
      <c r="AA37" s="104">
        <f>[33]Julho!$B$30</f>
        <v>22</v>
      </c>
      <c r="AB37" s="104">
        <f>[33]Julho!$B$31</f>
        <v>21.395833333333332</v>
      </c>
      <c r="AC37" s="104">
        <f>[33]Julho!$B$32</f>
        <v>14.566666666666665</v>
      </c>
      <c r="AD37" s="104">
        <f>[33]Julho!$B$33</f>
        <v>13.312500000000002</v>
      </c>
      <c r="AE37" s="104">
        <f>[33]Julho!$B$34</f>
        <v>13.883333333333333</v>
      </c>
      <c r="AF37" s="104">
        <f>[33]Julho!$B$35</f>
        <v>17.024999999999995</v>
      </c>
      <c r="AG37" s="103">
        <f t="shared" si="1"/>
        <v>17.038709677419355</v>
      </c>
      <c r="AH37" s="12" t="s">
        <v>35</v>
      </c>
    </row>
    <row r="38" spans="1:38" x14ac:dyDescent="0.2">
      <c r="A38" s="47" t="s">
        <v>11</v>
      </c>
      <c r="B38" s="104">
        <f>[34]Julho!$B$5</f>
        <v>12.0875</v>
      </c>
      <c r="C38" s="104">
        <f>[34]Julho!$B$6</f>
        <v>13.604166666666666</v>
      </c>
      <c r="D38" s="104">
        <f>[34]Julho!$B$7</f>
        <v>15.062500000000002</v>
      </c>
      <c r="E38" s="104">
        <f>[34]Julho!$B$8</f>
        <v>16.166666666666668</v>
      </c>
      <c r="F38" s="104">
        <f>[34]Julho!$B$9</f>
        <v>16.162500000000001</v>
      </c>
      <c r="G38" s="104">
        <f>[34]Julho!$B$10</f>
        <v>17.083333333333332</v>
      </c>
      <c r="H38" s="104">
        <f>[34]Julho!$B$11</f>
        <v>16.029166666666669</v>
      </c>
      <c r="I38" s="104">
        <f>[34]Julho!$B$12</f>
        <v>17.545833333333334</v>
      </c>
      <c r="J38" s="104">
        <f>[34]Julho!$B$13</f>
        <v>16.491666666666664</v>
      </c>
      <c r="K38" s="104">
        <f>[34]Julho!$B$14</f>
        <v>16.1875</v>
      </c>
      <c r="L38" s="104">
        <f>[34]Julho!$B$15</f>
        <v>19.554166666666664</v>
      </c>
      <c r="M38" s="104">
        <f>[34]Julho!$B$16</f>
        <v>20.320833333333329</v>
      </c>
      <c r="N38" s="104">
        <f>[34]Julho!$B$17</f>
        <v>18.587500000000002</v>
      </c>
      <c r="O38" s="104">
        <f>[34]Julho!$B$18</f>
        <v>19.666666666666668</v>
      </c>
      <c r="P38" s="104">
        <f>[34]Julho!$B$19</f>
        <v>19.854166666666661</v>
      </c>
      <c r="Q38" s="104">
        <f>[34]Julho!$B$20</f>
        <v>20.174999999999997</v>
      </c>
      <c r="R38" s="104">
        <f>[34]Julho!$B$21</f>
        <v>16.858333333333334</v>
      </c>
      <c r="S38" s="104">
        <f>[34]Julho!$B$22</f>
        <v>13.008333333333333</v>
      </c>
      <c r="T38" s="104">
        <f>[34]Julho!$B$23</f>
        <v>12.795652173913044</v>
      </c>
      <c r="U38" s="104">
        <f>[34]Julho!$B$24</f>
        <v>16.762499999999999</v>
      </c>
      <c r="V38" s="104">
        <f>[34]Julho!$B$25</f>
        <v>19.395833333333332</v>
      </c>
      <c r="W38" s="104">
        <f>[34]Julho!$B$26</f>
        <v>19.258333333333336</v>
      </c>
      <c r="X38" s="104">
        <f>[34]Julho!$B$27</f>
        <v>20.108333333333331</v>
      </c>
      <c r="Y38" s="104">
        <f>[34]Julho!$B$28</f>
        <v>20.912499999999998</v>
      </c>
      <c r="Z38" s="104">
        <f>[34]Julho!$B$29</f>
        <v>20.395833333333332</v>
      </c>
      <c r="AA38" s="104">
        <f>[34]Julho!$B$30</f>
        <v>21.7</v>
      </c>
      <c r="AB38" s="104">
        <f>[34]Julho!$B$31</f>
        <v>21.770833333333332</v>
      </c>
      <c r="AC38" s="104">
        <f>[34]Julho!$B$32</f>
        <v>17.387500000000003</v>
      </c>
      <c r="AD38" s="104">
        <f>[34]Julho!$B$33</f>
        <v>14.479166666666664</v>
      </c>
      <c r="AE38" s="104">
        <f>[34]Julho!$B$34</f>
        <v>14.6</v>
      </c>
      <c r="AF38" s="104">
        <f>[34]Julho!$B$35</f>
        <v>17.316666666666666</v>
      </c>
      <c r="AG38" s="103">
        <f t="shared" si="1"/>
        <v>17.46222533894343</v>
      </c>
      <c r="AI38" s="12" t="s">
        <v>35</v>
      </c>
      <c r="AK38" t="s">
        <v>35</v>
      </c>
      <c r="AL38" t="s">
        <v>35</v>
      </c>
    </row>
    <row r="39" spans="1:38" s="5" customFormat="1" x14ac:dyDescent="0.2">
      <c r="A39" s="47" t="s">
        <v>12</v>
      </c>
      <c r="B39" s="104">
        <f>[35]Julho!$B$5</f>
        <v>13.533333333333333</v>
      </c>
      <c r="C39" s="104">
        <f>[35]Julho!$B$6</f>
        <v>13.875000000000002</v>
      </c>
      <c r="D39" s="104">
        <f>[35]Julho!$B$7</f>
        <v>16.170833333333334</v>
      </c>
      <c r="E39" s="104">
        <f>[35]Julho!$B$8</f>
        <v>18.512499999999999</v>
      </c>
      <c r="F39" s="104">
        <f>[35]Julho!$B$9</f>
        <v>20.095833333333328</v>
      </c>
      <c r="G39" s="104">
        <f>[35]Julho!$B$10</f>
        <v>20.083333333333325</v>
      </c>
      <c r="H39" s="104">
        <f>[35]Julho!$B$11</f>
        <v>19.412499999999998</v>
      </c>
      <c r="I39" s="104">
        <f>[35]Julho!$B$12</f>
        <v>19.429166666666667</v>
      </c>
      <c r="J39" s="104">
        <f>[35]Julho!$B$13</f>
        <v>19.725000000000001</v>
      </c>
      <c r="K39" s="104">
        <f>[35]Julho!$B$14</f>
        <v>19.483333333333334</v>
      </c>
      <c r="L39" s="104">
        <f>[35]Julho!$B$15</f>
        <v>20.724999999999998</v>
      </c>
      <c r="M39" s="104">
        <f>[35]Julho!$B$16</f>
        <v>21.158333333333331</v>
      </c>
      <c r="N39" s="104">
        <f>[35]Julho!$B$17</f>
        <v>20.487500000000001</v>
      </c>
      <c r="O39" s="104">
        <f>[35]Julho!$B$18</f>
        <v>21.404166666666669</v>
      </c>
      <c r="P39" s="104">
        <f>[35]Julho!$B$19</f>
        <v>21.704166666666666</v>
      </c>
      <c r="Q39" s="104">
        <f>[35]Julho!$B$20</f>
        <v>22.012499999999999</v>
      </c>
      <c r="R39" s="104">
        <f>[35]Julho!$B$21</f>
        <v>19.258333333333333</v>
      </c>
      <c r="S39" s="104">
        <f>[35]Julho!$B$22</f>
        <v>14.879166666666665</v>
      </c>
      <c r="T39" s="104">
        <f>[35]Julho!$B$23</f>
        <v>16.266666666666662</v>
      </c>
      <c r="U39" s="104">
        <f>[35]Julho!$B$24</f>
        <v>19.849999999999998</v>
      </c>
      <c r="V39" s="104">
        <f>[35]Julho!$B$25</f>
        <v>21.762500000000003</v>
      </c>
      <c r="W39" s="104">
        <f>[35]Julho!$B$26</f>
        <v>22.099999999999998</v>
      </c>
      <c r="X39" s="104">
        <f>[35]Julho!$B$27</f>
        <v>23.904166666666669</v>
      </c>
      <c r="Y39" s="104">
        <f>[35]Julho!$B$28</f>
        <v>23.262499999999992</v>
      </c>
      <c r="Z39" s="104">
        <f>[35]Julho!$B$29</f>
        <v>22.841666666666665</v>
      </c>
      <c r="AA39" s="104">
        <f>[35]Julho!$B$30</f>
        <v>24.554166666666664</v>
      </c>
      <c r="AB39" s="104">
        <f>[35]Julho!$B$31</f>
        <v>24.512499999999999</v>
      </c>
      <c r="AC39" s="104">
        <f>[35]Julho!$B$32</f>
        <v>20.670588235294115</v>
      </c>
      <c r="AD39" s="104">
        <f>[35]Julho!$B$33</f>
        <v>20.92</v>
      </c>
      <c r="AE39" s="104">
        <f>[35]Julho!$B$34</f>
        <v>18.350000000000001</v>
      </c>
      <c r="AF39" s="104">
        <f>[35]Julho!$B$35</f>
        <v>21.724999999999994</v>
      </c>
      <c r="AG39" s="103">
        <f t="shared" si="1"/>
        <v>20.086121125869699</v>
      </c>
      <c r="AJ39" s="5" t="s">
        <v>35</v>
      </c>
      <c r="AK39" s="5" t="s">
        <v>35</v>
      </c>
    </row>
    <row r="40" spans="1:38" s="5" customFormat="1" x14ac:dyDescent="0.2">
      <c r="A40" s="47" t="s">
        <v>212</v>
      </c>
      <c r="B40" s="104">
        <f>[36]Julho!$B$5</f>
        <v>13.566666666666668</v>
      </c>
      <c r="C40" s="104">
        <f>[36]Julho!$B$6</f>
        <v>14.433333333333335</v>
      </c>
      <c r="D40" s="104">
        <f>[36]Julho!$B$7</f>
        <v>16.295833333333334</v>
      </c>
      <c r="E40" s="104">
        <f>[36]Julho!$B$8</f>
        <v>19.045833333333331</v>
      </c>
      <c r="F40" s="104">
        <f>[36]Julho!$B$9</f>
        <v>19.483333333333338</v>
      </c>
      <c r="G40" s="104">
        <f>[36]Julho!$B$10</f>
        <v>19.304166666666667</v>
      </c>
      <c r="H40" s="104">
        <f>[36]Julho!$B$11</f>
        <v>18.325000000000003</v>
      </c>
      <c r="I40" s="104">
        <f>[36]Julho!$B$12</f>
        <v>19.387499999999999</v>
      </c>
      <c r="J40" s="104">
        <f>[36]Julho!$B$13</f>
        <v>20.824999999999999</v>
      </c>
      <c r="K40" s="104">
        <f>[36]Julho!$B$14</f>
        <v>20.675000000000001</v>
      </c>
      <c r="L40" s="104">
        <f>[36]Julho!$B$15</f>
        <v>21.775000000000002</v>
      </c>
      <c r="M40" s="104">
        <f>[36]Julho!$B$16</f>
        <v>22.633333333333336</v>
      </c>
      <c r="N40" s="104">
        <f>[36]Julho!$B$17</f>
        <v>20.170833333333334</v>
      </c>
      <c r="O40" s="104">
        <f>[36]Julho!$B$18</f>
        <v>22.612500000000001</v>
      </c>
      <c r="P40" s="104">
        <f>[36]Julho!$B$19</f>
        <v>20.462499999999999</v>
      </c>
      <c r="Q40" s="104">
        <f>[36]Julho!$B$20</f>
        <v>20.887499999999999</v>
      </c>
      <c r="R40" s="104">
        <f>[36]Julho!$B$21</f>
        <v>16.895833333333336</v>
      </c>
      <c r="S40" s="104">
        <f>[36]Julho!$B$22</f>
        <v>14.35</v>
      </c>
      <c r="T40" s="104">
        <f>[36]Julho!$B$23</f>
        <v>16.670833333333334</v>
      </c>
      <c r="U40" s="104">
        <f>[36]Julho!$B$24</f>
        <v>20.304166666666664</v>
      </c>
      <c r="V40" s="104">
        <f>[36]Julho!$B$25</f>
        <v>20.887499999999999</v>
      </c>
      <c r="W40" s="104">
        <f>[36]Julho!$B$26</f>
        <v>19.849999999999998</v>
      </c>
      <c r="X40" s="104">
        <f>[36]Julho!$B$27</f>
        <v>23.729166666666668</v>
      </c>
      <c r="Y40" s="104">
        <f>[36]Julho!$B$28</f>
        <v>21.979166666666668</v>
      </c>
      <c r="Z40" s="104">
        <f>[36]Julho!$B$29</f>
        <v>22.620833333333337</v>
      </c>
      <c r="AA40" s="104">
        <f>[36]Julho!$B$30</f>
        <v>23.958333333333332</v>
      </c>
      <c r="AB40" s="104">
        <f>[36]Julho!$B$31</f>
        <v>22.970833333333335</v>
      </c>
      <c r="AC40" s="104">
        <f>[36]Julho!$B$32</f>
        <v>17.883333333333333</v>
      </c>
      <c r="AD40" s="104">
        <f>[36]Julho!$B$33</f>
        <v>15.629166666666665</v>
      </c>
      <c r="AE40" s="104">
        <f>[36]Julho!$B$34</f>
        <v>17.058333333333334</v>
      </c>
      <c r="AF40" s="104">
        <f>[36]Julho!$B$35</f>
        <v>22.637499999999999</v>
      </c>
      <c r="AG40" s="103">
        <f t="shared" si="1"/>
        <v>19.590591397849465</v>
      </c>
    </row>
    <row r="41" spans="1:38" x14ac:dyDescent="0.2">
      <c r="A41" s="47" t="s">
        <v>13</v>
      </c>
      <c r="B41" s="104">
        <f>[37]Julho!$B$5</f>
        <v>14.691666666666665</v>
      </c>
      <c r="C41" s="104">
        <f>[37]Julho!$B$6</f>
        <v>13.9375</v>
      </c>
      <c r="D41" s="104">
        <f>[37]Julho!$B$7</f>
        <v>15.525</v>
      </c>
      <c r="E41" s="104">
        <f>[37]Julho!$B$8</f>
        <v>18.375</v>
      </c>
      <c r="F41" s="104">
        <f>[37]Julho!$B$9</f>
        <v>20.087499999999999</v>
      </c>
      <c r="G41" s="104">
        <f>[37]Julho!$B$10</f>
        <v>20.604166666666668</v>
      </c>
      <c r="H41" s="104">
        <f>[37]Julho!$B$11</f>
        <v>20.137499999999999</v>
      </c>
      <c r="I41" s="104">
        <f>[37]Julho!$B$12</f>
        <v>20.208333333333336</v>
      </c>
      <c r="J41" s="104">
        <f>[37]Julho!$B$13</f>
        <v>19.662499999999998</v>
      </c>
      <c r="K41" s="104">
        <f>[37]Julho!$B$14</f>
        <v>19.787499999999998</v>
      </c>
      <c r="L41" s="104">
        <f>[37]Julho!$B$15</f>
        <v>20.587500000000002</v>
      </c>
      <c r="M41" s="104">
        <f>[37]Julho!$B$16</f>
        <v>20.408333333333335</v>
      </c>
      <c r="N41" s="104">
        <f>[37]Julho!$B$17</f>
        <v>20.12916666666667</v>
      </c>
      <c r="O41" s="104">
        <f>[37]Julho!$B$18</f>
        <v>20.599999999999998</v>
      </c>
      <c r="P41" s="104">
        <f>[37]Julho!$B$19</f>
        <v>21.770833333333329</v>
      </c>
      <c r="Q41" s="104">
        <f>[37]Julho!$B$20</f>
        <v>22.420833333333334</v>
      </c>
      <c r="R41" s="104">
        <f>[37]Julho!$B$21</f>
        <v>18.137499999999999</v>
      </c>
      <c r="S41" s="104">
        <f>[37]Julho!$B$22</f>
        <v>15.995833333333332</v>
      </c>
      <c r="T41" s="104">
        <f>[37]Julho!$B$23</f>
        <v>17.270833333333336</v>
      </c>
      <c r="U41" s="104">
        <f>[37]Julho!$B$24</f>
        <v>20.599999999999998</v>
      </c>
      <c r="V41" s="104">
        <f>[37]Julho!$B$25</f>
        <v>22.025000000000002</v>
      </c>
      <c r="W41" s="104">
        <f>[37]Julho!$B$26</f>
        <v>22.833333333333329</v>
      </c>
      <c r="X41" s="104">
        <f>[37]Julho!$B$27</f>
        <v>23.650000000000002</v>
      </c>
      <c r="Y41" s="104">
        <f>[37]Julho!$B$28</f>
        <v>22.891666666666666</v>
      </c>
      <c r="Z41" s="104">
        <f>[37]Julho!$B$29</f>
        <v>23.125</v>
      </c>
      <c r="AA41" s="104">
        <f>[37]Julho!$B$30</f>
        <v>24.766666666666666</v>
      </c>
      <c r="AB41" s="104">
        <f>[37]Julho!$B$31</f>
        <v>25.037500000000005</v>
      </c>
      <c r="AC41" s="104">
        <f>[37]Julho!$B$32</f>
        <v>20.329166666666662</v>
      </c>
      <c r="AD41" s="104">
        <f>[37]Julho!$B$33</f>
        <v>16.887499999999999</v>
      </c>
      <c r="AE41" s="104">
        <f>[37]Julho!$B$34</f>
        <v>18.033333333333331</v>
      </c>
      <c r="AF41" s="104">
        <f>[37]Julho!$B$35</f>
        <v>21.220833333333335</v>
      </c>
      <c r="AG41" s="103">
        <f t="shared" si="1"/>
        <v>20.056048387096773</v>
      </c>
      <c r="AJ41" t="s">
        <v>35</v>
      </c>
      <c r="AL41" t="s">
        <v>35</v>
      </c>
    </row>
    <row r="42" spans="1:38" x14ac:dyDescent="0.2">
      <c r="A42" s="47" t="s">
        <v>144</v>
      </c>
      <c r="B42" s="104">
        <f>[38]Julho!$B$5</f>
        <v>12.629166666666665</v>
      </c>
      <c r="C42" s="104">
        <f>[38]Julho!$B$6</f>
        <v>13.145833333333334</v>
      </c>
      <c r="D42" s="104">
        <f>[38]Julho!$B$7</f>
        <v>14.947826086956519</v>
      </c>
      <c r="E42" s="104">
        <f>[38]Julho!$B$8</f>
        <v>16.666666666666668</v>
      </c>
      <c r="F42" s="104">
        <f>[38]Julho!$B$9</f>
        <v>17.233333333333334</v>
      </c>
      <c r="G42" s="104">
        <f>[38]Julho!$B$10</f>
        <v>19.75</v>
      </c>
      <c r="H42" s="104">
        <f>[38]Julho!$B$11</f>
        <v>18.487499999999994</v>
      </c>
      <c r="I42" s="104">
        <f>[38]Julho!$B$12</f>
        <v>18.612499999999997</v>
      </c>
      <c r="J42" s="104">
        <f>[38]Julho!$B$13</f>
        <v>17.720833333333328</v>
      </c>
      <c r="K42" s="104">
        <f>[38]Julho!$B$14</f>
        <v>18.704166666666669</v>
      </c>
      <c r="L42" s="104">
        <f>[38]Julho!$B$15</f>
        <v>19.975000000000001</v>
      </c>
      <c r="M42" s="104">
        <f>[38]Julho!$B$16</f>
        <v>21.125</v>
      </c>
      <c r="N42" s="104">
        <f>[38]Julho!$B$17</f>
        <v>20.291666666666668</v>
      </c>
      <c r="O42" s="104">
        <f>[38]Julho!$B$18</f>
        <v>21.658333333333331</v>
      </c>
      <c r="P42" s="104">
        <f>[38]Julho!$B$19</f>
        <v>21.662499999999998</v>
      </c>
      <c r="Q42" s="104">
        <f>[38]Julho!$B$20</f>
        <v>21.537500000000005</v>
      </c>
      <c r="R42" s="104">
        <f>[38]Julho!$B$21</f>
        <v>19.937499999999996</v>
      </c>
      <c r="S42" s="104">
        <f>[38]Julho!$B$22</f>
        <v>12.741666666666669</v>
      </c>
      <c r="T42" s="104">
        <f>[38]Julho!$B$23</f>
        <v>13.233333333333334</v>
      </c>
      <c r="U42" s="104">
        <f>[38]Julho!$B$24</f>
        <v>17.679166666666664</v>
      </c>
      <c r="V42" s="104">
        <f>[38]Julho!$B$25</f>
        <v>21.945833333333329</v>
      </c>
      <c r="W42" s="104">
        <f>[38]Julho!$B$26</f>
        <v>21.133333333333336</v>
      </c>
      <c r="X42" s="104">
        <f>[38]Julho!$B$27</f>
        <v>21.087499999999999</v>
      </c>
      <c r="Y42" s="104">
        <f>[38]Julho!$B$28</f>
        <v>23.333333333333332</v>
      </c>
      <c r="Z42" s="104">
        <f>[38]Julho!$B$29</f>
        <v>20.120833333333334</v>
      </c>
      <c r="AA42" s="104">
        <f>[38]Julho!$B$30</f>
        <v>23.904166666666665</v>
      </c>
      <c r="AB42" s="104">
        <f>[38]Julho!$B$31</f>
        <v>25.229166666666668</v>
      </c>
      <c r="AC42" s="104">
        <f>[38]Julho!$B$32</f>
        <v>17.954166666666669</v>
      </c>
      <c r="AD42" s="104">
        <f>[38]Julho!$B$33</f>
        <v>14.412500000000001</v>
      </c>
      <c r="AE42" s="104">
        <f>[38]Julho!$B$34</f>
        <v>14.129166666666665</v>
      </c>
      <c r="AF42" s="104">
        <f>[38]Julho!$B$35</f>
        <v>17.474999999999998</v>
      </c>
      <c r="AG42" s="103">
        <f t="shared" si="1"/>
        <v>18.66014492753623</v>
      </c>
      <c r="AK42" t="s">
        <v>35</v>
      </c>
    </row>
    <row r="43" spans="1:38" x14ac:dyDescent="0.2">
      <c r="A43" s="47" t="s">
        <v>117</v>
      </c>
      <c r="B43" s="104">
        <f>[39]Julho!$B$5</f>
        <v>12.504166666666665</v>
      </c>
      <c r="C43" s="104">
        <f>[39]Julho!$B$6</f>
        <v>12.83333333333333</v>
      </c>
      <c r="D43" s="104">
        <f>[39]Julho!$B$7</f>
        <v>15.479166666666666</v>
      </c>
      <c r="E43" s="104">
        <f>[39]Julho!$B$8</f>
        <v>16.504166666666666</v>
      </c>
      <c r="F43" s="104">
        <f>[39]Julho!$B$9</f>
        <v>18.666666666666664</v>
      </c>
      <c r="G43" s="104">
        <f>[39]Julho!$B$10</f>
        <v>20.187500000000004</v>
      </c>
      <c r="H43" s="104">
        <f>[39]Julho!$B$11</f>
        <v>19.054166666666664</v>
      </c>
      <c r="I43" s="104">
        <f>[39]Julho!$B$12</f>
        <v>19.1875</v>
      </c>
      <c r="J43" s="104">
        <f>[39]Julho!$B$13</f>
        <v>18.025000000000002</v>
      </c>
      <c r="K43" s="104">
        <f>[39]Julho!$B$14</f>
        <v>18.979166666666664</v>
      </c>
      <c r="L43" s="104">
        <f>[39]Julho!$B$15</f>
        <v>20.704166666666669</v>
      </c>
      <c r="M43" s="104">
        <f>[39]Julho!$B$16</f>
        <v>21.758333333333336</v>
      </c>
      <c r="N43" s="104">
        <f>[39]Julho!$B$17</f>
        <v>21.754166666666666</v>
      </c>
      <c r="O43" s="104">
        <f>[39]Julho!$B$18</f>
        <v>21.775000000000002</v>
      </c>
      <c r="P43" s="104">
        <f>[39]Julho!$B$19</f>
        <v>23.370833333333337</v>
      </c>
      <c r="Q43" s="104">
        <f>[39]Julho!$B$20</f>
        <v>23.258333333333329</v>
      </c>
      <c r="R43" s="104">
        <f>[39]Julho!$B$21</f>
        <v>20.958333333333329</v>
      </c>
      <c r="S43" s="104">
        <f>[39]Julho!$B$22</f>
        <v>13.008333333333335</v>
      </c>
      <c r="T43" s="104">
        <f>[39]Julho!$B$23</f>
        <v>15.037500000000001</v>
      </c>
      <c r="U43" s="104">
        <f>[39]Julho!$B$24</f>
        <v>19.204166666666666</v>
      </c>
      <c r="V43" s="104">
        <f>[39]Julho!$B$25</f>
        <v>21.212500000000006</v>
      </c>
      <c r="W43" s="104">
        <f>[39]Julho!$B$26</f>
        <v>21.658333333333331</v>
      </c>
      <c r="X43" s="104">
        <f>[39]Julho!$B$27</f>
        <v>23.529166666666669</v>
      </c>
      <c r="Y43" s="104">
        <f>[39]Julho!$B$28</f>
        <v>23.033333333333331</v>
      </c>
      <c r="Z43" s="104">
        <f>[39]Julho!$B$29</f>
        <v>20.658333333333335</v>
      </c>
      <c r="AA43" s="104">
        <f>[39]Julho!$B$30</f>
        <v>23.862499999999997</v>
      </c>
      <c r="AB43" s="104">
        <f>[39]Julho!$B$31</f>
        <v>26.129166666666666</v>
      </c>
      <c r="AC43" s="104">
        <f>[39]Julho!$B$32</f>
        <v>17.845833333333335</v>
      </c>
      <c r="AD43" s="104">
        <f>[39]Julho!$B$33</f>
        <v>14.008333333333335</v>
      </c>
      <c r="AE43" s="104">
        <f>[39]Julho!$B$34</f>
        <v>14.987500000000002</v>
      </c>
      <c r="AF43" s="104">
        <f>[39]Julho!$B$35</f>
        <v>17.837499999999995</v>
      </c>
      <c r="AG43" s="103">
        <f t="shared" si="1"/>
        <v>19.258467741935483</v>
      </c>
      <c r="AK43" t="s">
        <v>35</v>
      </c>
    </row>
    <row r="44" spans="1:38" x14ac:dyDescent="0.2">
      <c r="A44" s="47" t="s">
        <v>210</v>
      </c>
      <c r="B44" s="104">
        <f>[40]Julho!$B$5</f>
        <v>14.445833333333333</v>
      </c>
      <c r="C44" s="104">
        <f>[40]Julho!$B$6</f>
        <v>17.495833333333334</v>
      </c>
      <c r="D44" s="104">
        <f>[40]Julho!$B$7</f>
        <v>17.720833333333335</v>
      </c>
      <c r="E44" s="104">
        <f>[40]Julho!$B$8</f>
        <v>17.662500000000001</v>
      </c>
      <c r="F44" s="104">
        <f>[40]Julho!$B$9</f>
        <v>19.529166666666665</v>
      </c>
      <c r="G44" s="104">
        <f>[40]Julho!$B$10</f>
        <v>18.337499999999999</v>
      </c>
      <c r="H44" s="104">
        <f>[40]Julho!$B$11</f>
        <v>19.150000000000002</v>
      </c>
      <c r="I44" s="104">
        <f>[40]Julho!$B$12</f>
        <v>18.274999999999999</v>
      </c>
      <c r="J44" s="104">
        <f>[40]Julho!$B$13</f>
        <v>19.012499999999999</v>
      </c>
      <c r="K44" s="104">
        <f>[40]Julho!$B$14</f>
        <v>19.374999999999996</v>
      </c>
      <c r="L44" s="104">
        <f>[40]Julho!$B$15</f>
        <v>21.583333333333329</v>
      </c>
      <c r="M44" s="104">
        <f>[40]Julho!$B$16</f>
        <v>19.075000000000003</v>
      </c>
      <c r="N44" s="104">
        <f>[40]Julho!$B$17</f>
        <v>21.004166666666663</v>
      </c>
      <c r="O44" s="104">
        <f>[40]Julho!$B$18</f>
        <v>18.783333333333331</v>
      </c>
      <c r="P44" s="104">
        <f>[40]Julho!$B$19</f>
        <v>18.795833333333338</v>
      </c>
      <c r="Q44" s="104">
        <f>[40]Julho!$B$20</f>
        <v>21.087500000000002</v>
      </c>
      <c r="R44" s="104">
        <f>[40]Julho!$B$21</f>
        <v>19.008333333333336</v>
      </c>
      <c r="S44" s="104">
        <f>[40]Julho!$B$22</f>
        <v>16.625</v>
      </c>
      <c r="T44" s="104">
        <f>[40]Julho!$B$23</f>
        <v>17.179166666666664</v>
      </c>
      <c r="U44" s="104">
        <f>[40]Julho!$B$24</f>
        <v>18.508333333333329</v>
      </c>
      <c r="V44" s="104">
        <f>[40]Julho!$B$25</f>
        <v>19.083333333333332</v>
      </c>
      <c r="W44" s="104">
        <f>[40]Julho!$B$26</f>
        <v>19.154166666666669</v>
      </c>
      <c r="X44" s="104">
        <f>[40]Julho!$B$27</f>
        <v>19.504166666666666</v>
      </c>
      <c r="Y44" s="104">
        <f>[40]Julho!$B$28</f>
        <v>20.904166666666665</v>
      </c>
      <c r="Z44" s="104">
        <f>[40]Julho!$B$29</f>
        <v>20.141666666666669</v>
      </c>
      <c r="AA44" s="104">
        <f>[40]Julho!$B$30</f>
        <v>22.299999999999997</v>
      </c>
      <c r="AB44" s="104">
        <f>[40]Julho!$B$31</f>
        <v>23.066666666666666</v>
      </c>
      <c r="AC44" s="104">
        <f>[40]Julho!$B$32</f>
        <v>20.908333333333335</v>
      </c>
      <c r="AD44" s="104">
        <f>[40]Julho!$B$33</f>
        <v>16.095833333333335</v>
      </c>
      <c r="AE44" s="104">
        <f>[40]Julho!$B$34</f>
        <v>15.083333333333336</v>
      </c>
      <c r="AF44" s="104">
        <f>[40]Julho!$B$35</f>
        <v>19.437499999999996</v>
      </c>
      <c r="AG44" s="103">
        <f t="shared" si="1"/>
        <v>18.978494623655909</v>
      </c>
    </row>
    <row r="45" spans="1:38" x14ac:dyDescent="0.2">
      <c r="A45" s="47" t="s">
        <v>14</v>
      </c>
      <c r="B45" s="104">
        <f>[41]Julho!$B$5</f>
        <v>16.308333333333334</v>
      </c>
      <c r="C45" s="104">
        <f>[41]Julho!$B$6</f>
        <v>17.183333333333334</v>
      </c>
      <c r="D45" s="104">
        <f>[41]Julho!$B$7</f>
        <v>17.365217391304345</v>
      </c>
      <c r="E45" s="104">
        <f>[41]Julho!$B$8</f>
        <v>18.245833333333334</v>
      </c>
      <c r="F45" s="104">
        <f>[41]Julho!$B$9</f>
        <v>19.725000000000001</v>
      </c>
      <c r="G45" s="104">
        <f>[41]Julho!$B$10</f>
        <v>19.195833333333336</v>
      </c>
      <c r="H45" s="104">
        <f>[41]Julho!$B$11</f>
        <v>18.670833333333331</v>
      </c>
      <c r="I45" s="104">
        <f>[41]Julho!$B$12</f>
        <v>18.979166666666668</v>
      </c>
      <c r="J45" s="104">
        <f>[41]Julho!$B$13</f>
        <v>19.787499999999998</v>
      </c>
      <c r="K45" s="104">
        <f>[41]Julho!$B$14</f>
        <v>20.470833333333331</v>
      </c>
      <c r="L45" s="104">
        <f>[41]Julho!$B$15</f>
        <v>20</v>
      </c>
      <c r="M45" s="104">
        <f>[41]Julho!$B$16</f>
        <v>20.579166666666666</v>
      </c>
      <c r="N45" s="104">
        <f>[41]Julho!$B$17</f>
        <v>20.479166666666668</v>
      </c>
      <c r="O45" s="104">
        <f>[41]Julho!$B$18</f>
        <v>22.147826086956517</v>
      </c>
      <c r="P45" s="104">
        <f>[41]Julho!$B$19</f>
        <v>20.770833333333332</v>
      </c>
      <c r="Q45" s="104">
        <f>[41]Julho!$B$20</f>
        <v>19.966666666666669</v>
      </c>
      <c r="R45" s="104">
        <f>[41]Julho!$B$21</f>
        <v>21.287499999999998</v>
      </c>
      <c r="S45" s="104">
        <f>[41]Julho!$B$22</f>
        <v>18.069565217391304</v>
      </c>
      <c r="T45" s="104">
        <f>[41]Julho!$B$23</f>
        <v>17.933333333333334</v>
      </c>
      <c r="U45" s="104">
        <f>[41]Julho!$B$24</f>
        <v>19.595833333333335</v>
      </c>
      <c r="V45" s="104">
        <f>[41]Julho!$B$25</f>
        <v>20.554166666666667</v>
      </c>
      <c r="W45" s="104">
        <f>[41]Julho!$B$26</f>
        <v>21.441666666666666</v>
      </c>
      <c r="X45" s="104">
        <f>[41]Julho!$B$27</f>
        <v>22.125</v>
      </c>
      <c r="Y45" s="104">
        <f>[41]Julho!$B$28</f>
        <v>22.395833333333332</v>
      </c>
      <c r="Z45" s="104">
        <f>[41]Julho!$B$29</f>
        <v>23.712500000000002</v>
      </c>
      <c r="AA45" s="104">
        <f>[41]Julho!$B$30</f>
        <v>23.762500000000003</v>
      </c>
      <c r="AB45" s="104">
        <f>[41]Julho!$B$31</f>
        <v>24.466666666666665</v>
      </c>
      <c r="AC45" s="104">
        <f>[41]Julho!$B$32</f>
        <v>22.245833333333334</v>
      </c>
      <c r="AD45" s="104">
        <f>[41]Julho!$B$33</f>
        <v>17.408333333333335</v>
      </c>
      <c r="AE45" s="104">
        <f>[41]Julho!$B$34</f>
        <v>16.262499999999999</v>
      </c>
      <c r="AF45" s="104">
        <f>[41]Julho!$B$35</f>
        <v>18.286956521739132</v>
      </c>
      <c r="AG45" s="103">
        <f t="shared" si="1"/>
        <v>19.981410705937357</v>
      </c>
      <c r="AJ45" t="s">
        <v>35</v>
      </c>
      <c r="AK45" t="s">
        <v>35</v>
      </c>
    </row>
    <row r="46" spans="1:38" x14ac:dyDescent="0.2">
      <c r="A46" s="47" t="s">
        <v>145</v>
      </c>
      <c r="B46" s="104">
        <f>[42]Julho!$B$5</f>
        <v>16.404166666666669</v>
      </c>
      <c r="C46" s="104">
        <f>[42]Julho!$B$6</f>
        <v>17.450000000000003</v>
      </c>
      <c r="D46" s="104">
        <f>[42]Julho!$B$7</f>
        <v>19.204347826086959</v>
      </c>
      <c r="E46" s="104">
        <f>[42]Julho!$B$8</f>
        <v>20.041666666666668</v>
      </c>
      <c r="F46" s="104">
        <f>[42]Julho!$B$9</f>
        <v>21.150000000000002</v>
      </c>
      <c r="G46" s="104">
        <f>[42]Julho!$B$10</f>
        <v>18.774999999999999</v>
      </c>
      <c r="H46" s="104">
        <f>[42]Julho!$B$11</f>
        <v>18.837500000000002</v>
      </c>
      <c r="I46" s="104">
        <f>[42]Julho!$B$12</f>
        <v>19.058333333333334</v>
      </c>
      <c r="J46" s="104">
        <f>[42]Julho!$B$13</f>
        <v>18.733333333333334</v>
      </c>
      <c r="K46" s="104">
        <f>[42]Julho!$B$14</f>
        <v>19.545833333333331</v>
      </c>
      <c r="L46" s="104">
        <f>[42]Julho!$B$15</f>
        <v>19.229166666666668</v>
      </c>
      <c r="M46" s="104">
        <f>[42]Julho!$B$16</f>
        <v>19.374999999999996</v>
      </c>
      <c r="N46" s="104">
        <f>[42]Julho!$B$17</f>
        <v>19.233333333333331</v>
      </c>
      <c r="O46" s="104">
        <f>[42]Julho!$B$18</f>
        <v>19.650000000000002</v>
      </c>
      <c r="P46" s="104">
        <f>[42]Julho!$B$19</f>
        <v>20.191666666666666</v>
      </c>
      <c r="Q46" s="104">
        <f>[42]Julho!$B$20</f>
        <v>19.75</v>
      </c>
      <c r="R46" s="104">
        <f>[42]Julho!$B$21</f>
        <v>18.933333333333334</v>
      </c>
      <c r="S46" s="104">
        <f>[42]Julho!$B$22</f>
        <v>18.175000000000001</v>
      </c>
      <c r="T46" s="104">
        <f>[42]Julho!$B$23</f>
        <v>18.695833333333333</v>
      </c>
      <c r="U46" s="104">
        <f>[42]Julho!$B$24</f>
        <v>20.495833333333334</v>
      </c>
      <c r="V46" s="104">
        <f>[42]Julho!$B$25</f>
        <v>20.399999999999995</v>
      </c>
      <c r="W46" s="104">
        <f>[42]Julho!$B$26</f>
        <v>21.058333333333334</v>
      </c>
      <c r="X46" s="104">
        <f>[42]Julho!$B$27</f>
        <v>21.220833333333328</v>
      </c>
      <c r="Y46" s="104">
        <f>[42]Julho!$B$28</f>
        <v>21.741666666666664</v>
      </c>
      <c r="Z46" s="104">
        <f>[42]Julho!$B$29</f>
        <v>22.162500000000005</v>
      </c>
      <c r="AA46" s="104">
        <f>[42]Julho!$B$30</f>
        <v>22.724999999999998</v>
      </c>
      <c r="AB46" s="104">
        <f>[42]Julho!$B$31</f>
        <v>23.45</v>
      </c>
      <c r="AC46" s="104">
        <f>[42]Julho!$B$32</f>
        <v>22.270833333333332</v>
      </c>
      <c r="AD46" s="104">
        <f>[42]Julho!$B$33</f>
        <v>20.449999999999996</v>
      </c>
      <c r="AE46" s="104">
        <f>[42]Julho!$B$34</f>
        <v>18.766666666666669</v>
      </c>
      <c r="AF46" s="104">
        <f>[42]Julho!$B$35</f>
        <v>20.141666666666669</v>
      </c>
      <c r="AG46" s="103">
        <f t="shared" si="1"/>
        <v>19.913446704067322</v>
      </c>
      <c r="AI46" s="83" t="s">
        <v>35</v>
      </c>
      <c r="AJ46" s="83" t="s">
        <v>35</v>
      </c>
    </row>
    <row r="47" spans="1:38" x14ac:dyDescent="0.2">
      <c r="A47" s="47" t="s">
        <v>15</v>
      </c>
      <c r="B47" s="104">
        <f>[43]Julho!$B$5</f>
        <v>7.2875000000000005</v>
      </c>
      <c r="C47" s="104">
        <f>[43]Julho!$B$6</f>
        <v>9.9416666666666647</v>
      </c>
      <c r="D47" s="104">
        <f>[43]Julho!$B$7</f>
        <v>13.482608695652173</v>
      </c>
      <c r="E47" s="104">
        <f>[43]Julho!$B$8</f>
        <v>14.94166666666667</v>
      </c>
      <c r="F47" s="104">
        <f>[43]Julho!$B$9</f>
        <v>16.249999999999996</v>
      </c>
      <c r="G47" s="104">
        <f>[43]Julho!$B$10</f>
        <v>17.583333333333329</v>
      </c>
      <c r="H47" s="104">
        <f>[43]Julho!$B$11</f>
        <v>17.712499999999999</v>
      </c>
      <c r="I47" s="104">
        <f>[43]Julho!$B$12</f>
        <v>18.229166666666668</v>
      </c>
      <c r="J47" s="104">
        <f>[43]Julho!$B$13</f>
        <v>17.012499999999999</v>
      </c>
      <c r="K47" s="104">
        <f>[43]Julho!$B$14</f>
        <v>17.054166666666671</v>
      </c>
      <c r="L47" s="104">
        <f>[43]Julho!$B$15</f>
        <v>18.870833333333334</v>
      </c>
      <c r="M47" s="104">
        <f>[43]Julho!$B$16</f>
        <v>19.558333333333337</v>
      </c>
      <c r="N47" s="104">
        <f>[43]Julho!$B$17</f>
        <v>19.924999999999997</v>
      </c>
      <c r="O47" s="104">
        <f>[43]Julho!$B$18</f>
        <v>19.845833333333331</v>
      </c>
      <c r="P47" s="104">
        <f>[43]Julho!$B$19</f>
        <v>20.908333333333328</v>
      </c>
      <c r="Q47" s="104">
        <f>[43]Julho!$B$20</f>
        <v>20.595833333333335</v>
      </c>
      <c r="R47" s="104">
        <f>[43]Julho!$B$21</f>
        <v>14.833333333333334</v>
      </c>
      <c r="S47" s="104">
        <f>[43]Julho!$B$22</f>
        <v>11.275</v>
      </c>
      <c r="T47" s="104">
        <f>[43]Julho!$B$23</f>
        <v>14.682608695652174</v>
      </c>
      <c r="U47" s="104">
        <f>[43]Julho!$B$24</f>
        <v>17.595833333333331</v>
      </c>
      <c r="V47" s="104">
        <f>[43]Julho!$B$25</f>
        <v>19.762499999999996</v>
      </c>
      <c r="W47" s="104">
        <f>[43]Julho!$B$26</f>
        <v>21.012499999999996</v>
      </c>
      <c r="X47" s="104">
        <f>[43]Julho!$B$27</f>
        <v>21.650000000000002</v>
      </c>
      <c r="Y47" s="104">
        <f>[43]Julho!$B$28</f>
        <v>19.983333333333334</v>
      </c>
      <c r="Z47" s="104">
        <f>[43]Julho!$B$29</f>
        <v>18.416666666666671</v>
      </c>
      <c r="AA47" s="104">
        <f>[43]Julho!$B$30</f>
        <v>21.125</v>
      </c>
      <c r="AB47" s="104">
        <f>[43]Julho!$B$31</f>
        <v>20.383333333333336</v>
      </c>
      <c r="AC47" s="104">
        <f>[43]Julho!$B$32</f>
        <v>12.491666666666669</v>
      </c>
      <c r="AD47" s="104">
        <f>[43]Julho!$B$33</f>
        <v>12.654166666666669</v>
      </c>
      <c r="AE47" s="104">
        <f>[43]Julho!$B$34</f>
        <v>13.970833333333333</v>
      </c>
      <c r="AF47" s="104">
        <f>[43]Julho!$B$35</f>
        <v>16.4375</v>
      </c>
      <c r="AG47" s="103">
        <f t="shared" si="1"/>
        <v>16.950759700794759</v>
      </c>
      <c r="AH47" s="12" t="s">
        <v>35</v>
      </c>
      <c r="AI47" s="12" t="s">
        <v>35</v>
      </c>
      <c r="AJ47" t="s">
        <v>35</v>
      </c>
      <c r="AK47" t="s">
        <v>35</v>
      </c>
    </row>
    <row r="48" spans="1:38" x14ac:dyDescent="0.2">
      <c r="A48" s="47" t="s">
        <v>16</v>
      </c>
      <c r="B48" s="104">
        <f>[44]Julho!$B$5</f>
        <v>10.674999999999999</v>
      </c>
      <c r="C48" s="104">
        <f>[44]Julho!$B$6</f>
        <v>11.8375</v>
      </c>
      <c r="D48" s="104">
        <f>[44]Julho!$B$7</f>
        <v>13.766666666666664</v>
      </c>
      <c r="E48" s="104">
        <f>[44]Julho!$B$8</f>
        <v>17.45</v>
      </c>
      <c r="F48" s="104">
        <f>[44]Julho!$B$9</f>
        <v>19.599999999999998</v>
      </c>
      <c r="G48" s="104">
        <f>[44]Julho!$B$10</f>
        <v>20.654166666666669</v>
      </c>
      <c r="H48" s="104">
        <f>[44]Julho!$B$11</f>
        <v>21.691666666666674</v>
      </c>
      <c r="I48" s="104">
        <f>[44]Julho!$B$12</f>
        <v>20.670833333333334</v>
      </c>
      <c r="J48" s="104">
        <f>[44]Julho!$B$13</f>
        <v>20.266666666666662</v>
      </c>
      <c r="K48" s="104">
        <f>[44]Julho!$B$14</f>
        <v>20.324999999999999</v>
      </c>
      <c r="L48" s="104">
        <f>[44]Julho!$B$15</f>
        <v>21.191666666666666</v>
      </c>
      <c r="M48" s="104">
        <f>[44]Julho!$B$16</f>
        <v>22.745833333333334</v>
      </c>
      <c r="N48" s="104">
        <f>[44]Julho!$B$17</f>
        <v>22.749999999999996</v>
      </c>
      <c r="O48" s="104">
        <f>[44]Julho!$B$18</f>
        <v>22.454166666666666</v>
      </c>
      <c r="P48" s="104">
        <f>[44]Julho!$B$19</f>
        <v>22.8</v>
      </c>
      <c r="Q48" s="104">
        <f>[44]Julho!$B$20</f>
        <v>26.041666666666668</v>
      </c>
      <c r="R48" s="104">
        <f>[44]Julho!$B$21</f>
        <v>17.925000000000001</v>
      </c>
      <c r="S48" s="104">
        <f>[44]Julho!$B$22</f>
        <v>12.929166666666665</v>
      </c>
      <c r="T48" s="104">
        <f>[44]Julho!$B$23</f>
        <v>15.275</v>
      </c>
      <c r="U48" s="104">
        <f>[44]Julho!$B$24</f>
        <v>19.958333333333332</v>
      </c>
      <c r="V48" s="104">
        <f>[44]Julho!$B$25</f>
        <v>21.929166666666664</v>
      </c>
      <c r="W48" s="104">
        <f>[44]Julho!$B$26</f>
        <v>23.666666666666668</v>
      </c>
      <c r="X48" s="104">
        <f>[44]Julho!$B$27</f>
        <v>26.095833333333335</v>
      </c>
      <c r="Y48" s="104">
        <f>[44]Julho!$B$28</f>
        <v>25.462500000000002</v>
      </c>
      <c r="Z48" s="104">
        <f>[44]Julho!$B$29</f>
        <v>24.141666666666669</v>
      </c>
      <c r="AA48" s="104">
        <f>[44]Julho!$B$30</f>
        <v>26.55</v>
      </c>
      <c r="AB48" s="104">
        <f>[44]Julho!$B$31</f>
        <v>22.624999999999996</v>
      </c>
      <c r="AC48" s="104">
        <f>[44]Julho!$B$32</f>
        <v>14.645833333333334</v>
      </c>
      <c r="AD48" s="104">
        <f>[44]Julho!$B$33</f>
        <v>15.85416666666667</v>
      </c>
      <c r="AE48" s="104">
        <f>[44]Julho!$B$34</f>
        <v>18.437500000000004</v>
      </c>
      <c r="AF48" s="104">
        <f>[44]Julho!$B$35</f>
        <v>24.458333333333329</v>
      </c>
      <c r="AG48" s="103">
        <f t="shared" si="1"/>
        <v>20.157258064516128</v>
      </c>
      <c r="AI48" s="12" t="s">
        <v>35</v>
      </c>
      <c r="AK48" t="s">
        <v>35</v>
      </c>
    </row>
    <row r="49" spans="1:37" x14ac:dyDescent="0.2">
      <c r="A49" s="47" t="s">
        <v>208</v>
      </c>
      <c r="B49" s="104">
        <f>[45]Julho!$B$5</f>
        <v>12.25</v>
      </c>
      <c r="C49" s="104">
        <f>[45]Julho!$B$6</f>
        <v>13.370833333333335</v>
      </c>
      <c r="D49" s="104">
        <f>[45]Julho!$B$7</f>
        <v>15.412500000000003</v>
      </c>
      <c r="E49" s="104">
        <f>[45]Julho!$B$8</f>
        <v>19.016666666666669</v>
      </c>
      <c r="F49" s="104">
        <f>[45]Julho!$B$9</f>
        <v>22.983333333333334</v>
      </c>
      <c r="G49" s="104">
        <f>[45]Julho!$B$10</f>
        <v>24.866666666666664</v>
      </c>
      <c r="H49" s="104">
        <f>[45]Julho!$B$11</f>
        <v>24.904166666666665</v>
      </c>
      <c r="I49" s="104">
        <f>[45]Julho!$B$12</f>
        <v>22.104166666666668</v>
      </c>
      <c r="J49" s="104">
        <f>[45]Julho!$B$13</f>
        <v>22.162499999999994</v>
      </c>
      <c r="K49" s="104">
        <f>[45]Julho!$B$14</f>
        <v>22.737499999999997</v>
      </c>
      <c r="L49" s="104">
        <f>[45]Julho!$B$15</f>
        <v>23.458333333333339</v>
      </c>
      <c r="M49" s="104">
        <f>[45]Julho!$B$16</f>
        <v>23.400000000000002</v>
      </c>
      <c r="N49" s="104">
        <f>[45]Julho!$B$17</f>
        <v>24.204166666666666</v>
      </c>
      <c r="O49" s="104">
        <f>[45]Julho!$B$18</f>
        <v>23.737500000000001</v>
      </c>
      <c r="P49" s="104">
        <f>[45]Julho!$B$19</f>
        <v>27.037499999999994</v>
      </c>
      <c r="Q49" s="104">
        <f>[45]Julho!$B$20</f>
        <v>27.416666666666661</v>
      </c>
      <c r="R49" s="104">
        <f>[45]Julho!$B$21</f>
        <v>20.304166666666664</v>
      </c>
      <c r="S49" s="104">
        <f>[45]Julho!$B$22</f>
        <v>15.245833333333332</v>
      </c>
      <c r="T49" s="104">
        <f>[45]Julho!$B$23</f>
        <v>17.791666666666664</v>
      </c>
      <c r="U49" s="104">
        <f>[45]Julho!$B$24</f>
        <v>22.762499999999999</v>
      </c>
      <c r="V49" s="104">
        <f>[45]Julho!$B$25</f>
        <v>27.524999999999995</v>
      </c>
      <c r="W49" s="104">
        <f>[45]Julho!$B$26</f>
        <v>28.191666666666666</v>
      </c>
      <c r="X49" s="104">
        <f>[45]Julho!$B$27</f>
        <v>26.862499999999994</v>
      </c>
      <c r="Y49" s="104">
        <f>[45]Julho!$B$28</f>
        <v>28.729166666666668</v>
      </c>
      <c r="Z49" s="104">
        <f>[45]Julho!$B$29</f>
        <v>28.166666666666668</v>
      </c>
      <c r="AA49" s="104">
        <f>[45]Julho!$B$30</f>
        <v>30.166666666666668</v>
      </c>
      <c r="AB49" s="104">
        <f>[45]Julho!$B$31</f>
        <v>26.687500000000004</v>
      </c>
      <c r="AC49" s="104">
        <f>[45]Julho!$B$32</f>
        <v>16.595833333333335</v>
      </c>
      <c r="AD49" s="104">
        <f>[45]Julho!$B$33</f>
        <v>16.883333333333329</v>
      </c>
      <c r="AE49" s="104">
        <f>[45]Julho!$B$34</f>
        <v>19.55</v>
      </c>
      <c r="AF49" s="104">
        <f>[45]Julho!$B$35</f>
        <v>27.891666666666662</v>
      </c>
      <c r="AG49" s="103">
        <f t="shared" si="1"/>
        <v>22.658602150537629</v>
      </c>
      <c r="AI49" s="12"/>
    </row>
    <row r="50" spans="1:37" x14ac:dyDescent="0.2">
      <c r="A50" s="47" t="s">
        <v>146</v>
      </c>
      <c r="B50" s="104">
        <f>[46]Julho!$B$5</f>
        <v>14.233333333333334</v>
      </c>
      <c r="C50" s="104">
        <f>[46]Julho!$B$6</f>
        <v>12.933333333333332</v>
      </c>
      <c r="D50" s="104">
        <f>[46]Julho!$B$7</f>
        <v>17.778260869565219</v>
      </c>
      <c r="E50" s="104">
        <f>[46]Julho!$B$8</f>
        <v>17.033333333333335</v>
      </c>
      <c r="F50" s="104">
        <f>[46]Julho!$B$9</f>
        <v>17.420833333333331</v>
      </c>
      <c r="G50" s="104">
        <f>[46]Julho!$B$10</f>
        <v>17.474999999999998</v>
      </c>
      <c r="H50" s="104">
        <f>[46]Julho!$B$11</f>
        <v>17.629166666666666</v>
      </c>
      <c r="I50" s="104">
        <f>[46]Julho!$B$12</f>
        <v>18.891666666666666</v>
      </c>
      <c r="J50" s="104">
        <f>[46]Julho!$B$13</f>
        <v>17.904166666666669</v>
      </c>
      <c r="K50" s="104">
        <f>[46]Julho!$B$14</f>
        <v>18.445833333333336</v>
      </c>
      <c r="L50" s="104">
        <f>[46]Julho!$B$15</f>
        <v>19.787499999999998</v>
      </c>
      <c r="M50" s="104">
        <f>[46]Julho!$B$16</f>
        <v>20.054166666666664</v>
      </c>
      <c r="N50" s="104">
        <f>[46]Julho!$B$17</f>
        <v>20.545833333333331</v>
      </c>
      <c r="O50" s="104">
        <f>[46]Julho!$B$18</f>
        <v>20.87916666666667</v>
      </c>
      <c r="P50" s="104">
        <f>[46]Julho!$B$19</f>
        <v>20.004166666666666</v>
      </c>
      <c r="Q50" s="104">
        <f>[46]Julho!$B$20</f>
        <v>20.224999999999998</v>
      </c>
      <c r="R50" s="104">
        <f>[46]Julho!$B$21</f>
        <v>20.574999999999999</v>
      </c>
      <c r="S50" s="104">
        <f>[46]Julho!$B$22</f>
        <v>15.554166666666669</v>
      </c>
      <c r="T50" s="104">
        <f>[46]Julho!$B$23</f>
        <v>15.341666666666669</v>
      </c>
      <c r="U50" s="104">
        <f>[46]Julho!$B$24</f>
        <v>18.445833333333336</v>
      </c>
      <c r="V50" s="104">
        <f>[46]Julho!$B$25</f>
        <v>20.074999999999996</v>
      </c>
      <c r="W50" s="104">
        <f>[46]Julho!$B$26</f>
        <v>20.383333333333333</v>
      </c>
      <c r="X50" s="104">
        <f>[46]Julho!$B$27</f>
        <v>21.15</v>
      </c>
      <c r="Y50" s="104">
        <f>[46]Julho!$B$28</f>
        <v>22.037500000000005</v>
      </c>
      <c r="Z50" s="104">
        <f>[46]Julho!$B$29</f>
        <v>22.033333333333331</v>
      </c>
      <c r="AA50" s="104">
        <f>[46]Julho!$B$30</f>
        <v>23.020833333333329</v>
      </c>
      <c r="AB50" s="104">
        <f>[46]Julho!$B$31</f>
        <v>23.549999999999994</v>
      </c>
      <c r="AC50" s="104">
        <f>[46]Julho!$B$32</f>
        <v>20.354166666666664</v>
      </c>
      <c r="AD50" s="104">
        <f>[46]Julho!$B$33</f>
        <v>15.208333333333334</v>
      </c>
      <c r="AE50" s="104">
        <f>[46]Julho!$B$34</f>
        <v>14.649999999999999</v>
      </c>
      <c r="AF50" s="104">
        <f>[46]Julho!$B$35</f>
        <v>16.829166666666669</v>
      </c>
      <c r="AG50" s="103">
        <f t="shared" si="1"/>
        <v>18.72416432912576</v>
      </c>
      <c r="AI50" s="12" t="s">
        <v>35</v>
      </c>
      <c r="AK50" t="s">
        <v>35</v>
      </c>
    </row>
    <row r="51" spans="1:37" hidden="1" x14ac:dyDescent="0.2">
      <c r="A51" s="47" t="s">
        <v>278</v>
      </c>
      <c r="B51" s="104" t="str">
        <f>[47]Julho!$B$5</f>
        <v>*</v>
      </c>
      <c r="C51" s="104" t="str">
        <f>[47]Julho!$B$6</f>
        <v>*</v>
      </c>
      <c r="D51" s="104" t="str">
        <f>[47]Julho!$B$7</f>
        <v>*</v>
      </c>
      <c r="E51" s="104" t="str">
        <f>[47]Julho!$B$8</f>
        <v>*</v>
      </c>
      <c r="F51" s="104" t="str">
        <f>[47]Julho!$B$9</f>
        <v>*</v>
      </c>
      <c r="G51" s="104" t="str">
        <f>[47]Julho!$B$10</f>
        <v>*</v>
      </c>
      <c r="H51" s="104" t="str">
        <f>[47]Julho!$B$11</f>
        <v>*</v>
      </c>
      <c r="I51" s="104" t="str">
        <f>[47]Julho!$B$12</f>
        <v>*</v>
      </c>
      <c r="J51" s="104" t="str">
        <f>[47]Julho!$B$13</f>
        <v>*</v>
      </c>
      <c r="K51" s="104" t="str">
        <f>[47]Julho!$B$14</f>
        <v>*</v>
      </c>
      <c r="L51" s="104" t="str">
        <f>[47]Julho!$B$15</f>
        <v>*</v>
      </c>
      <c r="M51" s="104" t="str">
        <f>[47]Julho!$B$16</f>
        <v>*</v>
      </c>
      <c r="N51" s="104" t="str">
        <f>[47]Julho!$B$17</f>
        <v>*</v>
      </c>
      <c r="O51" s="104" t="str">
        <f>[47]Julho!$B$18</f>
        <v>*</v>
      </c>
      <c r="P51" s="104" t="str">
        <f>[47]Julho!$B$19</f>
        <v>*</v>
      </c>
      <c r="Q51" s="104" t="str">
        <f>[47]Julho!$B$20</f>
        <v>*</v>
      </c>
      <c r="R51" s="104" t="str">
        <f>[47]Julho!$B$21</f>
        <v>*</v>
      </c>
      <c r="S51" s="104" t="str">
        <f>[47]Julho!$B$22</f>
        <v>*</v>
      </c>
      <c r="T51" s="104" t="str">
        <f>[47]Julho!$B$23</f>
        <v>*</v>
      </c>
      <c r="U51" s="104" t="str">
        <f>[47]Julho!$B$24</f>
        <v>*</v>
      </c>
      <c r="V51" s="104" t="str">
        <f>[47]Julho!$B$25</f>
        <v>*</v>
      </c>
      <c r="W51" s="104" t="str">
        <f>[47]Julho!$B$26</f>
        <v>*</v>
      </c>
      <c r="X51" s="104" t="str">
        <f>[47]Julho!$B$27</f>
        <v>*</v>
      </c>
      <c r="Y51" s="104" t="str">
        <f>[47]Julho!$B$28</f>
        <v>*</v>
      </c>
      <c r="Z51" s="104" t="str">
        <f>[47]Julho!$B$29</f>
        <v>*</v>
      </c>
      <c r="AA51" s="104" t="str">
        <f>[47]Julho!$B$30</f>
        <v>*</v>
      </c>
      <c r="AB51" s="104" t="str">
        <f>[47]Julho!$B$31</f>
        <v>*</v>
      </c>
      <c r="AC51" s="104" t="str">
        <f>[47]Julho!$B$32</f>
        <v>*</v>
      </c>
      <c r="AD51" s="104" t="str">
        <f>[47]Julho!$B$33</f>
        <v>*</v>
      </c>
      <c r="AE51" s="104" t="str">
        <f>[47]Julho!$B$34</f>
        <v>*</v>
      </c>
      <c r="AF51" s="104" t="str">
        <f>[47]Julho!$B$35</f>
        <v>*</v>
      </c>
      <c r="AG51" s="103" t="s">
        <v>154</v>
      </c>
      <c r="AI51" s="12"/>
    </row>
    <row r="52" spans="1:37" x14ac:dyDescent="0.2">
      <c r="A52" s="47" t="s">
        <v>17</v>
      </c>
      <c r="B52" s="104">
        <f>[48]Julho!$B$5</f>
        <v>12.554166666666667</v>
      </c>
      <c r="C52" s="104">
        <f>[48]Julho!$B$6</f>
        <v>13.899999999999999</v>
      </c>
      <c r="D52" s="104">
        <f>[48]Julho!$B$7</f>
        <v>15.208333333333337</v>
      </c>
      <c r="E52" s="104">
        <f>[48]Julho!$B$8</f>
        <v>15.620833333333332</v>
      </c>
      <c r="F52" s="104">
        <f>[48]Julho!$B$9</f>
        <v>16.024999999999999</v>
      </c>
      <c r="G52" s="104">
        <f>[48]Julho!$B$10</f>
        <v>17.791666666666664</v>
      </c>
      <c r="H52" s="104">
        <f>[48]Julho!$B$11</f>
        <v>17.954166666666666</v>
      </c>
      <c r="I52" s="104">
        <f>[48]Julho!$B$12</f>
        <v>17.145833333333336</v>
      </c>
      <c r="J52" s="104">
        <f>[48]Julho!$B$13</f>
        <v>15.166666666666666</v>
      </c>
      <c r="K52" s="104">
        <f>[48]Julho!$B$14</f>
        <v>16.125</v>
      </c>
      <c r="L52" s="104">
        <f>[48]Julho!$B$15</f>
        <v>19.400000000000002</v>
      </c>
      <c r="M52" s="104">
        <f>[48]Julho!$B$16</f>
        <v>20.4375</v>
      </c>
      <c r="N52" s="104">
        <f>[48]Julho!$B$17</f>
        <v>19.654166666666669</v>
      </c>
      <c r="O52" s="104">
        <f>[48]Julho!$B$18</f>
        <v>19.649999999999999</v>
      </c>
      <c r="P52" s="104">
        <f>[48]Julho!$B$19</f>
        <v>22.045833333333334</v>
      </c>
      <c r="Q52" s="104">
        <f>[48]Julho!$B$20</f>
        <v>21.429166666666664</v>
      </c>
      <c r="R52" s="104">
        <f>[48]Julho!$B$21</f>
        <v>17.925000000000001</v>
      </c>
      <c r="S52" s="104">
        <f>[48]Julho!$B$22</f>
        <v>13.220833333333333</v>
      </c>
      <c r="T52" s="104">
        <f>[48]Julho!$B$23</f>
        <v>12.345833333333333</v>
      </c>
      <c r="U52" s="104">
        <f>[48]Julho!$B$24</f>
        <v>16.75</v>
      </c>
      <c r="V52" s="104">
        <f>[48]Julho!$B$25</f>
        <v>19.425000000000001</v>
      </c>
      <c r="W52" s="104">
        <f>[48]Julho!$B$26</f>
        <v>20.7</v>
      </c>
      <c r="X52" s="104">
        <f>[48]Julho!$B$27</f>
        <v>20.591666666666672</v>
      </c>
      <c r="Y52" s="104">
        <f>[48]Julho!$B$28</f>
        <v>22.262500000000003</v>
      </c>
      <c r="Z52" s="104">
        <f>[48]Julho!$B$29</f>
        <v>20.291666666666664</v>
      </c>
      <c r="AA52" s="104">
        <f>[48]Julho!$B$30</f>
        <v>24.029166666666669</v>
      </c>
      <c r="AB52" s="104">
        <f>[48]Julho!$B$31</f>
        <v>24.25</v>
      </c>
      <c r="AC52" s="104">
        <f>[48]Julho!$B$32</f>
        <v>17.691666666666666</v>
      </c>
      <c r="AD52" s="104">
        <f>[48]Julho!$B$33</f>
        <v>14.545833333333334</v>
      </c>
      <c r="AE52" s="104">
        <f>[48]Julho!$B$34</f>
        <v>13.408333333333333</v>
      </c>
      <c r="AF52" s="104">
        <f>[48]Julho!$B$35</f>
        <v>17.379166666666666</v>
      </c>
      <c r="AG52" s="103">
        <f t="shared" si="1"/>
        <v>17.900806451612905</v>
      </c>
      <c r="AI52" s="12" t="s">
        <v>35</v>
      </c>
      <c r="AK52" t="s">
        <v>35</v>
      </c>
    </row>
    <row r="53" spans="1:37" x14ac:dyDescent="0.2">
      <c r="A53" s="47" t="s">
        <v>130</v>
      </c>
      <c r="B53" s="104">
        <f>[49]Julho!$B$5</f>
        <v>13.983333333333333</v>
      </c>
      <c r="C53" s="104">
        <f>[49]Julho!$B$6</f>
        <v>13.833333333333334</v>
      </c>
      <c r="D53" s="104">
        <f>[49]Julho!$B$7</f>
        <v>17.162499999999998</v>
      </c>
      <c r="E53" s="104">
        <f>[49]Julho!$B$8</f>
        <v>16.416666666666664</v>
      </c>
      <c r="F53" s="104">
        <f>[49]Julho!$B$9</f>
        <v>17.824999999999999</v>
      </c>
      <c r="G53" s="104">
        <f>[49]Julho!$B$10</f>
        <v>16.725000000000001</v>
      </c>
      <c r="H53" s="104">
        <f>[49]Julho!$B$11</f>
        <v>17.0625</v>
      </c>
      <c r="I53" s="104">
        <f>[49]Julho!$B$12</f>
        <v>17.216666666666665</v>
      </c>
      <c r="J53" s="104">
        <f>[49]Julho!$B$13</f>
        <v>16.058333333333334</v>
      </c>
      <c r="K53" s="104">
        <f>[49]Julho!$B$14</f>
        <v>17.324999999999999</v>
      </c>
      <c r="L53" s="104">
        <f>[49]Julho!$B$15</f>
        <v>18.679166666666667</v>
      </c>
      <c r="M53" s="104">
        <f>[49]Julho!$B$16</f>
        <v>19.354166666666668</v>
      </c>
      <c r="N53" s="104">
        <f>[49]Julho!$B$17</f>
        <v>20.900000000000002</v>
      </c>
      <c r="O53" s="104">
        <f>[49]Julho!$B$18</f>
        <v>20.695833333333333</v>
      </c>
      <c r="P53" s="104">
        <f>[49]Julho!$B$19</f>
        <v>21.904166666666665</v>
      </c>
      <c r="Q53" s="104">
        <f>[49]Julho!$B$20</f>
        <v>22.070833333333336</v>
      </c>
      <c r="R53" s="104">
        <f>[49]Julho!$B$21</f>
        <v>20.791666666666664</v>
      </c>
      <c r="S53" s="104">
        <f>[49]Julho!$B$22</f>
        <v>14.775</v>
      </c>
      <c r="T53" s="104">
        <f>[49]Julho!$B$23</f>
        <v>12.841666666666667</v>
      </c>
      <c r="U53" s="104">
        <f>[49]Julho!$B$24</f>
        <v>16.291666666666668</v>
      </c>
      <c r="V53" s="104">
        <f>[49]Julho!$B$25</f>
        <v>19.895833333333332</v>
      </c>
      <c r="W53" s="104">
        <f>[49]Julho!$B$26</f>
        <v>20.129166666666663</v>
      </c>
      <c r="X53" s="104">
        <f>[49]Julho!$B$27</f>
        <v>20.654166666666669</v>
      </c>
      <c r="Y53" s="104">
        <f>[49]Julho!$B$28</f>
        <v>20.954166666666666</v>
      </c>
      <c r="Z53" s="104">
        <f>[49]Julho!$B$29</f>
        <v>20.858333333333334</v>
      </c>
      <c r="AA53" s="104">
        <f>[49]Julho!$B$30</f>
        <v>23.141666666666662</v>
      </c>
      <c r="AB53" s="104">
        <f>[49]Julho!$B$31</f>
        <v>25.45</v>
      </c>
      <c r="AC53" s="104">
        <f>[49]Julho!$B$32</f>
        <v>19.683333333333341</v>
      </c>
      <c r="AD53" s="104">
        <f>[49]Julho!$B$33</f>
        <v>14.016666666666667</v>
      </c>
      <c r="AE53" s="104">
        <f>[49]Julho!$B$34</f>
        <v>13.712499999999999</v>
      </c>
      <c r="AF53" s="104">
        <f>[49]Julho!$B$35</f>
        <v>15.804166666666669</v>
      </c>
      <c r="AG53" s="103">
        <f t="shared" si="1"/>
        <v>18.264919354838707</v>
      </c>
      <c r="AI53" s="12" t="s">
        <v>35</v>
      </c>
      <c r="AJ53" t="s">
        <v>35</v>
      </c>
    </row>
    <row r="54" spans="1:37" x14ac:dyDescent="0.2">
      <c r="A54" s="47" t="s">
        <v>18</v>
      </c>
      <c r="B54" s="104">
        <f>[50]Julho!$B$5</f>
        <v>12.479166666666666</v>
      </c>
      <c r="C54" s="104">
        <f>[50]Julho!$B$6</f>
        <v>14.145833333333336</v>
      </c>
      <c r="D54" s="104">
        <f>[50]Julho!$B$7</f>
        <v>17.033333333333335</v>
      </c>
      <c r="E54" s="104">
        <f>[50]Julho!$B$8</f>
        <v>17.354166666666668</v>
      </c>
      <c r="F54" s="104">
        <f>[50]Julho!$B$9</f>
        <v>18.454166666666669</v>
      </c>
      <c r="G54" s="104">
        <f>[50]Julho!$B$10</f>
        <v>18.479166666666668</v>
      </c>
      <c r="H54" s="104">
        <f>[50]Julho!$B$11</f>
        <v>18.666666666666668</v>
      </c>
      <c r="I54" s="104">
        <f>[50]Julho!$B$12</f>
        <v>18.570833333333336</v>
      </c>
      <c r="J54" s="104">
        <f>[50]Julho!$B$13</f>
        <v>18.720833333333331</v>
      </c>
      <c r="K54" s="104">
        <f>[50]Julho!$B$14</f>
        <v>19.320833333333336</v>
      </c>
      <c r="L54" s="104">
        <f>[50]Julho!$B$15</f>
        <v>20.145833333333332</v>
      </c>
      <c r="M54" s="104">
        <f>[50]Julho!$B$16</f>
        <v>19.787500000000005</v>
      </c>
      <c r="N54" s="104">
        <f>[50]Julho!$B$17</f>
        <v>19.758333333333329</v>
      </c>
      <c r="O54" s="104">
        <f>[50]Julho!$B$18</f>
        <v>20.220833333333335</v>
      </c>
      <c r="P54" s="104">
        <f>[50]Julho!$B$19</f>
        <v>20.220833333333339</v>
      </c>
      <c r="Q54" s="104">
        <f>[50]Julho!$B$20</f>
        <v>20.266666666666669</v>
      </c>
      <c r="R54" s="104">
        <f>[50]Julho!$B$21</f>
        <v>19.420833333333327</v>
      </c>
      <c r="S54" s="104">
        <f>[50]Julho!$B$22</f>
        <v>15.441666666666668</v>
      </c>
      <c r="T54" s="104">
        <f>[50]Julho!$B$23</f>
        <v>17.44166666666667</v>
      </c>
      <c r="U54" s="104">
        <f>[50]Julho!$B$24</f>
        <v>19.524999999999999</v>
      </c>
      <c r="V54" s="104">
        <f>[50]Julho!$B$25</f>
        <v>20.270833333333332</v>
      </c>
      <c r="W54" s="104">
        <f>[50]Julho!$B$26</f>
        <v>20.737499999999994</v>
      </c>
      <c r="X54" s="104">
        <f>[50]Julho!$B$27</f>
        <v>21.504166666666666</v>
      </c>
      <c r="Y54" s="104">
        <f>[50]Julho!$B$28</f>
        <v>21.762500000000003</v>
      </c>
      <c r="Z54" s="104">
        <f>[50]Julho!$B$29</f>
        <v>21.583333333333339</v>
      </c>
      <c r="AA54" s="104">
        <f>[50]Julho!$B$30</f>
        <v>23.041666666666671</v>
      </c>
      <c r="AB54" s="104">
        <f>[50]Julho!$B$31</f>
        <v>23.170833333333334</v>
      </c>
      <c r="AC54" s="104">
        <f>[50]Julho!$B$32</f>
        <v>20.429166666666667</v>
      </c>
      <c r="AD54" s="104">
        <f>[50]Julho!$B$33</f>
        <v>15.8375</v>
      </c>
      <c r="AE54" s="104">
        <f>[50]Julho!$B$34</f>
        <v>16.766666666666666</v>
      </c>
      <c r="AF54" s="104">
        <f>[50]Julho!$B$35</f>
        <v>19.745833333333334</v>
      </c>
      <c r="AG54" s="103">
        <f t="shared" si="1"/>
        <v>19.042069892473116</v>
      </c>
      <c r="AK54" t="s">
        <v>35</v>
      </c>
    </row>
    <row r="55" spans="1:37" x14ac:dyDescent="0.2">
      <c r="A55" s="47" t="s">
        <v>19</v>
      </c>
      <c r="B55" s="104">
        <f>[51]Julho!$B$5</f>
        <v>7.0916666666666677</v>
      </c>
      <c r="C55" s="104">
        <f>[51]Julho!$B$6</f>
        <v>10.491666666666665</v>
      </c>
      <c r="D55" s="104">
        <f>[51]Julho!$B$7</f>
        <v>12.637499999999998</v>
      </c>
      <c r="E55" s="104">
        <f>[51]Julho!$B$8</f>
        <v>14.125</v>
      </c>
      <c r="F55" s="104">
        <f>[51]Julho!$B$9</f>
        <v>15.620833333333335</v>
      </c>
      <c r="G55" s="104">
        <f>[51]Julho!$B$10</f>
        <v>17.166666666666668</v>
      </c>
      <c r="H55" s="104">
        <f>[51]Julho!$B$11</f>
        <v>16.679166666666671</v>
      </c>
      <c r="I55" s="104">
        <f>[51]Julho!$B$12</f>
        <v>17.091666666666669</v>
      </c>
      <c r="J55" s="104">
        <f>[51]Julho!$B$13</f>
        <v>17.150000000000002</v>
      </c>
      <c r="K55" s="104">
        <f>[51]Julho!$B$14</f>
        <v>16.245833333333334</v>
      </c>
      <c r="L55" s="104">
        <f>[51]Julho!$B$15</f>
        <v>17.854166666666668</v>
      </c>
      <c r="M55" s="104">
        <f>[51]Julho!$B$16</f>
        <v>20.270833333333332</v>
      </c>
      <c r="N55" s="104">
        <f>[51]Julho!$B$17</f>
        <v>20.237500000000001</v>
      </c>
      <c r="O55" s="104">
        <f>[51]Julho!$B$18</f>
        <v>18.858333333333334</v>
      </c>
      <c r="P55" s="104">
        <f>[51]Julho!$B$19</f>
        <v>20.774999999999995</v>
      </c>
      <c r="Q55" s="104">
        <f>[51]Julho!$B$20</f>
        <v>21.212500000000002</v>
      </c>
      <c r="R55" s="104">
        <f>[51]Julho!$B$21</f>
        <v>14.512499999999996</v>
      </c>
      <c r="S55" s="104">
        <f>[51]Julho!$B$22</f>
        <v>10.891666666666667</v>
      </c>
      <c r="T55" s="104">
        <f>[51]Julho!$B$23</f>
        <v>13.995833333333332</v>
      </c>
      <c r="U55" s="104">
        <f>[51]Julho!$B$24</f>
        <v>16.870833333333334</v>
      </c>
      <c r="V55" s="104">
        <f>[51]Julho!$B$25</f>
        <v>18.400000000000002</v>
      </c>
      <c r="W55" s="104">
        <f>[51]Julho!$B$26</f>
        <v>20.191666666666666</v>
      </c>
      <c r="X55" s="104">
        <f>[51]Julho!$B$27</f>
        <v>21.733333333333331</v>
      </c>
      <c r="Y55" s="104">
        <f>[51]Julho!$B$28</f>
        <v>17.12916666666667</v>
      </c>
      <c r="Z55" s="104">
        <f>[51]Julho!$B$29</f>
        <v>18.55833333333333</v>
      </c>
      <c r="AA55" s="104">
        <f>[51]Julho!$B$30</f>
        <v>20.433333333333334</v>
      </c>
      <c r="AB55" s="104">
        <f>[51]Julho!$B$31</f>
        <v>19.720833333333331</v>
      </c>
      <c r="AC55" s="104">
        <f>[51]Julho!$B$32</f>
        <v>13.387500000000001</v>
      </c>
      <c r="AD55" s="104">
        <f>[51]Julho!$B$33</f>
        <v>11.754166666666668</v>
      </c>
      <c r="AE55" s="104">
        <f>[51]Julho!$B$34</f>
        <v>13.720833333333331</v>
      </c>
      <c r="AF55" s="104">
        <f>[51]Julho!$B$35</f>
        <v>16.3</v>
      </c>
      <c r="AG55" s="103">
        <f t="shared" si="1"/>
        <v>16.487365591397847</v>
      </c>
      <c r="AH55" s="12" t="s">
        <v>35</v>
      </c>
      <c r="AI55" s="12" t="s">
        <v>35</v>
      </c>
      <c r="AK55" t="s">
        <v>35</v>
      </c>
    </row>
    <row r="56" spans="1:37" x14ac:dyDescent="0.2">
      <c r="A56" s="47" t="s">
        <v>23</v>
      </c>
      <c r="B56" s="104">
        <f>[52]Julho!$B$5</f>
        <v>12.341666666666667</v>
      </c>
      <c r="C56" s="104">
        <f>[52]Julho!$B$6</f>
        <v>13.254166666666665</v>
      </c>
      <c r="D56" s="104">
        <f>[52]Julho!$B$7</f>
        <v>15.454166666666666</v>
      </c>
      <c r="E56" s="104">
        <f>[52]Julho!$B$8</f>
        <v>16.324999999999999</v>
      </c>
      <c r="F56" s="104">
        <f>[52]Julho!$B$9</f>
        <v>18.258333333333336</v>
      </c>
      <c r="G56" s="104">
        <f>[52]Julho!$B$10</f>
        <v>19.962500000000002</v>
      </c>
      <c r="H56" s="104">
        <f>[52]Julho!$B$11</f>
        <v>20.466666666666665</v>
      </c>
      <c r="I56" s="104">
        <f>[52]Julho!$B$12</f>
        <v>19.479166666666668</v>
      </c>
      <c r="J56" s="104">
        <f>[52]Julho!$B$13</f>
        <v>17.820833333333336</v>
      </c>
      <c r="K56" s="104">
        <f>[52]Julho!$B$14</f>
        <v>18.695833333333333</v>
      </c>
      <c r="L56" s="104">
        <f>[52]Julho!$B$15</f>
        <v>21.166666666666668</v>
      </c>
      <c r="M56" s="104">
        <f>[52]Julho!$B$16</f>
        <v>21.162500000000001</v>
      </c>
      <c r="N56" s="104">
        <f>[52]Julho!$B$17</f>
        <v>20.583333333333332</v>
      </c>
      <c r="O56" s="104">
        <f>[52]Julho!$B$18</f>
        <v>21.366666666666664</v>
      </c>
      <c r="P56" s="104">
        <f>[52]Julho!$B$19</f>
        <v>22.358333333333334</v>
      </c>
      <c r="Q56" s="104">
        <f>[52]Julho!$B$20</f>
        <v>23.845833333333335</v>
      </c>
      <c r="R56" s="104">
        <f>[52]Julho!$B$21</f>
        <v>20.908333333333335</v>
      </c>
      <c r="S56" s="104">
        <f>[52]Julho!$B$22</f>
        <v>13.754166666666665</v>
      </c>
      <c r="T56" s="104">
        <f>[52]Julho!$B$23</f>
        <v>14.75</v>
      </c>
      <c r="U56" s="104">
        <f>[52]Julho!$B$24</f>
        <v>19.470833333333331</v>
      </c>
      <c r="V56" s="104">
        <f>[52]Julho!$B$25</f>
        <v>22.479166666666668</v>
      </c>
      <c r="W56" s="104">
        <f>[52]Julho!$B$26</f>
        <v>21.883333333333329</v>
      </c>
      <c r="X56" s="104">
        <f>[52]Julho!$B$27</f>
        <v>22.950000000000003</v>
      </c>
      <c r="Y56" s="104">
        <f>[52]Julho!$B$28</f>
        <v>24.466666666666669</v>
      </c>
      <c r="Z56" s="104">
        <f>[52]Julho!$B$29</f>
        <v>20.933333333333334</v>
      </c>
      <c r="AA56" s="104">
        <f>[52]Julho!$B$30</f>
        <v>25.395833333333329</v>
      </c>
      <c r="AB56" s="104">
        <f>[52]Julho!$B$31</f>
        <v>25.629166666666666</v>
      </c>
      <c r="AC56" s="104">
        <f>[52]Julho!$B$32</f>
        <v>18.350000000000001</v>
      </c>
      <c r="AD56" s="104">
        <f>[52]Julho!$B$33</f>
        <v>14.616666666666665</v>
      </c>
      <c r="AE56" s="104">
        <f>[52]Julho!$B$34</f>
        <v>15.291666666666666</v>
      </c>
      <c r="AF56" s="104">
        <f>[52]Julho!$B$35</f>
        <v>20.866666666666671</v>
      </c>
      <c r="AG56" s="103">
        <f t="shared" si="1"/>
        <v>19.493145161290325</v>
      </c>
      <c r="AK56" t="s">
        <v>35</v>
      </c>
    </row>
    <row r="57" spans="1:37" x14ac:dyDescent="0.2">
      <c r="A57" s="47" t="s">
        <v>34</v>
      </c>
      <c r="B57" s="104">
        <f>[53]Julho!$B$5</f>
        <v>13.733333333333334</v>
      </c>
      <c r="C57" s="104">
        <f>[53]Julho!$B$6</f>
        <v>14.954166666666667</v>
      </c>
      <c r="D57" s="104">
        <f>[53]Julho!$B$7</f>
        <v>17.412500000000001</v>
      </c>
      <c r="E57" s="104">
        <f>[53]Julho!$B$8</f>
        <v>19.545833333333338</v>
      </c>
      <c r="F57" s="104">
        <f>[53]Julho!$B$9</f>
        <v>21.241666666666667</v>
      </c>
      <c r="G57" s="104">
        <f>[53]Julho!$B$10</f>
        <v>21.058333333333337</v>
      </c>
      <c r="H57" s="104">
        <f>[53]Julho!$B$11</f>
        <v>20.95</v>
      </c>
      <c r="I57" s="104">
        <f>[53]Julho!$B$12</f>
        <v>20.912500000000001</v>
      </c>
      <c r="J57" s="104">
        <f>[53]Julho!$B$13</f>
        <v>20.474999999999998</v>
      </c>
      <c r="K57" s="104">
        <f>[53]Julho!$B$14</f>
        <v>21.612500000000001</v>
      </c>
      <c r="L57" s="104">
        <f>[53]Julho!$B$15</f>
        <v>22.362500000000001</v>
      </c>
      <c r="M57" s="104">
        <f>[53]Julho!$B$16</f>
        <v>21.645833333333332</v>
      </c>
      <c r="N57" s="104">
        <f>[53]Julho!$B$17</f>
        <v>22.291666666666661</v>
      </c>
      <c r="O57" s="104">
        <f>[53]Julho!$B$18</f>
        <v>22.383333333333336</v>
      </c>
      <c r="P57" s="104">
        <f>[53]Julho!$B$19</f>
        <v>22.974999999999998</v>
      </c>
      <c r="Q57" s="104">
        <f>[53]Julho!$B$20</f>
        <v>22.637499999999999</v>
      </c>
      <c r="R57" s="104">
        <f>[53]Julho!$B$21</f>
        <v>21.479166666666671</v>
      </c>
      <c r="S57" s="104">
        <f>[53]Julho!$B$22</f>
        <v>17.241666666666667</v>
      </c>
      <c r="T57" s="104">
        <f>[53]Julho!$B$23</f>
        <v>20.24583333333333</v>
      </c>
      <c r="U57" s="104">
        <f>[53]Julho!$B$24</f>
        <v>22.566666666666663</v>
      </c>
      <c r="V57" s="104">
        <f>[53]Julho!$B$25</f>
        <v>23.2</v>
      </c>
      <c r="W57" s="104">
        <f>[53]Julho!$B$26</f>
        <v>24.395833333333332</v>
      </c>
      <c r="X57" s="104">
        <f>[53]Julho!$B$27</f>
        <v>24.041666666666668</v>
      </c>
      <c r="Y57" s="104">
        <f>[53]Julho!$B$28</f>
        <v>24.166666666666668</v>
      </c>
      <c r="Z57" s="104">
        <f>[53]Julho!$B$29</f>
        <v>25.224999999999998</v>
      </c>
      <c r="AA57" s="104">
        <f>[53]Julho!$B$30</f>
        <v>25.724999999999998</v>
      </c>
      <c r="AB57" s="104">
        <f>[53]Julho!$B$31</f>
        <v>26.158333333333331</v>
      </c>
      <c r="AC57" s="104">
        <f>[53]Julho!$B$32</f>
        <v>23.658333333333331</v>
      </c>
      <c r="AD57" s="104">
        <f>[53]Julho!$B$33</f>
        <v>18.45</v>
      </c>
      <c r="AE57" s="104">
        <f>[53]Julho!$B$34</f>
        <v>20.008333333333333</v>
      </c>
      <c r="AF57" s="104">
        <f>[53]Julho!$B$35</f>
        <v>23.695833333333329</v>
      </c>
      <c r="AG57" s="103">
        <f t="shared" si="1"/>
        <v>21.498387096774195</v>
      </c>
      <c r="AH57" s="12" t="s">
        <v>35</v>
      </c>
      <c r="AI57" s="12" t="s">
        <v>35</v>
      </c>
      <c r="AK57" s="12" t="s">
        <v>35</v>
      </c>
    </row>
    <row r="58" spans="1:37" x14ac:dyDescent="0.2">
      <c r="A58" s="47" t="s">
        <v>20</v>
      </c>
      <c r="B58" s="104">
        <f>[54]Julho!$B$5</f>
        <v>16.020833333333336</v>
      </c>
      <c r="C58" s="104">
        <f>[54]Julho!$B$6</f>
        <v>17.541666666666668</v>
      </c>
      <c r="D58" s="104">
        <f>[54]Julho!$B$7</f>
        <v>17.552173913043482</v>
      </c>
      <c r="E58" s="104">
        <f>[54]Julho!$B$8</f>
        <v>18.408333333333328</v>
      </c>
      <c r="F58" s="104">
        <f>[54]Julho!$B$9</f>
        <v>19.170833333333331</v>
      </c>
      <c r="G58" s="104">
        <f>[54]Julho!$B$10</f>
        <v>19.354166666666664</v>
      </c>
      <c r="H58" s="104">
        <f>[54]Julho!$B$11</f>
        <v>19.341666666666665</v>
      </c>
      <c r="I58" s="104">
        <f>[54]Julho!$B$12</f>
        <v>19.708333333333332</v>
      </c>
      <c r="J58" s="104">
        <f>[54]Julho!$B$13</f>
        <v>19.095833333333331</v>
      </c>
      <c r="K58" s="104">
        <f>[54]Julho!$B$14</f>
        <v>20</v>
      </c>
      <c r="L58" s="104">
        <f>[54]Julho!$B$15</f>
        <v>20.749999999999996</v>
      </c>
      <c r="M58" s="104">
        <f>[54]Julho!$B$16</f>
        <v>22.204166666666669</v>
      </c>
      <c r="N58" s="104">
        <f>[54]Julho!$B$17</f>
        <v>22.354166666666671</v>
      </c>
      <c r="O58" s="104">
        <f>[54]Julho!$B$18</f>
        <v>21.679166666666664</v>
      </c>
      <c r="P58" s="104">
        <f>[54]Julho!$B$19</f>
        <v>21.837500000000002</v>
      </c>
      <c r="Q58" s="104">
        <f>[54]Julho!$B$20</f>
        <v>21.591666666666669</v>
      </c>
      <c r="R58" s="104">
        <f>[54]Julho!$B$21</f>
        <v>21.820833333333329</v>
      </c>
      <c r="S58" s="104">
        <f>[54]Julho!$B$22</f>
        <v>18.179166666666671</v>
      </c>
      <c r="T58" s="104">
        <f>[54]Julho!$B$23</f>
        <v>17.233333333333327</v>
      </c>
      <c r="U58" s="104">
        <f>[54]Julho!$B$24</f>
        <v>19.058333333333334</v>
      </c>
      <c r="V58" s="104">
        <f>[54]Julho!$B$25</f>
        <v>21.220833333333328</v>
      </c>
      <c r="W58" s="104">
        <f>[54]Julho!$B$26</f>
        <v>21.912499999999994</v>
      </c>
      <c r="X58" s="104">
        <f>[54]Julho!$B$27</f>
        <v>22.595833333333331</v>
      </c>
      <c r="Y58" s="104">
        <f>[54]Julho!$B$28</f>
        <v>22.570833333333329</v>
      </c>
      <c r="Z58" s="104">
        <f>[54]Julho!$B$29</f>
        <v>22.349999999999994</v>
      </c>
      <c r="AA58" s="104">
        <f>[54]Julho!$B$30</f>
        <v>23.862499999999997</v>
      </c>
      <c r="AB58" s="104">
        <f>[54]Julho!$B$31</f>
        <v>25.308333333333334</v>
      </c>
      <c r="AC58" s="104">
        <f>[54]Julho!$B$32</f>
        <v>21.266666666666662</v>
      </c>
      <c r="AD58" s="104">
        <f>[54]Julho!$B$33</f>
        <v>16.425000000000001</v>
      </c>
      <c r="AE58" s="104">
        <f>[54]Julho!$B$34</f>
        <v>16.254166666666666</v>
      </c>
      <c r="AF58" s="104">
        <f>[54]Julho!$B$35</f>
        <v>17.724999999999998</v>
      </c>
      <c r="AG58" s="103">
        <f t="shared" si="1"/>
        <v>20.141736792893873</v>
      </c>
      <c r="AI58" s="12" t="s">
        <v>35</v>
      </c>
    </row>
    <row r="59" spans="1:37" s="5" customFormat="1" ht="17.100000000000001" customHeight="1" x14ac:dyDescent="0.2">
      <c r="A59" s="75" t="s">
        <v>155</v>
      </c>
      <c r="B59" s="105">
        <f t="shared" ref="B59:AE59" si="2">AVERAGE(B5:B58)</f>
        <v>12.694839975845412</v>
      </c>
      <c r="C59" s="105">
        <f t="shared" si="2"/>
        <v>13.889944261695907</v>
      </c>
      <c r="D59" s="105">
        <f t="shared" si="2"/>
        <v>15.754504399585921</v>
      </c>
      <c r="E59" s="105">
        <f t="shared" si="2"/>
        <v>17.277158816425118</v>
      </c>
      <c r="F59" s="105">
        <f t="shared" si="2"/>
        <v>18.640187198067633</v>
      </c>
      <c r="G59" s="105">
        <f t="shared" si="2"/>
        <v>19.196388134057973</v>
      </c>
      <c r="H59" s="105">
        <f t="shared" si="2"/>
        <v>19.082842693236717</v>
      </c>
      <c r="I59" s="105">
        <f t="shared" si="2"/>
        <v>18.998090277777777</v>
      </c>
      <c r="J59" s="105">
        <f t="shared" si="2"/>
        <v>18.580194315044857</v>
      </c>
      <c r="K59" s="105">
        <f t="shared" si="2"/>
        <v>19.025769927536231</v>
      </c>
      <c r="L59" s="105">
        <f t="shared" si="2"/>
        <v>20.306416062801933</v>
      </c>
      <c r="M59" s="105">
        <f t="shared" si="2"/>
        <v>20.968836805555558</v>
      </c>
      <c r="N59" s="105">
        <f t="shared" si="2"/>
        <v>20.866145833333334</v>
      </c>
      <c r="O59" s="105">
        <f t="shared" si="2"/>
        <v>21.041100543478255</v>
      </c>
      <c r="P59" s="105">
        <f t="shared" si="2"/>
        <v>21.724422554347829</v>
      </c>
      <c r="Q59" s="105">
        <f t="shared" si="2"/>
        <v>21.839149305555555</v>
      </c>
      <c r="R59" s="105">
        <f t="shared" si="2"/>
        <v>18.928668478260871</v>
      </c>
      <c r="S59" s="105">
        <f t="shared" si="2"/>
        <v>14.579195072145945</v>
      </c>
      <c r="T59" s="105">
        <f t="shared" si="2"/>
        <v>16.208397261705684</v>
      </c>
      <c r="U59" s="105">
        <f t="shared" si="2"/>
        <v>19.085801630434776</v>
      </c>
      <c r="V59" s="105">
        <f t="shared" si="2"/>
        <v>20.954427083333332</v>
      </c>
      <c r="W59" s="105">
        <f t="shared" si="2"/>
        <v>21.731597222222224</v>
      </c>
      <c r="X59" s="105">
        <f t="shared" si="2"/>
        <v>22.590624999999999</v>
      </c>
      <c r="Y59" s="105">
        <f t="shared" si="2"/>
        <v>22.33538647342996</v>
      </c>
      <c r="Z59" s="105">
        <f t="shared" si="2"/>
        <v>21.847471316425114</v>
      </c>
      <c r="AA59" s="105">
        <f t="shared" si="2"/>
        <v>23.870212954747117</v>
      </c>
      <c r="AB59" s="105">
        <f t="shared" si="2"/>
        <v>24.084213250517603</v>
      </c>
      <c r="AC59" s="105">
        <f t="shared" si="2"/>
        <v>18.680067026810725</v>
      </c>
      <c r="AD59" s="105">
        <f t="shared" si="2"/>
        <v>15.710411111111114</v>
      </c>
      <c r="AE59" s="105">
        <f t="shared" si="2"/>
        <v>16.419534161490677</v>
      </c>
      <c r="AF59" s="105">
        <f t="shared" ref="AF59" si="3">AVERAGE(AF5:AF58)</f>
        <v>19.718456521739132</v>
      </c>
      <c r="AG59" s="106">
        <f>AVERAGE(AG5:AG58)</f>
        <v>19.343222205754401</v>
      </c>
      <c r="AI59" s="5" t="s">
        <v>35</v>
      </c>
      <c r="AJ59" s="5" t="s">
        <v>35</v>
      </c>
    </row>
    <row r="60" spans="1:37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/>
      <c r="AF60" s="49"/>
      <c r="AG60" s="66"/>
      <c r="AK60" t="s">
        <v>35</v>
      </c>
    </row>
    <row r="61" spans="1:37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66"/>
      <c r="AI61" s="12" t="s">
        <v>35</v>
      </c>
    </row>
    <row r="62" spans="1:37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66"/>
    </row>
    <row r="63" spans="1:37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66"/>
    </row>
    <row r="64" spans="1:37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66"/>
    </row>
    <row r="65" spans="1:37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66"/>
      <c r="AI65" t="s">
        <v>35</v>
      </c>
    </row>
    <row r="66" spans="1:37" ht="13.5" thickBot="1" x14ac:dyDescent="0.25">
      <c r="A66" s="50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67"/>
    </row>
    <row r="68" spans="1:37" x14ac:dyDescent="0.2">
      <c r="AI68" s="12" t="s">
        <v>35</v>
      </c>
    </row>
    <row r="69" spans="1:37" x14ac:dyDescent="0.2">
      <c r="N69" s="2" t="s">
        <v>35</v>
      </c>
      <c r="AD69" s="2" t="s">
        <v>35</v>
      </c>
    </row>
    <row r="70" spans="1:37" x14ac:dyDescent="0.2">
      <c r="A70" s="90"/>
      <c r="B70" s="90"/>
      <c r="C70" s="90"/>
      <c r="D70" s="90"/>
      <c r="E70" s="90"/>
      <c r="F70" s="90"/>
      <c r="G70" s="90"/>
      <c r="H70" s="90"/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2" t="s">
        <v>35</v>
      </c>
    </row>
    <row r="71" spans="1:37" x14ac:dyDescent="0.2">
      <c r="A71" s="90"/>
      <c r="B71" s="90"/>
      <c r="C71" s="90"/>
      <c r="D71" s="90"/>
      <c r="E71" s="90"/>
      <c r="F71" s="90"/>
      <c r="G71" s="90"/>
      <c r="H71" s="90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2" t="s">
        <v>35</v>
      </c>
      <c r="W71" s="2" t="s">
        <v>35</v>
      </c>
    </row>
    <row r="72" spans="1:37" x14ac:dyDescent="0.2">
      <c r="Z72" s="2" t="s">
        <v>35</v>
      </c>
    </row>
    <row r="73" spans="1:37" x14ac:dyDescent="0.2">
      <c r="AB73" s="2" t="s">
        <v>35</v>
      </c>
    </row>
    <row r="74" spans="1:37" x14ac:dyDescent="0.2">
      <c r="AG74" s="7" t="s">
        <v>35</v>
      </c>
    </row>
    <row r="75" spans="1:37" x14ac:dyDescent="0.2">
      <c r="AK75" s="12" t="s">
        <v>35</v>
      </c>
    </row>
    <row r="76" spans="1:37" x14ac:dyDescent="0.2">
      <c r="I76" s="2" t="s">
        <v>35</v>
      </c>
      <c r="AJ76" t="s">
        <v>35</v>
      </c>
    </row>
    <row r="79" spans="1:37" x14ac:dyDescent="0.2">
      <c r="AE79" s="2" t="s">
        <v>35</v>
      </c>
    </row>
  </sheetData>
  <mergeCells count="35">
    <mergeCell ref="AG3:AG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AF3:AF4"/>
    <mergeCell ref="M3:M4"/>
    <mergeCell ref="V3:V4"/>
    <mergeCell ref="U3:U4"/>
    <mergeCell ref="Q3:Q4"/>
    <mergeCell ref="R3:R4"/>
    <mergeCell ref="S3:S4"/>
    <mergeCell ref="T3:T4"/>
    <mergeCell ref="N3:N4"/>
    <mergeCell ref="B2:AG2"/>
    <mergeCell ref="A1:AG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11"/>
  <sheetViews>
    <sheetView topLeftCell="A37" zoomScale="84" zoomScaleNormal="84" workbookViewId="0">
      <selection activeCell="A62" sqref="A62:XFD62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" style="2" customWidth="1"/>
    <col min="6" max="6" width="6.85546875" style="2" customWidth="1"/>
    <col min="7" max="7" width="6.140625" style="2" customWidth="1"/>
    <col min="8" max="8" width="7.28515625" style="2" customWidth="1"/>
    <col min="9" max="9" width="6.42578125" style="2" customWidth="1"/>
    <col min="10" max="10" width="6.140625" style="2" customWidth="1"/>
    <col min="11" max="11" width="7" style="2" bestFit="1" customWidth="1"/>
    <col min="12" max="12" width="6" style="2" customWidth="1"/>
    <col min="13" max="14" width="6.28515625" style="2" customWidth="1"/>
    <col min="15" max="15" width="6.5703125" style="2" customWidth="1"/>
    <col min="16" max="16" width="7" style="2" bestFit="1" customWidth="1"/>
    <col min="17" max="17" width="6" style="2" customWidth="1"/>
    <col min="18" max="18" width="5.85546875" style="2" customWidth="1"/>
    <col min="19" max="19" width="6.140625" style="2" customWidth="1"/>
    <col min="20" max="20" width="6.42578125" style="2" bestFit="1" customWidth="1"/>
    <col min="21" max="21" width="6.42578125" style="2" customWidth="1"/>
    <col min="22" max="22" width="5.5703125" style="2" customWidth="1"/>
    <col min="23" max="24" width="6.140625" style="2" customWidth="1"/>
    <col min="25" max="25" width="6.28515625" style="2" customWidth="1"/>
    <col min="26" max="26" width="6.140625" style="2" customWidth="1"/>
    <col min="27" max="27" width="7" style="2" bestFit="1" customWidth="1"/>
    <col min="28" max="29" width="6.42578125" style="2" bestFit="1" customWidth="1"/>
    <col min="30" max="32" width="6.5703125" style="2" customWidth="1"/>
    <col min="33" max="33" width="8.28515625" style="7" customWidth="1"/>
    <col min="34" max="34" width="7.85546875" style="1" customWidth="1"/>
    <col min="35" max="35" width="15.28515625" style="10" customWidth="1"/>
  </cols>
  <sheetData>
    <row r="1" spans="1:37" ht="20.100000000000001" customHeight="1" x14ac:dyDescent="0.2">
      <c r="A1" s="148" t="s">
        <v>158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50"/>
    </row>
    <row r="2" spans="1:37" s="4" customFormat="1" ht="20.100000000000001" customHeight="1" x14ac:dyDescent="0.2">
      <c r="A2" s="176" t="s">
        <v>21</v>
      </c>
      <c r="B2" s="171" t="s">
        <v>213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3"/>
    </row>
    <row r="3" spans="1:37" s="5" customFormat="1" ht="20.100000000000001" customHeight="1" x14ac:dyDescent="0.2">
      <c r="A3" s="176"/>
      <c r="B3" s="177">
        <v>1</v>
      </c>
      <c r="C3" s="177">
        <f>SUM(B3+1)</f>
        <v>2</v>
      </c>
      <c r="D3" s="177">
        <f t="shared" ref="D3:AD3" si="0">SUM(C3+1)</f>
        <v>3</v>
      </c>
      <c r="E3" s="177">
        <f t="shared" si="0"/>
        <v>4</v>
      </c>
      <c r="F3" s="177">
        <f t="shared" si="0"/>
        <v>5</v>
      </c>
      <c r="G3" s="177">
        <f t="shared" si="0"/>
        <v>6</v>
      </c>
      <c r="H3" s="177">
        <f t="shared" si="0"/>
        <v>7</v>
      </c>
      <c r="I3" s="177">
        <f t="shared" si="0"/>
        <v>8</v>
      </c>
      <c r="J3" s="177">
        <f t="shared" si="0"/>
        <v>9</v>
      </c>
      <c r="K3" s="177">
        <f t="shared" si="0"/>
        <v>10</v>
      </c>
      <c r="L3" s="177">
        <f t="shared" si="0"/>
        <v>11</v>
      </c>
      <c r="M3" s="177">
        <f t="shared" si="0"/>
        <v>12</v>
      </c>
      <c r="N3" s="177">
        <f t="shared" si="0"/>
        <v>13</v>
      </c>
      <c r="O3" s="177">
        <f t="shared" si="0"/>
        <v>14</v>
      </c>
      <c r="P3" s="177">
        <f t="shared" si="0"/>
        <v>15</v>
      </c>
      <c r="Q3" s="177">
        <f t="shared" si="0"/>
        <v>16</v>
      </c>
      <c r="R3" s="177">
        <f t="shared" si="0"/>
        <v>17</v>
      </c>
      <c r="S3" s="177">
        <f t="shared" si="0"/>
        <v>18</v>
      </c>
      <c r="T3" s="177">
        <f t="shared" si="0"/>
        <v>19</v>
      </c>
      <c r="U3" s="177">
        <f t="shared" si="0"/>
        <v>20</v>
      </c>
      <c r="V3" s="177">
        <f t="shared" si="0"/>
        <v>21</v>
      </c>
      <c r="W3" s="177">
        <f t="shared" si="0"/>
        <v>22</v>
      </c>
      <c r="X3" s="177">
        <f t="shared" si="0"/>
        <v>23</v>
      </c>
      <c r="Y3" s="177">
        <f t="shared" si="0"/>
        <v>24</v>
      </c>
      <c r="Z3" s="177">
        <f t="shared" si="0"/>
        <v>25</v>
      </c>
      <c r="AA3" s="177">
        <f t="shared" si="0"/>
        <v>26</v>
      </c>
      <c r="AB3" s="177">
        <f t="shared" si="0"/>
        <v>27</v>
      </c>
      <c r="AC3" s="177">
        <f t="shared" si="0"/>
        <v>28</v>
      </c>
      <c r="AD3" s="177">
        <f t="shared" si="0"/>
        <v>29</v>
      </c>
      <c r="AE3" s="178">
        <v>30</v>
      </c>
      <c r="AF3" s="178">
        <v>31</v>
      </c>
      <c r="AG3" s="95" t="s">
        <v>29</v>
      </c>
      <c r="AH3" s="97" t="s">
        <v>27</v>
      </c>
      <c r="AI3" s="174" t="s">
        <v>153</v>
      </c>
    </row>
    <row r="4" spans="1:37" s="5" customFormat="1" ht="20.100000000000001" customHeight="1" x14ac:dyDescent="0.2">
      <c r="A4" s="176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95" t="s">
        <v>25</v>
      </c>
      <c r="AH4" s="97" t="s">
        <v>25</v>
      </c>
      <c r="AI4" s="175" t="s">
        <v>25</v>
      </c>
    </row>
    <row r="5" spans="1:37" s="5" customFormat="1" x14ac:dyDescent="0.2">
      <c r="A5" s="47" t="s">
        <v>30</v>
      </c>
      <c r="B5" s="102">
        <f>[1]Julho!$K$5</f>
        <v>0</v>
      </c>
      <c r="C5" s="102">
        <f>[1]Julho!$K$6</f>
        <v>0</v>
      </c>
      <c r="D5" s="102">
        <f>[1]Julho!$K$7</f>
        <v>0</v>
      </c>
      <c r="E5" s="102">
        <f>[1]Julho!$K$8</f>
        <v>0</v>
      </c>
      <c r="F5" s="102">
        <f>[1]Julho!$K$9</f>
        <v>0.2</v>
      </c>
      <c r="G5" s="102">
        <f>[1]Julho!$K$10</f>
        <v>0.2</v>
      </c>
      <c r="H5" s="102">
        <f>[1]Julho!$K$11</f>
        <v>0</v>
      </c>
      <c r="I5" s="102">
        <f>[1]Julho!$K$12</f>
        <v>0</v>
      </c>
      <c r="J5" s="102">
        <f>[1]Julho!$K$13</f>
        <v>0.2</v>
      </c>
      <c r="K5" s="102">
        <f>[1]Julho!$K$14</f>
        <v>0.2</v>
      </c>
      <c r="L5" s="102">
        <f>[1]Julho!$K$15</f>
        <v>0</v>
      </c>
      <c r="M5" s="102">
        <f>[1]Julho!$K$16</f>
        <v>0</v>
      </c>
      <c r="N5" s="102">
        <f>[1]Julho!$K$17</f>
        <v>0</v>
      </c>
      <c r="O5" s="102">
        <f>[1]Julho!$K$18</f>
        <v>0</v>
      </c>
      <c r="P5" s="102">
        <f>[1]Julho!$K$19</f>
        <v>0</v>
      </c>
      <c r="Q5" s="102">
        <f>[1]Julho!$K$20</f>
        <v>0</v>
      </c>
      <c r="R5" s="102">
        <f>[1]Julho!$K$21</f>
        <v>0</v>
      </c>
      <c r="S5" s="102">
        <f>[1]Julho!$K$22</f>
        <v>0</v>
      </c>
      <c r="T5" s="102">
        <f>[1]Julho!$K$23</f>
        <v>0</v>
      </c>
      <c r="U5" s="102">
        <f>[1]Julho!$K$24</f>
        <v>0</v>
      </c>
      <c r="V5" s="102">
        <f>[1]Julho!$K$25</f>
        <v>0</v>
      </c>
      <c r="W5" s="102">
        <f>[1]Julho!$K$26</f>
        <v>0</v>
      </c>
      <c r="X5" s="102">
        <f>[1]Julho!$K$27</f>
        <v>0</v>
      </c>
      <c r="Y5" s="102">
        <f>[1]Julho!$K$28</f>
        <v>0</v>
      </c>
      <c r="Z5" s="102">
        <f>[1]Julho!$K$29</f>
        <v>0</v>
      </c>
      <c r="AA5" s="102">
        <f>[1]Julho!$K$30</f>
        <v>0</v>
      </c>
      <c r="AB5" s="102">
        <f>[1]Julho!$K$31</f>
        <v>0</v>
      </c>
      <c r="AC5" s="102">
        <f>[1]Julho!$K$32</f>
        <v>0</v>
      </c>
      <c r="AD5" s="102">
        <f>[1]Julho!$K$33</f>
        <v>0</v>
      </c>
      <c r="AE5" s="102">
        <f>[1]Julho!$K$34</f>
        <v>0.2</v>
      </c>
      <c r="AF5" s="102">
        <f>[1]Julho!$K$35</f>
        <v>0</v>
      </c>
      <c r="AG5" s="109">
        <f t="shared" ref="AG5" si="1">SUM(B5:AF5)</f>
        <v>1</v>
      </c>
      <c r="AH5" s="111">
        <f t="shared" ref="AH5" si="2">MAX(B5:AF5)</f>
        <v>0.2</v>
      </c>
      <c r="AI5" s="55">
        <f t="shared" ref="AI5" si="3">COUNTIF(B5:AF5,"=0,0")</f>
        <v>26</v>
      </c>
    </row>
    <row r="6" spans="1:37" x14ac:dyDescent="0.2">
      <c r="A6" s="47" t="s">
        <v>0</v>
      </c>
      <c r="B6" s="104">
        <f>[2]Julho!$K$5</f>
        <v>0</v>
      </c>
      <c r="C6" s="104">
        <f>[2]Julho!$K$6</f>
        <v>0</v>
      </c>
      <c r="D6" s="104">
        <f>[2]Julho!$K$7</f>
        <v>0</v>
      </c>
      <c r="E6" s="104">
        <f>[2]Julho!$K$8</f>
        <v>0</v>
      </c>
      <c r="F6" s="104">
        <f>[2]Julho!$K$9</f>
        <v>0.2</v>
      </c>
      <c r="G6" s="104">
        <f>[2]Julho!$K$10</f>
        <v>0</v>
      </c>
      <c r="H6" s="104">
        <f>[2]Julho!$K$11</f>
        <v>0</v>
      </c>
      <c r="I6" s="104">
        <f>[2]Julho!$K$12</f>
        <v>0.2</v>
      </c>
      <c r="J6" s="104">
        <f>[2]Julho!$K$13</f>
        <v>0</v>
      </c>
      <c r="K6" s="104">
        <f>[2]Julho!$K$14</f>
        <v>0</v>
      </c>
      <c r="L6" s="104">
        <f>[2]Julho!$K$15</f>
        <v>0</v>
      </c>
      <c r="M6" s="104">
        <f>[2]Julho!$K$16</f>
        <v>0</v>
      </c>
      <c r="N6" s="104">
        <f>[2]Julho!$K$17</f>
        <v>0</v>
      </c>
      <c r="O6" s="104">
        <f>[2]Julho!$K$18</f>
        <v>0</v>
      </c>
      <c r="P6" s="104">
        <f>[2]Julho!$K$19</f>
        <v>0</v>
      </c>
      <c r="Q6" s="104">
        <f>[2]Julho!$K$20</f>
        <v>0</v>
      </c>
      <c r="R6" s="104">
        <f>[2]Julho!$K$21</f>
        <v>0</v>
      </c>
      <c r="S6" s="104">
        <f>[2]Julho!$K$22</f>
        <v>0</v>
      </c>
      <c r="T6" s="104">
        <f>[2]Julho!$K$23</f>
        <v>0</v>
      </c>
      <c r="U6" s="104">
        <f>[2]Julho!$K$24</f>
        <v>0</v>
      </c>
      <c r="V6" s="104">
        <f>[2]Julho!$K$25</f>
        <v>0</v>
      </c>
      <c r="W6" s="104">
        <f>[2]Julho!$K$26</f>
        <v>0</v>
      </c>
      <c r="X6" s="104">
        <f>[2]Julho!$K$27</f>
        <v>0</v>
      </c>
      <c r="Y6" s="104">
        <f>[2]Julho!$K$28</f>
        <v>0</v>
      </c>
      <c r="Z6" s="104">
        <f>[2]Julho!$K$29</f>
        <v>0</v>
      </c>
      <c r="AA6" s="104">
        <f>[2]Julho!$K$30</f>
        <v>0</v>
      </c>
      <c r="AB6" s="104">
        <f>[2]Julho!$K$31</f>
        <v>19</v>
      </c>
      <c r="AC6" s="104">
        <f>[2]Julho!$K$32</f>
        <v>1.9999999999999998</v>
      </c>
      <c r="AD6" s="104">
        <f>[2]Julho!$K$33</f>
        <v>0.2</v>
      </c>
      <c r="AE6" s="104">
        <f>[2]Julho!$K$34</f>
        <v>0.2</v>
      </c>
      <c r="AF6" s="104">
        <f>[2]Julho!$K$35</f>
        <v>0</v>
      </c>
      <c r="AG6" s="109">
        <f t="shared" ref="AG6:AG64" si="4">SUM(B6:AF6)</f>
        <v>21.799999999999997</v>
      </c>
      <c r="AH6" s="111">
        <f t="shared" ref="AH6:AH64" si="5">MAX(B6:AF6)</f>
        <v>19</v>
      </c>
      <c r="AI6" s="55">
        <f t="shared" ref="AI6:AI66" si="6">COUNTIF(B6:AF6,"=0,0")</f>
        <v>25</v>
      </c>
    </row>
    <row r="7" spans="1:37" x14ac:dyDescent="0.2">
      <c r="A7" s="47" t="s">
        <v>81</v>
      </c>
      <c r="B7" s="104">
        <f>[3]Julho!$K$5</f>
        <v>0</v>
      </c>
      <c r="C7" s="104">
        <f>[3]Julho!$K$6</f>
        <v>0</v>
      </c>
      <c r="D7" s="104">
        <f>[3]Julho!$K$7</f>
        <v>0</v>
      </c>
      <c r="E7" s="104">
        <f>[3]Julho!$K$8</f>
        <v>0</v>
      </c>
      <c r="F7" s="104">
        <f>[3]Julho!$K$9</f>
        <v>0</v>
      </c>
      <c r="G7" s="104">
        <f>[3]Julho!$K$10</f>
        <v>0</v>
      </c>
      <c r="H7" s="104">
        <f>[3]Julho!$K$11</f>
        <v>0</v>
      </c>
      <c r="I7" s="104">
        <f>[3]Julho!$K$12</f>
        <v>0</v>
      </c>
      <c r="J7" s="104">
        <f>[3]Julho!$K$13</f>
        <v>0</v>
      </c>
      <c r="K7" s="104">
        <f>[3]Julho!$K$14</f>
        <v>0</v>
      </c>
      <c r="L7" s="104">
        <f>[3]Julho!$K$15</f>
        <v>0</v>
      </c>
      <c r="M7" s="104">
        <f>[3]Julho!$K$16</f>
        <v>0</v>
      </c>
      <c r="N7" s="104">
        <f>[3]Julho!$K$17</f>
        <v>0</v>
      </c>
      <c r="O7" s="104">
        <f>[3]Julho!$K$18</f>
        <v>0</v>
      </c>
      <c r="P7" s="104">
        <f>[3]Julho!$K$19</f>
        <v>0</v>
      </c>
      <c r="Q7" s="104">
        <f>[3]Julho!$K$20</f>
        <v>0</v>
      </c>
      <c r="R7" s="104">
        <f>[3]Julho!$K$21</f>
        <v>0</v>
      </c>
      <c r="S7" s="104">
        <f>[3]Julho!$K$22</f>
        <v>0</v>
      </c>
      <c r="T7" s="104">
        <f>[3]Julho!$K$23</f>
        <v>0</v>
      </c>
      <c r="U7" s="104">
        <f>[3]Julho!$K$24</f>
        <v>0</v>
      </c>
      <c r="V7" s="104">
        <f>[3]Julho!$K$25</f>
        <v>0</v>
      </c>
      <c r="W7" s="104">
        <f>[3]Julho!$K$26</f>
        <v>0</v>
      </c>
      <c r="X7" s="104">
        <f>[3]Julho!$K$27</f>
        <v>0</v>
      </c>
      <c r="Y7" s="104">
        <f>[3]Julho!$K$28</f>
        <v>0</v>
      </c>
      <c r="Z7" s="104">
        <f>[3]Julho!$K$29</f>
        <v>0</v>
      </c>
      <c r="AA7" s="104">
        <f>[3]Julho!$K$30</f>
        <v>0</v>
      </c>
      <c r="AB7" s="104">
        <f>[3]Julho!$K$31</f>
        <v>1</v>
      </c>
      <c r="AC7" s="104">
        <f>[3]Julho!$K$32</f>
        <v>22.8</v>
      </c>
      <c r="AD7" s="104">
        <f>[3]Julho!$K$33</f>
        <v>0</v>
      </c>
      <c r="AE7" s="104">
        <f>[3]Julho!$K$34</f>
        <v>0</v>
      </c>
      <c r="AF7" s="104">
        <f>[3]Julho!$K$35</f>
        <v>0</v>
      </c>
      <c r="AG7" s="109">
        <f t="shared" si="4"/>
        <v>23.8</v>
      </c>
      <c r="AH7" s="111">
        <f t="shared" si="5"/>
        <v>22.8</v>
      </c>
      <c r="AI7" s="55">
        <f t="shared" si="6"/>
        <v>29</v>
      </c>
    </row>
    <row r="8" spans="1:37" x14ac:dyDescent="0.2">
      <c r="A8" s="47" t="s">
        <v>1</v>
      </c>
      <c r="B8" s="104">
        <f>[4]Julho!$K$5</f>
        <v>0</v>
      </c>
      <c r="C8" s="104">
        <f>[4]Julho!$K$6</f>
        <v>0</v>
      </c>
      <c r="D8" s="104">
        <f>[4]Julho!$K$7</f>
        <v>0</v>
      </c>
      <c r="E8" s="104">
        <f>[4]Julho!$K$8</f>
        <v>0</v>
      </c>
      <c r="F8" s="104">
        <f>[4]Julho!$K$9</f>
        <v>0</v>
      </c>
      <c r="G8" s="104">
        <f>[4]Julho!$K$10</f>
        <v>0</v>
      </c>
      <c r="H8" s="104">
        <f>[4]Julho!$K$11</f>
        <v>0</v>
      </c>
      <c r="I8" s="104">
        <f>[4]Julho!$K$12</f>
        <v>0</v>
      </c>
      <c r="J8" s="104">
        <f>[4]Julho!$K$13</f>
        <v>0</v>
      </c>
      <c r="K8" s="104">
        <f>[4]Julho!$K$14</f>
        <v>0</v>
      </c>
      <c r="L8" s="104">
        <f>[4]Julho!$K$15</f>
        <v>0</v>
      </c>
      <c r="M8" s="104">
        <f>[4]Julho!$K$16</f>
        <v>0</v>
      </c>
      <c r="N8" s="104">
        <f>[4]Julho!$K$17</f>
        <v>0</v>
      </c>
      <c r="O8" s="104">
        <f>[4]Julho!$K$18</f>
        <v>0</v>
      </c>
      <c r="P8" s="104">
        <f>[4]Julho!$K$19</f>
        <v>0</v>
      </c>
      <c r="Q8" s="104">
        <f>[4]Julho!$K$20</f>
        <v>0</v>
      </c>
      <c r="R8" s="104">
        <f>[4]Julho!$K$21</f>
        <v>0</v>
      </c>
      <c r="S8" s="104">
        <f>[4]Julho!$K$22</f>
        <v>0</v>
      </c>
      <c r="T8" s="104">
        <f>[4]Julho!$K$23</f>
        <v>0</v>
      </c>
      <c r="U8" s="104">
        <f>[4]Julho!$K$24</f>
        <v>0</v>
      </c>
      <c r="V8" s="104">
        <f>[4]Julho!$K$25</f>
        <v>0</v>
      </c>
      <c r="W8" s="104">
        <f>[4]Julho!$K$26</f>
        <v>0</v>
      </c>
      <c r="X8" s="104">
        <f>[4]Julho!$K$27</f>
        <v>0</v>
      </c>
      <c r="Y8" s="104">
        <f>[4]Julho!$K$28</f>
        <v>0</v>
      </c>
      <c r="Z8" s="104">
        <f>[4]Julho!$K$29</f>
        <v>0</v>
      </c>
      <c r="AA8" s="104">
        <f>[4]Julho!$K$30</f>
        <v>0</v>
      </c>
      <c r="AB8" s="104">
        <f>[4]Julho!$K$31</f>
        <v>0</v>
      </c>
      <c r="AC8" s="104">
        <f>[4]Julho!$K$32</f>
        <v>8.4</v>
      </c>
      <c r="AD8" s="104">
        <f>[4]Julho!$K$33</f>
        <v>0</v>
      </c>
      <c r="AE8" s="104">
        <f>[4]Julho!$K$34</f>
        <v>0</v>
      </c>
      <c r="AF8" s="104">
        <f>[4]Julho!$K$35</f>
        <v>0</v>
      </c>
      <c r="AG8" s="109">
        <f t="shared" si="4"/>
        <v>8.4</v>
      </c>
      <c r="AH8" s="111">
        <f t="shared" si="5"/>
        <v>8.4</v>
      </c>
      <c r="AI8" s="55">
        <f t="shared" si="6"/>
        <v>30</v>
      </c>
    </row>
    <row r="9" spans="1:37" x14ac:dyDescent="0.2">
      <c r="A9" s="47" t="s">
        <v>138</v>
      </c>
      <c r="B9" s="104">
        <f>[5]Julho!$K$5</f>
        <v>0</v>
      </c>
      <c r="C9" s="104">
        <f>[5]Julho!$K$6</f>
        <v>0</v>
      </c>
      <c r="D9" s="104">
        <f>[5]Julho!$K$7</f>
        <v>0</v>
      </c>
      <c r="E9" s="104">
        <f>[5]Julho!$K$8</f>
        <v>0</v>
      </c>
      <c r="F9" s="104">
        <f>[5]Julho!$K$9</f>
        <v>0</v>
      </c>
      <c r="G9" s="104">
        <f>[5]Julho!$K$10</f>
        <v>0</v>
      </c>
      <c r="H9" s="104">
        <f>[5]Julho!$K$11</f>
        <v>0</v>
      </c>
      <c r="I9" s="104">
        <f>[5]Julho!$K$12</f>
        <v>0</v>
      </c>
      <c r="J9" s="104">
        <f>[5]Julho!$K$13</f>
        <v>0</v>
      </c>
      <c r="K9" s="104">
        <f>[5]Julho!$K$14</f>
        <v>0</v>
      </c>
      <c r="L9" s="104">
        <f>[5]Julho!$K$15</f>
        <v>0</v>
      </c>
      <c r="M9" s="104">
        <f>[5]Julho!$K$16</f>
        <v>0</v>
      </c>
      <c r="N9" s="104">
        <f>[5]Julho!$K$17</f>
        <v>0</v>
      </c>
      <c r="O9" s="104">
        <f>[5]Julho!$K$18</f>
        <v>0</v>
      </c>
      <c r="P9" s="104">
        <f>[5]Julho!$K$19</f>
        <v>0</v>
      </c>
      <c r="Q9" s="104">
        <f>[5]Julho!$K$20</f>
        <v>0</v>
      </c>
      <c r="R9" s="104">
        <f>[5]Julho!$K$21</f>
        <v>0.4</v>
      </c>
      <c r="S9" s="104">
        <f>[5]Julho!$K$22</f>
        <v>0</v>
      </c>
      <c r="T9" s="104">
        <f>[5]Julho!$K$23</f>
        <v>0</v>
      </c>
      <c r="U9" s="104">
        <f>[5]Julho!$K$24</f>
        <v>0</v>
      </c>
      <c r="V9" s="104">
        <f>[5]Julho!$K$25</f>
        <v>0</v>
      </c>
      <c r="W9" s="104">
        <f>[5]Julho!$K$26</f>
        <v>0</v>
      </c>
      <c r="X9" s="104">
        <f>[5]Julho!$K$27</f>
        <v>0</v>
      </c>
      <c r="Y9" s="104">
        <f>[5]Julho!$K$28</f>
        <v>0</v>
      </c>
      <c r="Z9" s="104">
        <f>[5]Julho!$K$29</f>
        <v>0</v>
      </c>
      <c r="AA9" s="104">
        <f>[5]Julho!$K$30</f>
        <v>0</v>
      </c>
      <c r="AB9" s="104">
        <f>[5]Julho!$K$31</f>
        <v>23.2</v>
      </c>
      <c r="AC9" s="104">
        <f>[5]Julho!$K$32</f>
        <v>5.8000000000000007</v>
      </c>
      <c r="AD9" s="104">
        <f>[5]Julho!$K$33</f>
        <v>0</v>
      </c>
      <c r="AE9" s="104">
        <f>[5]Julho!$K$34</f>
        <v>0</v>
      </c>
      <c r="AF9" s="104">
        <f>[5]Julho!$K$35</f>
        <v>0</v>
      </c>
      <c r="AG9" s="109">
        <f t="shared" si="4"/>
        <v>29.4</v>
      </c>
      <c r="AH9" s="111">
        <f t="shared" si="5"/>
        <v>23.2</v>
      </c>
      <c r="AI9" s="55">
        <f t="shared" si="6"/>
        <v>28</v>
      </c>
    </row>
    <row r="10" spans="1:37" x14ac:dyDescent="0.2">
      <c r="A10" s="47" t="s">
        <v>87</v>
      </c>
      <c r="B10" s="104">
        <f>[6]Julho!$K$5</f>
        <v>0</v>
      </c>
      <c r="C10" s="104">
        <f>[6]Julho!$K$6</f>
        <v>0</v>
      </c>
      <c r="D10" s="104">
        <f>[6]Julho!$K$7</f>
        <v>0</v>
      </c>
      <c r="E10" s="104">
        <f>[6]Julho!$K$8</f>
        <v>0.2</v>
      </c>
      <c r="F10" s="104">
        <f>[6]Julho!$K$9</f>
        <v>0.2</v>
      </c>
      <c r="G10" s="104">
        <f>[6]Julho!$K$10</f>
        <v>0.2</v>
      </c>
      <c r="H10" s="104">
        <f>[6]Julho!$K$11</f>
        <v>0</v>
      </c>
      <c r="I10" s="104">
        <f>[6]Julho!$K$12</f>
        <v>0</v>
      </c>
      <c r="J10" s="104">
        <f>[6]Julho!$K$13</f>
        <v>0</v>
      </c>
      <c r="K10" s="104">
        <f>[6]Julho!$K$14</f>
        <v>0</v>
      </c>
      <c r="L10" s="104">
        <f>[6]Julho!$K$15</f>
        <v>0</v>
      </c>
      <c r="M10" s="104">
        <f>[6]Julho!$K$16</f>
        <v>0</v>
      </c>
      <c r="N10" s="104">
        <f>[6]Julho!$K$17</f>
        <v>0</v>
      </c>
      <c r="O10" s="104">
        <f>[6]Julho!$K$18</f>
        <v>0</v>
      </c>
      <c r="P10" s="104">
        <f>[6]Julho!$K$19</f>
        <v>0</v>
      </c>
      <c r="Q10" s="104">
        <f>[6]Julho!$K$20</f>
        <v>0</v>
      </c>
      <c r="R10" s="104">
        <f>[6]Julho!$K$21</f>
        <v>0</v>
      </c>
      <c r="S10" s="104">
        <f>[6]Julho!$K$22</f>
        <v>0</v>
      </c>
      <c r="T10" s="104">
        <f>[6]Julho!$K$23</f>
        <v>0</v>
      </c>
      <c r="U10" s="104">
        <f>[6]Julho!$K$24</f>
        <v>0</v>
      </c>
      <c r="V10" s="104">
        <f>[6]Julho!$K$25</f>
        <v>0</v>
      </c>
      <c r="W10" s="104">
        <f>[6]Julho!$K$26</f>
        <v>0</v>
      </c>
      <c r="X10" s="104">
        <f>[6]Julho!$K$27</f>
        <v>0</v>
      </c>
      <c r="Y10" s="104">
        <f>[6]Julho!$K$28</f>
        <v>0</v>
      </c>
      <c r="Z10" s="104">
        <f>[6]Julho!$K$29</f>
        <v>0</v>
      </c>
      <c r="AA10" s="104">
        <f>[6]Julho!$K$30</f>
        <v>0</v>
      </c>
      <c r="AB10" s="104">
        <f>[6]Julho!$K$31</f>
        <v>0</v>
      </c>
      <c r="AC10" s="104">
        <f>[6]Julho!$K$32</f>
        <v>1.4</v>
      </c>
      <c r="AD10" s="104">
        <f>[6]Julho!$K$33</f>
        <v>2</v>
      </c>
      <c r="AE10" s="104">
        <f>[6]Julho!$K$34</f>
        <v>0</v>
      </c>
      <c r="AF10" s="104">
        <f>[6]Julho!$K$35</f>
        <v>0</v>
      </c>
      <c r="AG10" s="109">
        <f t="shared" si="4"/>
        <v>4</v>
      </c>
      <c r="AH10" s="111">
        <f t="shared" si="5"/>
        <v>2</v>
      </c>
      <c r="AI10" s="55">
        <f t="shared" si="6"/>
        <v>26</v>
      </c>
    </row>
    <row r="11" spans="1:37" x14ac:dyDescent="0.2">
      <c r="A11" s="47" t="s">
        <v>47</v>
      </c>
      <c r="B11" s="104">
        <f>[7]Julho!$K$5</f>
        <v>0</v>
      </c>
      <c r="C11" s="104">
        <f>[7]Julho!$K$6</f>
        <v>0</v>
      </c>
      <c r="D11" s="104">
        <f>[7]Julho!$K$7</f>
        <v>0</v>
      </c>
      <c r="E11" s="104">
        <f>[7]Julho!$K$8</f>
        <v>0</v>
      </c>
      <c r="F11" s="104">
        <f>[7]Julho!$K$9</f>
        <v>0</v>
      </c>
      <c r="G11" s="104">
        <f>[7]Julho!$K$10</f>
        <v>0</v>
      </c>
      <c r="H11" s="104">
        <f>[7]Julho!$K$11</f>
        <v>0</v>
      </c>
      <c r="I11" s="104">
        <f>[7]Julho!$K$12</f>
        <v>0</v>
      </c>
      <c r="J11" s="104">
        <f>[7]Julho!$K$13</f>
        <v>0</v>
      </c>
      <c r="K11" s="104">
        <f>[7]Julho!$K$14</f>
        <v>0</v>
      </c>
      <c r="L11" s="104">
        <f>[7]Julho!$K$15</f>
        <v>0</v>
      </c>
      <c r="M11" s="104">
        <f>[7]Julho!$K$16</f>
        <v>0</v>
      </c>
      <c r="N11" s="104">
        <f>[7]Julho!$K$17</f>
        <v>0</v>
      </c>
      <c r="O11" s="104">
        <f>[7]Julho!$K$18</f>
        <v>0</v>
      </c>
      <c r="P11" s="104">
        <f>[7]Julho!$K$19</f>
        <v>0</v>
      </c>
      <c r="Q11" s="104">
        <f>[7]Julho!$K$20</f>
        <v>0</v>
      </c>
      <c r="R11" s="104">
        <f>[7]Julho!$K$21</f>
        <v>0</v>
      </c>
      <c r="S11" s="104">
        <f>[7]Julho!$K$22</f>
        <v>0</v>
      </c>
      <c r="T11" s="104">
        <f>[7]Julho!$K$23</f>
        <v>0</v>
      </c>
      <c r="U11" s="104">
        <f>[7]Julho!$K$24</f>
        <v>0</v>
      </c>
      <c r="V11" s="104">
        <f>[7]Julho!$K$25</f>
        <v>0</v>
      </c>
      <c r="W11" s="104">
        <f>[7]Julho!$K$26</f>
        <v>0</v>
      </c>
      <c r="X11" s="104">
        <f>[7]Julho!$K$27</f>
        <v>0</v>
      </c>
      <c r="Y11" s="104">
        <f>[7]Julho!$K$28</f>
        <v>0</v>
      </c>
      <c r="Z11" s="104">
        <f>[7]Julho!$K$29</f>
        <v>0</v>
      </c>
      <c r="AA11" s="104">
        <f>[7]Julho!$K$30</f>
        <v>0</v>
      </c>
      <c r="AB11" s="104">
        <f>[7]Julho!$K$31</f>
        <v>0</v>
      </c>
      <c r="AC11" s="104">
        <f>[7]Julho!$K$32</f>
        <v>6.8000000000000007</v>
      </c>
      <c r="AD11" s="104">
        <f>[7]Julho!$K$33</f>
        <v>0.2</v>
      </c>
      <c r="AE11" s="104">
        <f>[7]Julho!$K$34</f>
        <v>0</v>
      </c>
      <c r="AF11" s="104">
        <f>[7]Julho!$K$35</f>
        <v>0</v>
      </c>
      <c r="AG11" s="109">
        <f t="shared" si="4"/>
        <v>7.0000000000000009</v>
      </c>
      <c r="AH11" s="111">
        <f t="shared" si="5"/>
        <v>6.8000000000000007</v>
      </c>
      <c r="AI11" s="55">
        <f t="shared" si="6"/>
        <v>29</v>
      </c>
    </row>
    <row r="12" spans="1:37" x14ac:dyDescent="0.2">
      <c r="A12" s="47" t="s">
        <v>90</v>
      </c>
      <c r="B12" s="104">
        <f>[8]Julho!$K$5</f>
        <v>0</v>
      </c>
      <c r="C12" s="104">
        <f>[8]Julho!$K$6</f>
        <v>0</v>
      </c>
      <c r="D12" s="104">
        <f>[8]Julho!$K$7</f>
        <v>0</v>
      </c>
      <c r="E12" s="104">
        <f>[8]Julho!$K$8</f>
        <v>0</v>
      </c>
      <c r="F12" s="104">
        <f>[8]Julho!$K$9</f>
        <v>0</v>
      </c>
      <c r="G12" s="104">
        <f>[8]Julho!$K$10</f>
        <v>0</v>
      </c>
      <c r="H12" s="104">
        <f>[8]Julho!$K$11</f>
        <v>0</v>
      </c>
      <c r="I12" s="104">
        <f>[8]Julho!$K$12</f>
        <v>0</v>
      </c>
      <c r="J12" s="104">
        <f>[8]Julho!$K$13</f>
        <v>0</v>
      </c>
      <c r="K12" s="104">
        <f>[8]Julho!$K$14</f>
        <v>0</v>
      </c>
      <c r="L12" s="104">
        <f>[8]Julho!$K$15</f>
        <v>0</v>
      </c>
      <c r="M12" s="104">
        <f>[8]Julho!$K$16</f>
        <v>0</v>
      </c>
      <c r="N12" s="104">
        <f>[8]Julho!$K$17</f>
        <v>0</v>
      </c>
      <c r="O12" s="104">
        <f>[8]Julho!$K$18</f>
        <v>0</v>
      </c>
      <c r="P12" s="104">
        <f>[8]Julho!$K$19</f>
        <v>0</v>
      </c>
      <c r="Q12" s="104">
        <f>[8]Julho!$K$20</f>
        <v>0</v>
      </c>
      <c r="R12" s="104">
        <f>[8]Julho!$K$21</f>
        <v>0</v>
      </c>
      <c r="S12" s="104">
        <f>[8]Julho!$K$22</f>
        <v>0</v>
      </c>
      <c r="T12" s="104">
        <f>[8]Julho!$K$23</f>
        <v>0</v>
      </c>
      <c r="U12" s="104">
        <f>[8]Julho!$K$24</f>
        <v>0</v>
      </c>
      <c r="V12" s="104">
        <f>[8]Julho!$K$25</f>
        <v>0</v>
      </c>
      <c r="W12" s="104">
        <f>[8]Julho!$K$26</f>
        <v>0</v>
      </c>
      <c r="X12" s="104">
        <f>[8]Julho!$K$27</f>
        <v>0</v>
      </c>
      <c r="Y12" s="104">
        <f>[8]Julho!$K$28</f>
        <v>0</v>
      </c>
      <c r="Z12" s="104">
        <f>[8]Julho!$K$29</f>
        <v>0</v>
      </c>
      <c r="AA12" s="104">
        <f>[8]Julho!$K$30</f>
        <v>0</v>
      </c>
      <c r="AB12" s="104">
        <f>[8]Julho!$K$31</f>
        <v>0.4</v>
      </c>
      <c r="AC12" s="104">
        <f>[8]Julho!$K$32</f>
        <v>6.6000000000000005</v>
      </c>
      <c r="AD12" s="104">
        <f>[8]Julho!$K$33</f>
        <v>0</v>
      </c>
      <c r="AE12" s="104">
        <f>[8]Julho!$K$34</f>
        <v>0</v>
      </c>
      <c r="AF12" s="104">
        <f>[8]Julho!$K$35</f>
        <v>0</v>
      </c>
      <c r="AG12" s="109">
        <f t="shared" si="4"/>
        <v>7.0000000000000009</v>
      </c>
      <c r="AH12" s="111">
        <f t="shared" si="5"/>
        <v>6.6000000000000005</v>
      </c>
      <c r="AI12" s="55">
        <f t="shared" si="6"/>
        <v>29</v>
      </c>
    </row>
    <row r="13" spans="1:37" x14ac:dyDescent="0.2">
      <c r="A13" s="47" t="s">
        <v>95</v>
      </c>
      <c r="B13" s="104">
        <f>[9]Julho!$K$5</f>
        <v>0</v>
      </c>
      <c r="C13" s="104">
        <f>[9]Julho!$K$6</f>
        <v>0</v>
      </c>
      <c r="D13" s="104">
        <f>[9]Julho!$K$7</f>
        <v>0</v>
      </c>
      <c r="E13" s="104">
        <f>[9]Julho!$K$8</f>
        <v>0</v>
      </c>
      <c r="F13" s="104">
        <f>[9]Julho!$K$9</f>
        <v>0</v>
      </c>
      <c r="G13" s="104">
        <f>[9]Julho!$K$10</f>
        <v>0</v>
      </c>
      <c r="H13" s="104">
        <f>[9]Julho!$K$11</f>
        <v>0</v>
      </c>
      <c r="I13" s="104">
        <f>[9]Julho!$K$12</f>
        <v>0</v>
      </c>
      <c r="J13" s="104">
        <f>[9]Julho!$K$13</f>
        <v>0</v>
      </c>
      <c r="K13" s="104">
        <f>[9]Julho!$K$14</f>
        <v>0</v>
      </c>
      <c r="L13" s="104">
        <f>[9]Julho!$K$15</f>
        <v>0</v>
      </c>
      <c r="M13" s="104">
        <f>[9]Julho!$K$16</f>
        <v>0</v>
      </c>
      <c r="N13" s="104">
        <f>[9]Julho!$K$17</f>
        <v>0</v>
      </c>
      <c r="O13" s="104">
        <f>[9]Julho!$K$18</f>
        <v>0</v>
      </c>
      <c r="P13" s="104">
        <f>[9]Julho!$K$19</f>
        <v>0</v>
      </c>
      <c r="Q13" s="104">
        <f>[9]Julho!$K$20</f>
        <v>0</v>
      </c>
      <c r="R13" s="104">
        <f>[9]Julho!$K$21</f>
        <v>0</v>
      </c>
      <c r="S13" s="104">
        <f>[9]Julho!$K$22</f>
        <v>0</v>
      </c>
      <c r="T13" s="104">
        <f>[9]Julho!$K$23</f>
        <v>0</v>
      </c>
      <c r="U13" s="104">
        <f>[9]Julho!$K$24</f>
        <v>0</v>
      </c>
      <c r="V13" s="104">
        <f>[9]Julho!$K$25</f>
        <v>0</v>
      </c>
      <c r="W13" s="104">
        <f>[9]Julho!$K$26</f>
        <v>0</v>
      </c>
      <c r="X13" s="104">
        <f>[9]Julho!$K$27</f>
        <v>0</v>
      </c>
      <c r="Y13" s="104">
        <f>[9]Julho!$K$28</f>
        <v>0</v>
      </c>
      <c r="Z13" s="104">
        <f>[9]Julho!$K$29</f>
        <v>0</v>
      </c>
      <c r="AA13" s="104">
        <f>[9]Julho!$K$30</f>
        <v>0</v>
      </c>
      <c r="AB13" s="104">
        <f>[9]Julho!$K$31</f>
        <v>6.4</v>
      </c>
      <c r="AC13" s="104">
        <f>[9]Julho!$K$32</f>
        <v>1</v>
      </c>
      <c r="AD13" s="104">
        <f>[9]Julho!$K$33</f>
        <v>0.2</v>
      </c>
      <c r="AE13" s="104">
        <f>[9]Julho!$K$34</f>
        <v>0</v>
      </c>
      <c r="AF13" s="104">
        <f>[9]Julho!$K$35</f>
        <v>0</v>
      </c>
      <c r="AG13" s="109">
        <f t="shared" si="4"/>
        <v>7.6000000000000005</v>
      </c>
      <c r="AH13" s="111">
        <f t="shared" si="5"/>
        <v>6.4</v>
      </c>
      <c r="AI13" s="55">
        <f t="shared" si="6"/>
        <v>28</v>
      </c>
    </row>
    <row r="14" spans="1:37" x14ac:dyDescent="0.2">
      <c r="A14" s="47" t="s">
        <v>139</v>
      </c>
      <c r="B14" s="104">
        <f>[10]Julho!$K$5</f>
        <v>0</v>
      </c>
      <c r="C14" s="104">
        <f>[10]Julho!$K$6</f>
        <v>0</v>
      </c>
      <c r="D14" s="104">
        <f>[10]Julho!$K$7</f>
        <v>0</v>
      </c>
      <c r="E14" s="104">
        <f>[10]Julho!$K$8</f>
        <v>0.2</v>
      </c>
      <c r="F14" s="104">
        <f>[10]Julho!$K$9</f>
        <v>0</v>
      </c>
      <c r="G14" s="104">
        <f>[10]Julho!$K$10</f>
        <v>0</v>
      </c>
      <c r="H14" s="104">
        <f>[10]Julho!$K$11</f>
        <v>0</v>
      </c>
      <c r="I14" s="104">
        <f>[10]Julho!$K$12</f>
        <v>0</v>
      </c>
      <c r="J14" s="104">
        <f>[10]Julho!$K$13</f>
        <v>0</v>
      </c>
      <c r="K14" s="104">
        <f>[10]Julho!$K$14</f>
        <v>0</v>
      </c>
      <c r="L14" s="104">
        <f>[10]Julho!$K$15</f>
        <v>0</v>
      </c>
      <c r="M14" s="104">
        <f>[10]Julho!$K$16</f>
        <v>0</v>
      </c>
      <c r="N14" s="104">
        <f>[10]Julho!$K$17</f>
        <v>0</v>
      </c>
      <c r="O14" s="104">
        <f>[10]Julho!$K$18</f>
        <v>0</v>
      </c>
      <c r="P14" s="104">
        <f>[10]Julho!$K$19</f>
        <v>0</v>
      </c>
      <c r="Q14" s="104">
        <f>[10]Julho!$K$20</f>
        <v>0</v>
      </c>
      <c r="R14" s="104">
        <f>[10]Julho!$K$21</f>
        <v>0</v>
      </c>
      <c r="S14" s="104">
        <f>[10]Julho!$K$22</f>
        <v>0</v>
      </c>
      <c r="T14" s="104">
        <f>[10]Julho!$K$23</f>
        <v>0</v>
      </c>
      <c r="U14" s="104">
        <f>[10]Julho!$K$24</f>
        <v>0</v>
      </c>
      <c r="V14" s="104">
        <f>[10]Julho!$K$25</f>
        <v>0</v>
      </c>
      <c r="W14" s="104">
        <f>[10]Julho!$K$26</f>
        <v>0</v>
      </c>
      <c r="X14" s="104">
        <f>[10]Julho!$K$27</f>
        <v>0</v>
      </c>
      <c r="Y14" s="104">
        <f>[10]Julho!$K$28</f>
        <v>0</v>
      </c>
      <c r="Z14" s="104">
        <f>[10]Julho!$K$29</f>
        <v>0</v>
      </c>
      <c r="AA14" s="104">
        <f>[10]Julho!$K$30</f>
        <v>0</v>
      </c>
      <c r="AB14" s="104">
        <f>[10]Julho!$K$31</f>
        <v>0</v>
      </c>
      <c r="AC14" s="104">
        <f>[10]Julho!$K$32</f>
        <v>0</v>
      </c>
      <c r="AD14" s="104">
        <f>[10]Julho!$K$33</f>
        <v>0</v>
      </c>
      <c r="AE14" s="104">
        <f>[10]Julho!$K$34</f>
        <v>0</v>
      </c>
      <c r="AF14" s="104">
        <f>[10]Julho!$K$35</f>
        <v>0</v>
      </c>
      <c r="AG14" s="109">
        <f t="shared" si="4"/>
        <v>0.2</v>
      </c>
      <c r="AH14" s="111">
        <f t="shared" si="5"/>
        <v>0.2</v>
      </c>
      <c r="AI14" s="55">
        <f t="shared" si="6"/>
        <v>30</v>
      </c>
    </row>
    <row r="15" spans="1:37" x14ac:dyDescent="0.2">
      <c r="A15" s="47" t="s">
        <v>2</v>
      </c>
      <c r="B15" s="104">
        <f>[11]Julho!$K$5</f>
        <v>0</v>
      </c>
      <c r="C15" s="104">
        <f>[11]Julho!$K$6</f>
        <v>0</v>
      </c>
      <c r="D15" s="104">
        <f>[11]Julho!$K$7</f>
        <v>0</v>
      </c>
      <c r="E15" s="104">
        <f>[11]Julho!$K$8</f>
        <v>0</v>
      </c>
      <c r="F15" s="104">
        <f>[11]Julho!$K$9</f>
        <v>0</v>
      </c>
      <c r="G15" s="104">
        <f>[11]Julho!$K$10</f>
        <v>0</v>
      </c>
      <c r="H15" s="104">
        <f>[11]Julho!$K$11</f>
        <v>0</v>
      </c>
      <c r="I15" s="104">
        <f>[11]Julho!$K$12</f>
        <v>0</v>
      </c>
      <c r="J15" s="104">
        <f>[11]Julho!$K$13</f>
        <v>0</v>
      </c>
      <c r="K15" s="104">
        <f>[11]Julho!$K$14</f>
        <v>0</v>
      </c>
      <c r="L15" s="104">
        <f>[11]Julho!$K$15</f>
        <v>0</v>
      </c>
      <c r="M15" s="104">
        <f>[11]Julho!$K$16</f>
        <v>0</v>
      </c>
      <c r="N15" s="104">
        <f>[11]Julho!$K$17</f>
        <v>0</v>
      </c>
      <c r="O15" s="104">
        <f>[11]Julho!$K$18</f>
        <v>0</v>
      </c>
      <c r="P15" s="104">
        <f>[11]Julho!$K$19</f>
        <v>0</v>
      </c>
      <c r="Q15" s="104">
        <f>[11]Julho!$K$20</f>
        <v>0</v>
      </c>
      <c r="R15" s="104">
        <f>[11]Julho!$K$21</f>
        <v>0</v>
      </c>
      <c r="S15" s="104">
        <f>[11]Julho!$K$22</f>
        <v>0</v>
      </c>
      <c r="T15" s="104">
        <f>[11]Julho!$K$23</f>
        <v>0</v>
      </c>
      <c r="U15" s="104">
        <f>[11]Julho!$K$24</f>
        <v>0</v>
      </c>
      <c r="V15" s="104">
        <f>[11]Julho!$K$25</f>
        <v>0</v>
      </c>
      <c r="W15" s="104">
        <f>[11]Julho!$K$26</f>
        <v>0</v>
      </c>
      <c r="X15" s="104">
        <f>[11]Julho!$K$27</f>
        <v>0</v>
      </c>
      <c r="Y15" s="104">
        <f>[11]Julho!$K$28</f>
        <v>0</v>
      </c>
      <c r="Z15" s="104">
        <f>[11]Julho!$K$29</f>
        <v>0</v>
      </c>
      <c r="AA15" s="104">
        <f>[11]Julho!$K$30</f>
        <v>0</v>
      </c>
      <c r="AB15" s="104">
        <f>[11]Julho!$K$31</f>
        <v>0</v>
      </c>
      <c r="AC15" s="104">
        <f>[11]Julho!$K$32</f>
        <v>6.6000000000000005</v>
      </c>
      <c r="AD15" s="104">
        <f>[11]Julho!$K$33</f>
        <v>0</v>
      </c>
      <c r="AE15" s="104">
        <f>[11]Julho!$K$34</f>
        <v>0</v>
      </c>
      <c r="AF15" s="104">
        <f>[11]Julho!$K$35</f>
        <v>0</v>
      </c>
      <c r="AG15" s="109">
        <f t="shared" si="4"/>
        <v>6.6000000000000005</v>
      </c>
      <c r="AH15" s="111">
        <f t="shared" si="5"/>
        <v>6.6000000000000005</v>
      </c>
      <c r="AI15" s="55">
        <f t="shared" si="6"/>
        <v>30</v>
      </c>
      <c r="AK15" s="12" t="s">
        <v>35</v>
      </c>
    </row>
    <row r="16" spans="1:37" x14ac:dyDescent="0.2">
      <c r="A16" s="47" t="s">
        <v>288</v>
      </c>
      <c r="B16" s="104" t="str">
        <f>[12]Julho!$K$5</f>
        <v>*</v>
      </c>
      <c r="C16" s="104" t="str">
        <f>[12]Julho!$K$6</f>
        <v>*</v>
      </c>
      <c r="D16" s="104" t="str">
        <f>[12]Julho!$K$7</f>
        <v>*</v>
      </c>
      <c r="E16" s="104" t="str">
        <f>[12]Julho!$K$8</f>
        <v>*</v>
      </c>
      <c r="F16" s="104" t="str">
        <f>[12]Julho!$K$9</f>
        <v>*</v>
      </c>
      <c r="G16" s="104" t="str">
        <f>[12]Julho!$K$10</f>
        <v>*</v>
      </c>
      <c r="H16" s="104" t="str">
        <f>[12]Julho!$K$11</f>
        <v>*</v>
      </c>
      <c r="I16" s="104" t="str">
        <f>[12]Julho!$K$12</f>
        <v>*</v>
      </c>
      <c r="J16" s="104" t="str">
        <f>[12]Julho!$K$13</f>
        <v>*</v>
      </c>
      <c r="K16" s="104" t="str">
        <f>[12]Julho!$K$14</f>
        <v>*</v>
      </c>
      <c r="L16" s="104" t="str">
        <f>[12]Julho!$K$15</f>
        <v>*</v>
      </c>
      <c r="M16" s="104" t="str">
        <f>[12]Julho!$K$16</f>
        <v>*</v>
      </c>
      <c r="N16" s="104" t="str">
        <f>[12]Julho!$K$17</f>
        <v>*</v>
      </c>
      <c r="O16" s="104" t="str">
        <f>[12]Julho!$K$18</f>
        <v>*</v>
      </c>
      <c r="P16" s="104" t="str">
        <f>[12]Julho!$K$19</f>
        <v>*</v>
      </c>
      <c r="Q16" s="104" t="str">
        <f>[12]Julho!$K$20</f>
        <v>*</v>
      </c>
      <c r="R16" s="104" t="str">
        <f>[12]Julho!$K$21</f>
        <v>*</v>
      </c>
      <c r="S16" s="104" t="str">
        <f>[12]Julho!$K$22</f>
        <v>*</v>
      </c>
      <c r="T16" s="104" t="str">
        <f>[12]Julho!$K$23</f>
        <v>*</v>
      </c>
      <c r="U16" s="104" t="str">
        <f>[12]Julho!$K$24</f>
        <v>*</v>
      </c>
      <c r="V16" s="104" t="str">
        <f>[12]Julho!$K$25</f>
        <v>*</v>
      </c>
      <c r="W16" s="104" t="str">
        <f>[12]Julho!$K$26</f>
        <v>*</v>
      </c>
      <c r="X16" s="104" t="str">
        <f>[12]Julho!$K$27</f>
        <v>*</v>
      </c>
      <c r="Y16" s="104" t="str">
        <f>[12]Julho!$K$28</f>
        <v>*</v>
      </c>
      <c r="Z16" s="104" t="str">
        <f>[12]Julho!$K$29</f>
        <v>*</v>
      </c>
      <c r="AA16" s="104" t="str">
        <f>[12]Julho!$K$30</f>
        <v>*</v>
      </c>
      <c r="AB16" s="104" t="str">
        <f>[12]Julho!$K$31</f>
        <v>*</v>
      </c>
      <c r="AC16" s="104" t="str">
        <f>[12]Julho!$K$32</f>
        <v>*</v>
      </c>
      <c r="AD16" s="104" t="str">
        <f>[12]Julho!$K$33</f>
        <v>*</v>
      </c>
      <c r="AE16" s="104" t="str">
        <f>[12]Julho!$K$34</f>
        <v>*</v>
      </c>
      <c r="AF16" s="104" t="str">
        <f>[12]Julho!$K$35</f>
        <v>*</v>
      </c>
      <c r="AG16" s="109" t="s">
        <v>154</v>
      </c>
      <c r="AH16" s="111" t="s">
        <v>154</v>
      </c>
      <c r="AI16" s="55">
        <f t="shared" si="6"/>
        <v>0</v>
      </c>
      <c r="AK16" s="12"/>
    </row>
    <row r="17" spans="1:37" x14ac:dyDescent="0.2">
      <c r="A17" s="47" t="s">
        <v>3</v>
      </c>
      <c r="B17" s="104">
        <f>[13]Julho!$K$5</f>
        <v>0</v>
      </c>
      <c r="C17" s="104">
        <f>[13]Julho!$K$6</f>
        <v>0</v>
      </c>
      <c r="D17" s="104">
        <f>[13]Julho!$K$7</f>
        <v>0</v>
      </c>
      <c r="E17" s="104">
        <f>[13]Julho!$K$8</f>
        <v>0</v>
      </c>
      <c r="F17" s="104">
        <f>[13]Julho!$K$9</f>
        <v>0</v>
      </c>
      <c r="G17" s="104">
        <f>[13]Julho!$K$10</f>
        <v>0</v>
      </c>
      <c r="H17" s="104">
        <f>[13]Julho!$K$11</f>
        <v>0</v>
      </c>
      <c r="I17" s="104">
        <f>[13]Julho!$K$12</f>
        <v>0</v>
      </c>
      <c r="J17" s="104">
        <f>[13]Julho!$K$13</f>
        <v>0</v>
      </c>
      <c r="K17" s="104">
        <f>[13]Julho!$K$14</f>
        <v>0</v>
      </c>
      <c r="L17" s="104">
        <f>[13]Julho!$K$15</f>
        <v>0</v>
      </c>
      <c r="M17" s="104">
        <f>[13]Julho!$K$16</f>
        <v>0</v>
      </c>
      <c r="N17" s="104">
        <f>[13]Julho!$K$17</f>
        <v>0</v>
      </c>
      <c r="O17" s="104">
        <f>[13]Julho!$K$18</f>
        <v>0</v>
      </c>
      <c r="P17" s="104">
        <f>[13]Julho!$K$19</f>
        <v>0</v>
      </c>
      <c r="Q17" s="104">
        <f>[13]Julho!$K$20</f>
        <v>0</v>
      </c>
      <c r="R17" s="104">
        <f>[13]Julho!$K$21</f>
        <v>0</v>
      </c>
      <c r="S17" s="104">
        <f>[13]Julho!$K$22</f>
        <v>0</v>
      </c>
      <c r="T17" s="104">
        <f>[13]Julho!$K$23</f>
        <v>0</v>
      </c>
      <c r="U17" s="104">
        <f>[13]Julho!$K$24</f>
        <v>0</v>
      </c>
      <c r="V17" s="104">
        <f>[13]Julho!$K$25</f>
        <v>0</v>
      </c>
      <c r="W17" s="104">
        <f>[13]Julho!$K$26</f>
        <v>0</v>
      </c>
      <c r="X17" s="104">
        <f>[13]Julho!$K$27</f>
        <v>0</v>
      </c>
      <c r="Y17" s="104">
        <f>[13]Julho!$K$28</f>
        <v>0</v>
      </c>
      <c r="Z17" s="104">
        <f>[13]Julho!$K$29</f>
        <v>0</v>
      </c>
      <c r="AA17" s="104">
        <f>[13]Julho!$K$30</f>
        <v>0</v>
      </c>
      <c r="AB17" s="104">
        <f>[13]Julho!$K$31</f>
        <v>0</v>
      </c>
      <c r="AC17" s="104">
        <f>[13]Julho!$K$32</f>
        <v>0</v>
      </c>
      <c r="AD17" s="104">
        <f>[13]Julho!$K$33</f>
        <v>0</v>
      </c>
      <c r="AE17" s="104">
        <f>[13]Julho!$K$34</f>
        <v>0</v>
      </c>
      <c r="AF17" s="104">
        <f>[13]Julho!$K$35</f>
        <v>0</v>
      </c>
      <c r="AG17" s="109">
        <f>SUM(B17:AF17)</f>
        <v>0</v>
      </c>
      <c r="AH17" s="111">
        <f>MAX(B17:AF17)</f>
        <v>0</v>
      </c>
      <c r="AI17" s="55">
        <f t="shared" si="6"/>
        <v>31</v>
      </c>
      <c r="AK17" s="12"/>
    </row>
    <row r="18" spans="1:37" x14ac:dyDescent="0.2">
      <c r="A18" s="47" t="s">
        <v>4</v>
      </c>
      <c r="B18" s="104">
        <f>[14]Julho!$K$5</f>
        <v>0</v>
      </c>
      <c r="C18" s="104">
        <f>[14]Julho!$K$6</f>
        <v>0</v>
      </c>
      <c r="D18" s="104">
        <f>[14]Julho!$K$7</f>
        <v>0</v>
      </c>
      <c r="E18" s="104">
        <f>[14]Julho!$K$8</f>
        <v>0</v>
      </c>
      <c r="F18" s="104">
        <f>[14]Julho!$K$9</f>
        <v>0</v>
      </c>
      <c r="G18" s="104">
        <f>[14]Julho!$K$10</f>
        <v>0</v>
      </c>
      <c r="H18" s="104">
        <f>[14]Julho!$K$11</f>
        <v>0</v>
      </c>
      <c r="I18" s="104">
        <f>[14]Julho!$K$12</f>
        <v>0</v>
      </c>
      <c r="J18" s="104">
        <f>[14]Julho!$K$13</f>
        <v>0</v>
      </c>
      <c r="K18" s="104">
        <f>[14]Julho!$K$14</f>
        <v>0</v>
      </c>
      <c r="L18" s="104">
        <f>[14]Julho!$K$15</f>
        <v>0</v>
      </c>
      <c r="M18" s="104">
        <f>[14]Julho!$K$16</f>
        <v>0</v>
      </c>
      <c r="N18" s="104">
        <f>[14]Julho!$K$17</f>
        <v>0</v>
      </c>
      <c r="O18" s="104">
        <f>[14]Julho!$K$18</f>
        <v>0</v>
      </c>
      <c r="P18" s="104">
        <f>[14]Julho!$K$19</f>
        <v>0</v>
      </c>
      <c r="Q18" s="104">
        <f>[14]Julho!$K$20</f>
        <v>0</v>
      </c>
      <c r="R18" s="104">
        <f>[14]Julho!$K$21</f>
        <v>0</v>
      </c>
      <c r="S18" s="104">
        <f>[14]Julho!$K$22</f>
        <v>0</v>
      </c>
      <c r="T18" s="104">
        <f>[14]Julho!$K$23</f>
        <v>0</v>
      </c>
      <c r="U18" s="104">
        <f>[14]Julho!$K$24</f>
        <v>0</v>
      </c>
      <c r="V18" s="104">
        <f>[14]Julho!$K$25</f>
        <v>0</v>
      </c>
      <c r="W18" s="104">
        <f>[14]Julho!$K$26</f>
        <v>0</v>
      </c>
      <c r="X18" s="104">
        <f>[14]Julho!$K$27</f>
        <v>0</v>
      </c>
      <c r="Y18" s="104">
        <f>[14]Julho!$K$28</f>
        <v>0</v>
      </c>
      <c r="Z18" s="104">
        <f>[14]Julho!$K$29</f>
        <v>0</v>
      </c>
      <c r="AA18" s="104">
        <f>[14]Julho!$K$30</f>
        <v>0</v>
      </c>
      <c r="AB18" s="104">
        <f>[14]Julho!$K$31</f>
        <v>0</v>
      </c>
      <c r="AC18" s="104">
        <f>[14]Julho!$K$32</f>
        <v>0</v>
      </c>
      <c r="AD18" s="104">
        <f>[14]Julho!$K$33</f>
        <v>0</v>
      </c>
      <c r="AE18" s="104">
        <f>[14]Julho!$K$34</f>
        <v>0</v>
      </c>
      <c r="AF18" s="104">
        <f>[14]Julho!$K$35</f>
        <v>0</v>
      </c>
      <c r="AG18" s="109">
        <f t="shared" si="4"/>
        <v>0</v>
      </c>
      <c r="AH18" s="111">
        <f t="shared" si="5"/>
        <v>0</v>
      </c>
      <c r="AI18" s="55">
        <f t="shared" si="6"/>
        <v>31</v>
      </c>
    </row>
    <row r="19" spans="1:37" x14ac:dyDescent="0.2">
      <c r="A19" s="47" t="s">
        <v>209</v>
      </c>
      <c r="B19" s="104">
        <f>[15]Julho!$K$5</f>
        <v>0</v>
      </c>
      <c r="C19" s="104">
        <f>[15]Julho!$K$6</f>
        <v>0</v>
      </c>
      <c r="D19" s="104">
        <f>[15]Julho!$K$7</f>
        <v>0</v>
      </c>
      <c r="E19" s="104">
        <f>[15]Julho!$K$8</f>
        <v>0</v>
      </c>
      <c r="F19" s="104">
        <f>[15]Julho!$K$9</f>
        <v>0</v>
      </c>
      <c r="G19" s="104">
        <f>[15]Julho!$K$10</f>
        <v>0</v>
      </c>
      <c r="H19" s="104">
        <f>[15]Julho!$K$11</f>
        <v>0</v>
      </c>
      <c r="I19" s="104">
        <f>[15]Julho!$K$12</f>
        <v>0</v>
      </c>
      <c r="J19" s="104">
        <f>[15]Julho!$K$13</f>
        <v>0</v>
      </c>
      <c r="K19" s="104">
        <f>[15]Julho!$K$14</f>
        <v>0</v>
      </c>
      <c r="L19" s="104">
        <f>[15]Julho!$K$15</f>
        <v>0</v>
      </c>
      <c r="M19" s="104">
        <f>[15]Julho!$K$16</f>
        <v>0</v>
      </c>
      <c r="N19" s="104">
        <f>[15]Julho!$K$17</f>
        <v>0</v>
      </c>
      <c r="O19" s="104">
        <f>[15]Julho!$K$18</f>
        <v>0</v>
      </c>
      <c r="P19" s="104">
        <f>[15]Julho!$K$19</f>
        <v>0</v>
      </c>
      <c r="Q19" s="104">
        <f>[15]Julho!$K$20</f>
        <v>0</v>
      </c>
      <c r="R19" s="104">
        <f>[15]Julho!$K$21</f>
        <v>0</v>
      </c>
      <c r="S19" s="104">
        <f>[15]Julho!$K$22</f>
        <v>0</v>
      </c>
      <c r="T19" s="104">
        <f>[15]Julho!$K$23</f>
        <v>0</v>
      </c>
      <c r="U19" s="104">
        <f>[15]Julho!$K$24</f>
        <v>0</v>
      </c>
      <c r="V19" s="104">
        <f>[15]Julho!$K$25</f>
        <v>0</v>
      </c>
      <c r="W19" s="104">
        <f>[15]Julho!$K$26</f>
        <v>0</v>
      </c>
      <c r="X19" s="104">
        <f>[15]Julho!$K$27</f>
        <v>0</v>
      </c>
      <c r="Y19" s="104">
        <f>[15]Julho!$K$28</f>
        <v>0</v>
      </c>
      <c r="Z19" s="104">
        <f>[15]Julho!$K$29</f>
        <v>0</v>
      </c>
      <c r="AA19" s="104">
        <f>[15]Julho!$K$30</f>
        <v>0</v>
      </c>
      <c r="AB19" s="104">
        <f>[15]Julho!$K$31</f>
        <v>0</v>
      </c>
      <c r="AC19" s="104">
        <f>[15]Julho!$K$32</f>
        <v>0.4</v>
      </c>
      <c r="AD19" s="104">
        <f>[15]Julho!$K$33</f>
        <v>0.2</v>
      </c>
      <c r="AE19" s="104">
        <f>[15]Julho!$K$34</f>
        <v>0</v>
      </c>
      <c r="AF19" s="104">
        <f>[15]Julho!$K$35</f>
        <v>0</v>
      </c>
      <c r="AG19" s="109">
        <f t="shared" si="4"/>
        <v>0.60000000000000009</v>
      </c>
      <c r="AH19" s="111">
        <f t="shared" si="5"/>
        <v>0.4</v>
      </c>
      <c r="AI19" s="55">
        <f t="shared" si="6"/>
        <v>29</v>
      </c>
    </row>
    <row r="20" spans="1:37" x14ac:dyDescent="0.2">
      <c r="A20" s="47" t="s">
        <v>5</v>
      </c>
      <c r="B20" s="104">
        <f>[16]Julho!$K$5</f>
        <v>0</v>
      </c>
      <c r="C20" s="104">
        <f>[16]Julho!$K$6</f>
        <v>0</v>
      </c>
      <c r="D20" s="104">
        <f>[16]Julho!$K$7</f>
        <v>0</v>
      </c>
      <c r="E20" s="104">
        <f>[16]Julho!$K$8</f>
        <v>0</v>
      </c>
      <c r="F20" s="104">
        <f>[16]Julho!$K$9</f>
        <v>0</v>
      </c>
      <c r="G20" s="104">
        <f>[16]Julho!$K$10</f>
        <v>0</v>
      </c>
      <c r="H20" s="104">
        <f>[16]Julho!$K$11</f>
        <v>0</v>
      </c>
      <c r="I20" s="104">
        <f>[16]Julho!$K$12</f>
        <v>0</v>
      </c>
      <c r="J20" s="104">
        <f>[16]Julho!$K$13</f>
        <v>0</v>
      </c>
      <c r="K20" s="104">
        <f>[16]Julho!$K$14</f>
        <v>0</v>
      </c>
      <c r="L20" s="104">
        <f>[16]Julho!$K$15</f>
        <v>0</v>
      </c>
      <c r="M20" s="104">
        <f>[16]Julho!$K$16</f>
        <v>0</v>
      </c>
      <c r="N20" s="104">
        <f>[16]Julho!$K$17</f>
        <v>0</v>
      </c>
      <c r="O20" s="104">
        <f>[16]Julho!$K$18</f>
        <v>0</v>
      </c>
      <c r="P20" s="104">
        <f>[16]Julho!$K$19</f>
        <v>0</v>
      </c>
      <c r="Q20" s="104">
        <f>[16]Julho!$K$20</f>
        <v>0</v>
      </c>
      <c r="R20" s="104">
        <f>[16]Julho!$K$21</f>
        <v>0</v>
      </c>
      <c r="S20" s="104">
        <f>[16]Julho!$K$22</f>
        <v>0</v>
      </c>
      <c r="T20" s="104">
        <f>[16]Julho!$K$23</f>
        <v>0</v>
      </c>
      <c r="U20" s="104">
        <f>[16]Julho!$K$24</f>
        <v>0</v>
      </c>
      <c r="V20" s="104">
        <f>[16]Julho!$K$25</f>
        <v>0</v>
      </c>
      <c r="W20" s="104">
        <f>[16]Julho!$K$26</f>
        <v>0</v>
      </c>
      <c r="X20" s="104">
        <f>[16]Julho!$K$27</f>
        <v>0</v>
      </c>
      <c r="Y20" s="104">
        <f>[16]Julho!$K$28</f>
        <v>0</v>
      </c>
      <c r="Z20" s="104">
        <f>[16]Julho!$K$29</f>
        <v>0</v>
      </c>
      <c r="AA20" s="104">
        <f>[16]Julho!$K$30</f>
        <v>0</v>
      </c>
      <c r="AB20" s="104">
        <f>[16]Julho!$K$31</f>
        <v>0</v>
      </c>
      <c r="AC20" s="104">
        <f>[16]Julho!$K$32</f>
        <v>0</v>
      </c>
      <c r="AD20" s="104">
        <f>[16]Julho!$K$33</f>
        <v>0</v>
      </c>
      <c r="AE20" s="104">
        <f>[16]Julho!$K$34</f>
        <v>0</v>
      </c>
      <c r="AF20" s="104">
        <f>[16]Julho!$K$35</f>
        <v>0</v>
      </c>
      <c r="AG20" s="109">
        <f t="shared" si="4"/>
        <v>0</v>
      </c>
      <c r="AH20" s="111">
        <f t="shared" si="5"/>
        <v>0</v>
      </c>
      <c r="AI20" s="55">
        <f t="shared" si="6"/>
        <v>31</v>
      </c>
      <c r="AJ20" s="12" t="s">
        <v>35</v>
      </c>
    </row>
    <row r="21" spans="1:37" x14ac:dyDescent="0.2">
      <c r="A21" s="47" t="s">
        <v>276</v>
      </c>
      <c r="B21" s="104" t="str">
        <f>[17]Julho!$K$5</f>
        <v>*</v>
      </c>
      <c r="C21" s="104" t="str">
        <f>[17]Julho!$K$6</f>
        <v>*</v>
      </c>
      <c r="D21" s="104" t="str">
        <f>[17]Julho!$K$7</f>
        <v>*</v>
      </c>
      <c r="E21" s="104" t="str">
        <f>[17]Julho!$K$8</f>
        <v>*</v>
      </c>
      <c r="F21" s="104" t="str">
        <f>[17]Julho!$K$9</f>
        <v>*</v>
      </c>
      <c r="G21" s="104" t="str">
        <f>[17]Julho!$K$10</f>
        <v>*</v>
      </c>
      <c r="H21" s="104" t="str">
        <f>[17]Julho!$K$11</f>
        <v>*</v>
      </c>
      <c r="I21" s="104" t="str">
        <f>[17]Julho!$K$12</f>
        <v>*</v>
      </c>
      <c r="J21" s="104" t="str">
        <f>[17]Julho!$K$13</f>
        <v>*</v>
      </c>
      <c r="K21" s="104" t="str">
        <f>[17]Julho!$K$14</f>
        <v>*</v>
      </c>
      <c r="L21" s="104" t="str">
        <f>[17]Julho!$K$15</f>
        <v>*</v>
      </c>
      <c r="M21" s="104" t="str">
        <f>[17]Julho!$K$16</f>
        <v>*</v>
      </c>
      <c r="N21" s="104" t="str">
        <f>[17]Julho!$K$17</f>
        <v>*</v>
      </c>
      <c r="O21" s="104" t="str">
        <f>[17]Julho!$K$18</f>
        <v>*</v>
      </c>
      <c r="P21" s="104" t="str">
        <f>[17]Julho!$K$19</f>
        <v>*</v>
      </c>
      <c r="Q21" s="104" t="str">
        <f>[17]Julho!$K$20</f>
        <v>*</v>
      </c>
      <c r="R21" s="104" t="str">
        <f>[17]Julho!$K$21</f>
        <v>*</v>
      </c>
      <c r="S21" s="104" t="str">
        <f>[17]Julho!$K$22</f>
        <v>*</v>
      </c>
      <c r="T21" s="104" t="str">
        <f>[17]Julho!$K$23</f>
        <v>*</v>
      </c>
      <c r="U21" s="104" t="str">
        <f>[17]Julho!$K$24</f>
        <v>*</v>
      </c>
      <c r="V21" s="104" t="str">
        <f>[17]Julho!$K$25</f>
        <v>*</v>
      </c>
      <c r="W21" s="104" t="str">
        <f>[17]Julho!$K$26</f>
        <v>*</v>
      </c>
      <c r="X21" s="104" t="str">
        <f>[17]Julho!$K$27</f>
        <v>*</v>
      </c>
      <c r="Y21" s="104" t="str">
        <f>[17]Julho!$K$28</f>
        <v>*</v>
      </c>
      <c r="Z21" s="104" t="str">
        <f>[17]Julho!$K$29</f>
        <v>*</v>
      </c>
      <c r="AA21" s="104">
        <f>[17]Julho!$K$30</f>
        <v>27.4</v>
      </c>
      <c r="AB21" s="104">
        <f>[17]Julho!$K$31</f>
        <v>0</v>
      </c>
      <c r="AC21" s="104">
        <f>[17]Julho!$K$32</f>
        <v>0</v>
      </c>
      <c r="AD21" s="104">
        <f>[17]Julho!$K$33</f>
        <v>0</v>
      </c>
      <c r="AE21" s="104">
        <f>[17]Julho!$K$34</f>
        <v>0</v>
      </c>
      <c r="AF21" s="104">
        <f>[17]Julho!$K$35</f>
        <v>0</v>
      </c>
      <c r="AG21" s="109">
        <f t="shared" si="4"/>
        <v>27.4</v>
      </c>
      <c r="AH21" s="111">
        <f t="shared" si="5"/>
        <v>27.4</v>
      </c>
      <c r="AI21" s="55">
        <f t="shared" si="6"/>
        <v>5</v>
      </c>
      <c r="AJ21" s="12"/>
    </row>
    <row r="22" spans="1:37" x14ac:dyDescent="0.2">
      <c r="A22" s="47" t="s">
        <v>277</v>
      </c>
      <c r="B22" s="104" t="str">
        <f>[18]Julho!$K$5</f>
        <v>*</v>
      </c>
      <c r="C22" s="104" t="str">
        <f>[18]Julho!$K$6</f>
        <v>*</v>
      </c>
      <c r="D22" s="104" t="str">
        <f>[18]Julho!$K$7</f>
        <v>*</v>
      </c>
      <c r="E22" s="104" t="str">
        <f>[18]Julho!$K$8</f>
        <v>*</v>
      </c>
      <c r="F22" s="104" t="str">
        <f>[18]Julho!$K$9</f>
        <v>*</v>
      </c>
      <c r="G22" s="104" t="str">
        <f>[18]Julho!$K$10</f>
        <v>*</v>
      </c>
      <c r="H22" s="104" t="str">
        <f>[18]Julho!$K$11</f>
        <v>*</v>
      </c>
      <c r="I22" s="104" t="str">
        <f>[18]Julho!$K$12</f>
        <v>*</v>
      </c>
      <c r="J22" s="104" t="str">
        <f>[18]Julho!$K$13</f>
        <v>*</v>
      </c>
      <c r="K22" s="104" t="str">
        <f>[18]Julho!$K$14</f>
        <v>*</v>
      </c>
      <c r="L22" s="104" t="str">
        <f>[18]Julho!$K$15</f>
        <v>*</v>
      </c>
      <c r="M22" s="104" t="str">
        <f>[18]Julho!$K$16</f>
        <v>*</v>
      </c>
      <c r="N22" s="104" t="str">
        <f>[18]Julho!$K$17</f>
        <v>*</v>
      </c>
      <c r="O22" s="104" t="str">
        <f>[18]Julho!$K$18</f>
        <v>*</v>
      </c>
      <c r="P22" s="104" t="str">
        <f>[18]Julho!$K$19</f>
        <v>*</v>
      </c>
      <c r="Q22" s="104" t="str">
        <f>[18]Julho!$K$20</f>
        <v>*</v>
      </c>
      <c r="R22" s="104" t="str">
        <f>[18]Julho!$K$21</f>
        <v>*</v>
      </c>
      <c r="S22" s="104" t="str">
        <f>[18]Julho!$K$22</f>
        <v>*</v>
      </c>
      <c r="T22" s="104" t="str">
        <f>[18]Julho!$K$23</f>
        <v>*</v>
      </c>
      <c r="U22" s="104" t="str">
        <f>[18]Julho!$K$24</f>
        <v>*</v>
      </c>
      <c r="V22" s="104" t="str">
        <f>[18]Julho!$K$25</f>
        <v>*</v>
      </c>
      <c r="W22" s="104" t="str">
        <f>[18]Julho!$K$26</f>
        <v>*</v>
      </c>
      <c r="X22" s="104" t="str">
        <f>[18]Julho!$K$27</f>
        <v>*</v>
      </c>
      <c r="Y22" s="104" t="str">
        <f>[18]Julho!$K$28</f>
        <v>*</v>
      </c>
      <c r="Z22" s="104" t="str">
        <f>[18]Julho!$K$29</f>
        <v>*</v>
      </c>
      <c r="AA22" s="104" t="str">
        <f>[18]Julho!$K$30</f>
        <v>*</v>
      </c>
      <c r="AB22" s="104" t="str">
        <f>[18]Julho!$K$31</f>
        <v>*</v>
      </c>
      <c r="AC22" s="104" t="str">
        <f>[18]Julho!$K$32</f>
        <v>*</v>
      </c>
      <c r="AD22" s="104">
        <f>[18]Julho!$K$33</f>
        <v>10</v>
      </c>
      <c r="AE22" s="104">
        <f>[18]Julho!$K$34</f>
        <v>0</v>
      </c>
      <c r="AF22" s="104">
        <f>[18]Julho!$K$35</f>
        <v>0</v>
      </c>
      <c r="AG22" s="109">
        <f t="shared" si="4"/>
        <v>10</v>
      </c>
      <c r="AH22" s="111">
        <f t="shared" si="5"/>
        <v>10</v>
      </c>
      <c r="AI22" s="55">
        <f t="shared" si="6"/>
        <v>2</v>
      </c>
      <c r="AJ22" s="12"/>
    </row>
    <row r="23" spans="1:37" x14ac:dyDescent="0.2">
      <c r="A23" s="47" t="s">
        <v>263</v>
      </c>
      <c r="B23" s="104">
        <f>[19]Julho!$K$5</f>
        <v>0</v>
      </c>
      <c r="C23" s="104">
        <f>[19]Julho!$K$6</f>
        <v>0</v>
      </c>
      <c r="D23" s="104">
        <f>[19]Julho!$K$7</f>
        <v>0</v>
      </c>
      <c r="E23" s="104">
        <f>[19]Julho!$K$8</f>
        <v>0</v>
      </c>
      <c r="F23" s="104">
        <f>[19]Julho!$K$9</f>
        <v>0</v>
      </c>
      <c r="G23" s="104">
        <f>[19]Julho!$K$10</f>
        <v>0</v>
      </c>
      <c r="H23" s="104">
        <f>[19]Julho!$K$11</f>
        <v>0</v>
      </c>
      <c r="I23" s="104">
        <f>[19]Julho!$K$12</f>
        <v>0</v>
      </c>
      <c r="J23" s="104">
        <f>[19]Julho!$K$13</f>
        <v>0</v>
      </c>
      <c r="K23" s="104">
        <f>[19]Julho!$K$14</f>
        <v>0</v>
      </c>
      <c r="L23" s="104">
        <f>[19]Julho!$K$15</f>
        <v>0</v>
      </c>
      <c r="M23" s="104">
        <f>[19]Julho!$K$16</f>
        <v>0</v>
      </c>
      <c r="N23" s="104">
        <f>[19]Julho!$K$17</f>
        <v>0</v>
      </c>
      <c r="O23" s="104">
        <f>[19]Julho!$K$18</f>
        <v>0</v>
      </c>
      <c r="P23" s="104">
        <f>[19]Julho!$K$19</f>
        <v>0</v>
      </c>
      <c r="Q23" s="104">
        <f>[19]Julho!$K$20</f>
        <v>0</v>
      </c>
      <c r="R23" s="104">
        <f>[19]Julho!$K$21</f>
        <v>0</v>
      </c>
      <c r="S23" s="104">
        <f>[19]Julho!$K$22</f>
        <v>0</v>
      </c>
      <c r="T23" s="104">
        <f>[19]Julho!$K$23</f>
        <v>0</v>
      </c>
      <c r="U23" s="104">
        <f>[19]Julho!$K$24</f>
        <v>0</v>
      </c>
      <c r="V23" s="104">
        <f>[19]Julho!$K$25</f>
        <v>0</v>
      </c>
      <c r="W23" s="104">
        <f>[19]Julho!$K$26</f>
        <v>0</v>
      </c>
      <c r="X23" s="104">
        <f>[19]Julho!$K$27</f>
        <v>0</v>
      </c>
      <c r="Y23" s="104">
        <f>[19]Julho!$K$28</f>
        <v>0</v>
      </c>
      <c r="Z23" s="104">
        <f>[19]Julho!$K$29</f>
        <v>0</v>
      </c>
      <c r="AA23" s="104">
        <f>[19]Julho!$K$30</f>
        <v>0</v>
      </c>
      <c r="AB23" s="104">
        <f>[19]Julho!$K$31</f>
        <v>0</v>
      </c>
      <c r="AC23" s="104">
        <f>[19]Julho!$K$32</f>
        <v>0</v>
      </c>
      <c r="AD23" s="104">
        <f>[19]Julho!$K$33</f>
        <v>0</v>
      </c>
      <c r="AE23" s="104">
        <f>[19]Julho!$K$34</f>
        <v>0</v>
      </c>
      <c r="AF23" s="104">
        <f>[19]Julho!$K$35</f>
        <v>0</v>
      </c>
      <c r="AG23" s="109">
        <f t="shared" si="4"/>
        <v>0</v>
      </c>
      <c r="AH23" s="111">
        <f t="shared" si="5"/>
        <v>0</v>
      </c>
      <c r="AI23" s="55">
        <f t="shared" si="6"/>
        <v>31</v>
      </c>
      <c r="AJ23" s="12"/>
    </row>
    <row r="24" spans="1:37" x14ac:dyDescent="0.2">
      <c r="A24" s="47" t="s">
        <v>292</v>
      </c>
      <c r="B24" s="104">
        <f>[20]Julho!$K$5</f>
        <v>0</v>
      </c>
      <c r="C24" s="104">
        <f>[20]Julho!$K$6</f>
        <v>0</v>
      </c>
      <c r="D24" s="104">
        <f>[20]Julho!$K$7</f>
        <v>0</v>
      </c>
      <c r="E24" s="104">
        <f>[20]Julho!$K$8</f>
        <v>0</v>
      </c>
      <c r="F24" s="104">
        <f>[20]Julho!$K$9</f>
        <v>0</v>
      </c>
      <c r="G24" s="104">
        <f>[20]Julho!$K$10</f>
        <v>0</v>
      </c>
      <c r="H24" s="104">
        <f>[20]Julho!$K$11</f>
        <v>0</v>
      </c>
      <c r="I24" s="104">
        <f>[20]Julho!$K$12</f>
        <v>0</v>
      </c>
      <c r="J24" s="104">
        <f>[20]Julho!$K$13</f>
        <v>0</v>
      </c>
      <c r="K24" s="104">
        <f>[20]Julho!$K$14</f>
        <v>0</v>
      </c>
      <c r="L24" s="104">
        <f>[20]Julho!$K$15</f>
        <v>0</v>
      </c>
      <c r="M24" s="104">
        <f>[20]Julho!$K$16</f>
        <v>0</v>
      </c>
      <c r="N24" s="104">
        <f>[20]Julho!$K$17</f>
        <v>0</v>
      </c>
      <c r="O24" s="104">
        <f>[20]Julho!$K$18</f>
        <v>0</v>
      </c>
      <c r="P24" s="104">
        <f>[20]Julho!$K$19</f>
        <v>0</v>
      </c>
      <c r="Q24" s="104">
        <f>[20]Julho!$K$20</f>
        <v>0</v>
      </c>
      <c r="R24" s="104">
        <f>[20]Julho!$K$21</f>
        <v>0</v>
      </c>
      <c r="S24" s="104">
        <f>[20]Julho!$K$22</f>
        <v>0</v>
      </c>
      <c r="T24" s="104">
        <f>[20]Julho!$K$23</f>
        <v>0</v>
      </c>
      <c r="U24" s="104">
        <f>[20]Julho!$K$24</f>
        <v>0</v>
      </c>
      <c r="V24" s="104">
        <f>[20]Julho!$K$25</f>
        <v>0</v>
      </c>
      <c r="W24" s="104">
        <f>[20]Julho!$K$26</f>
        <v>0</v>
      </c>
      <c r="X24" s="104">
        <f>[20]Julho!$K$27</f>
        <v>0</v>
      </c>
      <c r="Y24" s="104">
        <f>[20]Julho!$K$28</f>
        <v>0</v>
      </c>
      <c r="Z24" s="104">
        <f>[20]Julho!$K$29</f>
        <v>0</v>
      </c>
      <c r="AA24" s="104">
        <f>[20]Julho!$K$30</f>
        <v>0</v>
      </c>
      <c r="AB24" s="104">
        <f>[20]Julho!$K$31</f>
        <v>0</v>
      </c>
      <c r="AC24" s="104">
        <f>[20]Julho!$K$32</f>
        <v>0</v>
      </c>
      <c r="AD24" s="104">
        <f>[20]Julho!$K$33</f>
        <v>0</v>
      </c>
      <c r="AE24" s="104">
        <f>[20]Julho!$K$34</f>
        <v>0</v>
      </c>
      <c r="AF24" s="104">
        <f>[20]Julho!$K$35</f>
        <v>0</v>
      </c>
      <c r="AG24" s="109">
        <f t="shared" si="4"/>
        <v>0</v>
      </c>
      <c r="AH24" s="111">
        <f t="shared" si="5"/>
        <v>0</v>
      </c>
      <c r="AI24" s="55">
        <f t="shared" si="6"/>
        <v>31</v>
      </c>
      <c r="AJ24" s="12"/>
    </row>
    <row r="25" spans="1:37" x14ac:dyDescent="0.2">
      <c r="A25" s="47" t="s">
        <v>206</v>
      </c>
      <c r="B25" s="104">
        <f>[21]Julho!$K$5</f>
        <v>0</v>
      </c>
      <c r="C25" s="104">
        <f>[21]Julho!$K$6</f>
        <v>0</v>
      </c>
      <c r="D25" s="104">
        <f>[21]Julho!$K$7</f>
        <v>0</v>
      </c>
      <c r="E25" s="104">
        <f>[21]Julho!$K$8</f>
        <v>0</v>
      </c>
      <c r="F25" s="104">
        <f>[21]Julho!$K$9</f>
        <v>0</v>
      </c>
      <c r="G25" s="104">
        <f>[21]Julho!$K$10</f>
        <v>0</v>
      </c>
      <c r="H25" s="104">
        <f>[21]Julho!$K$11</f>
        <v>0</v>
      </c>
      <c r="I25" s="104">
        <f>[21]Julho!$K$12</f>
        <v>0</v>
      </c>
      <c r="J25" s="104">
        <f>[21]Julho!$K$13</f>
        <v>0</v>
      </c>
      <c r="K25" s="104">
        <f>[21]Julho!$K$14</f>
        <v>0</v>
      </c>
      <c r="L25" s="104">
        <f>[21]Julho!$K$15</f>
        <v>0</v>
      </c>
      <c r="M25" s="104">
        <f>[21]Julho!$K$16</f>
        <v>0</v>
      </c>
      <c r="N25" s="104">
        <f>[21]Julho!$K$17</f>
        <v>0</v>
      </c>
      <c r="O25" s="104">
        <f>[21]Julho!$K$18</f>
        <v>0</v>
      </c>
      <c r="P25" s="104">
        <f>[21]Julho!$K$19</f>
        <v>0</v>
      </c>
      <c r="Q25" s="104">
        <f>[21]Julho!$K$20</f>
        <v>0</v>
      </c>
      <c r="R25" s="104">
        <f>[21]Julho!$K$21</f>
        <v>0</v>
      </c>
      <c r="S25" s="104">
        <f>[21]Julho!$K$22</f>
        <v>0</v>
      </c>
      <c r="T25" s="104">
        <f>[21]Julho!$K$23</f>
        <v>0</v>
      </c>
      <c r="U25" s="104">
        <f>[21]Julho!$K$24</f>
        <v>0</v>
      </c>
      <c r="V25" s="104">
        <f>[21]Julho!$K$25</f>
        <v>0</v>
      </c>
      <c r="W25" s="104">
        <f>[21]Julho!$K$26</f>
        <v>0</v>
      </c>
      <c r="X25" s="104">
        <f>[21]Julho!$K$27</f>
        <v>0</v>
      </c>
      <c r="Y25" s="104">
        <f>[21]Julho!$K$28</f>
        <v>0</v>
      </c>
      <c r="Z25" s="104">
        <f>[21]Julho!$K$29</f>
        <v>0.2</v>
      </c>
      <c r="AA25" s="104">
        <f>[21]Julho!$K$30</f>
        <v>0</v>
      </c>
      <c r="AB25" s="104">
        <f>[21]Julho!$K$31</f>
        <v>0</v>
      </c>
      <c r="AC25" s="104">
        <f>[21]Julho!$K$32</f>
        <v>0</v>
      </c>
      <c r="AD25" s="104">
        <f>[21]Julho!$K$33</f>
        <v>2.6</v>
      </c>
      <c r="AE25" s="104">
        <f>[21]Julho!$K$34</f>
        <v>0</v>
      </c>
      <c r="AF25" s="104">
        <f>[21]Julho!$K$35</f>
        <v>0</v>
      </c>
      <c r="AG25" s="109">
        <f t="shared" si="4"/>
        <v>2.8000000000000003</v>
      </c>
      <c r="AH25" s="111">
        <f t="shared" si="5"/>
        <v>2.6</v>
      </c>
      <c r="AI25" s="55">
        <f t="shared" si="6"/>
        <v>29</v>
      </c>
      <c r="AJ25" s="12"/>
    </row>
    <row r="26" spans="1:37" x14ac:dyDescent="0.2">
      <c r="A26" s="47" t="s">
        <v>207</v>
      </c>
      <c r="B26" s="104">
        <f>[22]Julho!$K$5</f>
        <v>0</v>
      </c>
      <c r="C26" s="104">
        <f>[22]Julho!$K$6</f>
        <v>0</v>
      </c>
      <c r="D26" s="104">
        <f>[22]Julho!$K$7</f>
        <v>0</v>
      </c>
      <c r="E26" s="104">
        <f>[22]Julho!$K$8</f>
        <v>0</v>
      </c>
      <c r="F26" s="104">
        <f>[22]Julho!$K$9</f>
        <v>0</v>
      </c>
      <c r="G26" s="104">
        <f>[22]Julho!$K$10</f>
        <v>0</v>
      </c>
      <c r="H26" s="104">
        <f>[22]Julho!$K$11</f>
        <v>0</v>
      </c>
      <c r="I26" s="104">
        <f>[22]Julho!$K$12</f>
        <v>0</v>
      </c>
      <c r="J26" s="104">
        <f>[22]Julho!$K$13</f>
        <v>0</v>
      </c>
      <c r="K26" s="104">
        <f>[22]Julho!$K$14</f>
        <v>0</v>
      </c>
      <c r="L26" s="104">
        <f>[22]Julho!$K$15</f>
        <v>0</v>
      </c>
      <c r="M26" s="104">
        <f>[22]Julho!$K$16</f>
        <v>0</v>
      </c>
      <c r="N26" s="104">
        <f>[22]Julho!$K$17</f>
        <v>0</v>
      </c>
      <c r="O26" s="104">
        <f>[22]Julho!$K$18</f>
        <v>0</v>
      </c>
      <c r="P26" s="104">
        <f>[22]Julho!$K$19</f>
        <v>0</v>
      </c>
      <c r="Q26" s="104">
        <f>[22]Julho!$K$20</f>
        <v>0</v>
      </c>
      <c r="R26" s="104">
        <f>[22]Julho!$K$21</f>
        <v>0</v>
      </c>
      <c r="S26" s="104">
        <f>[22]Julho!$K$22</f>
        <v>0</v>
      </c>
      <c r="T26" s="104">
        <f>[22]Julho!$K$23</f>
        <v>0</v>
      </c>
      <c r="U26" s="104">
        <f>[22]Julho!$K$24</f>
        <v>0</v>
      </c>
      <c r="V26" s="104">
        <f>[22]Julho!$K$25</f>
        <v>0</v>
      </c>
      <c r="W26" s="104">
        <f>[22]Julho!$K$26</f>
        <v>0</v>
      </c>
      <c r="X26" s="104">
        <f>[22]Julho!$K$27</f>
        <v>0</v>
      </c>
      <c r="Y26" s="104">
        <f>[22]Julho!$K$28</f>
        <v>0</v>
      </c>
      <c r="Z26" s="104">
        <f>[22]Julho!$K$29</f>
        <v>0</v>
      </c>
      <c r="AA26" s="104">
        <f>[22]Julho!$K$30</f>
        <v>0</v>
      </c>
      <c r="AB26" s="104">
        <f>[22]Julho!$K$31</f>
        <v>0</v>
      </c>
      <c r="AC26" s="104">
        <f>[22]Julho!$K$32</f>
        <v>0</v>
      </c>
      <c r="AD26" s="104">
        <f>[22]Julho!$K$33</f>
        <v>0</v>
      </c>
      <c r="AE26" s="104">
        <f>[22]Julho!$K$34</f>
        <v>0</v>
      </c>
      <c r="AF26" s="104">
        <f>[22]Julho!$K$35</f>
        <v>0</v>
      </c>
      <c r="AG26" s="109">
        <f t="shared" si="4"/>
        <v>0</v>
      </c>
      <c r="AH26" s="111">
        <f t="shared" si="5"/>
        <v>0</v>
      </c>
      <c r="AI26" s="55">
        <f t="shared" si="6"/>
        <v>31</v>
      </c>
      <c r="AJ26" s="12"/>
    </row>
    <row r="27" spans="1:37" x14ac:dyDescent="0.2">
      <c r="A27" s="47" t="s">
        <v>33</v>
      </c>
      <c r="B27" s="104">
        <f>[23]Julho!$K$5</f>
        <v>0.2</v>
      </c>
      <c r="C27" s="104">
        <f>[23]Julho!$K$6</f>
        <v>0</v>
      </c>
      <c r="D27" s="104">
        <f>[23]Julho!$K$7</f>
        <v>0</v>
      </c>
      <c r="E27" s="104">
        <f>[23]Julho!$K$8</f>
        <v>0</v>
      </c>
      <c r="F27" s="104">
        <f>[23]Julho!$K$9</f>
        <v>0</v>
      </c>
      <c r="G27" s="104">
        <f>[23]Julho!$K$10</f>
        <v>0</v>
      </c>
      <c r="H27" s="104">
        <f>[23]Julho!$K$11</f>
        <v>0</v>
      </c>
      <c r="I27" s="104">
        <f>[23]Julho!$K$12</f>
        <v>0</v>
      </c>
      <c r="J27" s="104">
        <f>[23]Julho!$K$13</f>
        <v>0</v>
      </c>
      <c r="K27" s="104">
        <f>[23]Julho!$K$14</f>
        <v>0</v>
      </c>
      <c r="L27" s="104">
        <f>[23]Julho!$K$15</f>
        <v>0</v>
      </c>
      <c r="M27" s="104">
        <f>[23]Julho!$K$16</f>
        <v>0</v>
      </c>
      <c r="N27" s="104">
        <f>[23]Julho!$K$17</f>
        <v>0</v>
      </c>
      <c r="O27" s="104">
        <f>[23]Julho!$K$18</f>
        <v>0</v>
      </c>
      <c r="P27" s="104">
        <f>[23]Julho!$K$19</f>
        <v>0</v>
      </c>
      <c r="Q27" s="104">
        <f>[23]Julho!$K$20</f>
        <v>0</v>
      </c>
      <c r="R27" s="104">
        <f>[23]Julho!$K$21</f>
        <v>0</v>
      </c>
      <c r="S27" s="104">
        <f>[23]Julho!$K$22</f>
        <v>0</v>
      </c>
      <c r="T27" s="104">
        <f>[23]Julho!$K$23</f>
        <v>0</v>
      </c>
      <c r="U27" s="104">
        <f>[23]Julho!$K$24</f>
        <v>0</v>
      </c>
      <c r="V27" s="104">
        <f>[23]Julho!$K$25</f>
        <v>0</v>
      </c>
      <c r="W27" s="104">
        <f>[23]Julho!$K$26</f>
        <v>0</v>
      </c>
      <c r="X27" s="104">
        <f>[23]Julho!$K$27</f>
        <v>0</v>
      </c>
      <c r="Y27" s="104">
        <f>[23]Julho!$K$28</f>
        <v>0</v>
      </c>
      <c r="Z27" s="104">
        <f>[23]Julho!$K$29</f>
        <v>0</v>
      </c>
      <c r="AA27" s="104">
        <f>[23]Julho!$K$30</f>
        <v>0</v>
      </c>
      <c r="AB27" s="104">
        <f>[23]Julho!$K$31</f>
        <v>0</v>
      </c>
      <c r="AC27" s="104">
        <f>[23]Julho!$K$32</f>
        <v>0</v>
      </c>
      <c r="AD27" s="104">
        <f>[23]Julho!$K$33</f>
        <v>0</v>
      </c>
      <c r="AE27" s="104">
        <f>[23]Julho!$K$34</f>
        <v>0</v>
      </c>
      <c r="AF27" s="104">
        <f>[23]Julho!$K$35</f>
        <v>0</v>
      </c>
      <c r="AG27" s="109">
        <f t="shared" si="4"/>
        <v>0.2</v>
      </c>
      <c r="AH27" s="111">
        <f t="shared" si="5"/>
        <v>0.2</v>
      </c>
      <c r="AI27" s="55">
        <f t="shared" si="6"/>
        <v>30</v>
      </c>
    </row>
    <row r="28" spans="1:37" x14ac:dyDescent="0.2">
      <c r="A28" s="47" t="s">
        <v>6</v>
      </c>
      <c r="B28" s="104">
        <f>[24]Julho!$K$5</f>
        <v>0</v>
      </c>
      <c r="C28" s="104">
        <f>[24]Julho!$K$6</f>
        <v>0</v>
      </c>
      <c r="D28" s="104">
        <f>[24]Julho!$K$7</f>
        <v>0</v>
      </c>
      <c r="E28" s="104">
        <f>[24]Julho!$K$8</f>
        <v>0</v>
      </c>
      <c r="F28" s="104">
        <f>[24]Julho!$K$9</f>
        <v>0</v>
      </c>
      <c r="G28" s="104">
        <f>[24]Julho!$K$10</f>
        <v>0</v>
      </c>
      <c r="H28" s="104">
        <f>[24]Julho!$K$11</f>
        <v>0</v>
      </c>
      <c r="I28" s="104">
        <f>[24]Julho!$K$12</f>
        <v>0</v>
      </c>
      <c r="J28" s="104">
        <f>[24]Julho!$K$13</f>
        <v>0</v>
      </c>
      <c r="K28" s="104">
        <f>[24]Julho!$K$14</f>
        <v>0</v>
      </c>
      <c r="L28" s="104">
        <f>[24]Julho!$K$15</f>
        <v>0</v>
      </c>
      <c r="M28" s="104">
        <f>[24]Julho!$K$16</f>
        <v>0</v>
      </c>
      <c r="N28" s="104">
        <f>[24]Julho!$K$17</f>
        <v>0</v>
      </c>
      <c r="O28" s="104">
        <f>[24]Julho!$K$18</f>
        <v>0</v>
      </c>
      <c r="P28" s="104">
        <f>[24]Julho!$K$19</f>
        <v>0</v>
      </c>
      <c r="Q28" s="104">
        <f>[24]Julho!$K$20</f>
        <v>0</v>
      </c>
      <c r="R28" s="104">
        <f>[24]Julho!$K$21</f>
        <v>0</v>
      </c>
      <c r="S28" s="104">
        <f>[24]Julho!$K$22</f>
        <v>0</v>
      </c>
      <c r="T28" s="104">
        <f>[24]Julho!$K$23</f>
        <v>0</v>
      </c>
      <c r="U28" s="104">
        <f>[24]Julho!$K$24</f>
        <v>0</v>
      </c>
      <c r="V28" s="104">
        <f>[24]Julho!$K$25</f>
        <v>0</v>
      </c>
      <c r="W28" s="104">
        <f>[24]Julho!$K$26</f>
        <v>0</v>
      </c>
      <c r="X28" s="104">
        <f>[24]Julho!$K$27</f>
        <v>0</v>
      </c>
      <c r="Y28" s="104">
        <f>[24]Julho!$K$28</f>
        <v>0</v>
      </c>
      <c r="Z28" s="104">
        <f>[24]Julho!$K$29</f>
        <v>0</v>
      </c>
      <c r="AA28" s="104">
        <f>[24]Julho!$K$30</f>
        <v>0</v>
      </c>
      <c r="AB28" s="104">
        <f>[24]Julho!$K$31</f>
        <v>0</v>
      </c>
      <c r="AC28" s="104">
        <f>[24]Julho!$K$32</f>
        <v>0</v>
      </c>
      <c r="AD28" s="104">
        <f>[24]Julho!$K$33</f>
        <v>0</v>
      </c>
      <c r="AE28" s="104">
        <f>[24]Julho!$K$34</f>
        <v>0</v>
      </c>
      <c r="AF28" s="104">
        <f>[24]Julho!$K$35</f>
        <v>0</v>
      </c>
      <c r="AG28" s="109">
        <f t="shared" si="4"/>
        <v>0</v>
      </c>
      <c r="AH28" s="111">
        <f t="shared" si="5"/>
        <v>0</v>
      </c>
      <c r="AI28" s="55">
        <f t="shared" si="6"/>
        <v>31</v>
      </c>
    </row>
    <row r="29" spans="1:37" x14ac:dyDescent="0.2">
      <c r="A29" s="47" t="s">
        <v>7</v>
      </c>
      <c r="B29" s="104">
        <f>[25]Julho!$K$5</f>
        <v>0</v>
      </c>
      <c r="C29" s="104">
        <f>[25]Julho!$K$6</f>
        <v>0</v>
      </c>
      <c r="D29" s="104">
        <f>[25]Julho!$K$7</f>
        <v>0.2</v>
      </c>
      <c r="E29" s="104">
        <f>[25]Julho!$K$8</f>
        <v>0</v>
      </c>
      <c r="F29" s="104">
        <f>[25]Julho!$K$9</f>
        <v>0</v>
      </c>
      <c r="G29" s="104">
        <f>[25]Julho!$K$10</f>
        <v>0</v>
      </c>
      <c r="H29" s="104">
        <f>[25]Julho!$K$11</f>
        <v>0</v>
      </c>
      <c r="I29" s="104">
        <f>[25]Julho!$K$12</f>
        <v>0</v>
      </c>
      <c r="J29" s="104">
        <f>[25]Julho!$K$13</f>
        <v>0</v>
      </c>
      <c r="K29" s="104">
        <f>[25]Julho!$K$14</f>
        <v>0</v>
      </c>
      <c r="L29" s="104">
        <f>[25]Julho!$K$15</f>
        <v>0</v>
      </c>
      <c r="M29" s="104">
        <f>[25]Julho!$K$16</f>
        <v>0</v>
      </c>
      <c r="N29" s="104">
        <f>[25]Julho!$K$17</f>
        <v>0</v>
      </c>
      <c r="O29" s="104">
        <f>[25]Julho!$K$18</f>
        <v>0</v>
      </c>
      <c r="P29" s="104">
        <f>[25]Julho!$K$19</f>
        <v>0</v>
      </c>
      <c r="Q29" s="104">
        <f>[25]Julho!$K$20</f>
        <v>0</v>
      </c>
      <c r="R29" s="104">
        <f>[25]Julho!$K$21</f>
        <v>0</v>
      </c>
      <c r="S29" s="104">
        <f>[25]Julho!$K$22</f>
        <v>0</v>
      </c>
      <c r="T29" s="104">
        <f>[25]Julho!$K$23</f>
        <v>0</v>
      </c>
      <c r="U29" s="104">
        <f>[25]Julho!$K$24</f>
        <v>0</v>
      </c>
      <c r="V29" s="104">
        <f>[25]Julho!$K$25</f>
        <v>0</v>
      </c>
      <c r="W29" s="104">
        <f>[25]Julho!$K$26</f>
        <v>0</v>
      </c>
      <c r="X29" s="104">
        <f>[25]Julho!$K$27</f>
        <v>0</v>
      </c>
      <c r="Y29" s="104">
        <f>[25]Julho!$K$28</f>
        <v>0</v>
      </c>
      <c r="Z29" s="104">
        <f>[25]Julho!$K$29</f>
        <v>0</v>
      </c>
      <c r="AA29" s="104">
        <f>[25]Julho!$K$30</f>
        <v>0</v>
      </c>
      <c r="AB29" s="104">
        <f>[25]Julho!$K$31</f>
        <v>2.2000000000000002</v>
      </c>
      <c r="AC29" s="104">
        <f>[25]Julho!$K$32</f>
        <v>16</v>
      </c>
      <c r="AD29" s="104">
        <f>[25]Julho!$K$33</f>
        <v>0</v>
      </c>
      <c r="AE29" s="104">
        <f>[25]Julho!$K$34</f>
        <v>0</v>
      </c>
      <c r="AF29" s="104">
        <f>[25]Julho!$K$35</f>
        <v>0</v>
      </c>
      <c r="AG29" s="109">
        <f t="shared" si="4"/>
        <v>18.399999999999999</v>
      </c>
      <c r="AH29" s="111">
        <f t="shared" si="5"/>
        <v>16</v>
      </c>
      <c r="AI29" s="55">
        <f t="shared" si="6"/>
        <v>28</v>
      </c>
    </row>
    <row r="30" spans="1:37" x14ac:dyDescent="0.2">
      <c r="A30" s="47" t="s">
        <v>140</v>
      </c>
      <c r="B30" s="104">
        <f>[26]Julho!$K$5</f>
        <v>0</v>
      </c>
      <c r="C30" s="104">
        <f>[26]Julho!$K$6</f>
        <v>0</v>
      </c>
      <c r="D30" s="104">
        <f>[26]Julho!$K$7</f>
        <v>0</v>
      </c>
      <c r="E30" s="104">
        <f>[26]Julho!$K$8</f>
        <v>0</v>
      </c>
      <c r="F30" s="104">
        <f>[26]Julho!$K$9</f>
        <v>0</v>
      </c>
      <c r="G30" s="104">
        <f>[26]Julho!$K$10</f>
        <v>0</v>
      </c>
      <c r="H30" s="104">
        <f>[26]Julho!$K$11</f>
        <v>0</v>
      </c>
      <c r="I30" s="104">
        <f>[26]Julho!$K$12</f>
        <v>0</v>
      </c>
      <c r="J30" s="104">
        <f>[26]Julho!$K$13</f>
        <v>0</v>
      </c>
      <c r="K30" s="104">
        <f>[26]Julho!$K$14</f>
        <v>0</v>
      </c>
      <c r="L30" s="104">
        <f>[26]Julho!$K$15</f>
        <v>0</v>
      </c>
      <c r="M30" s="104">
        <f>[26]Julho!$K$16</f>
        <v>0</v>
      </c>
      <c r="N30" s="104">
        <f>[26]Julho!$K$17</f>
        <v>0</v>
      </c>
      <c r="O30" s="104">
        <f>[26]Julho!$K$18</f>
        <v>0</v>
      </c>
      <c r="P30" s="104">
        <f>[26]Julho!$K$19</f>
        <v>0</v>
      </c>
      <c r="Q30" s="104">
        <f>[26]Julho!$K$20</f>
        <v>0</v>
      </c>
      <c r="R30" s="104">
        <f>[26]Julho!$K$21</f>
        <v>0</v>
      </c>
      <c r="S30" s="104">
        <f>[26]Julho!$K$22</f>
        <v>0</v>
      </c>
      <c r="T30" s="104">
        <f>[26]Julho!$K$23</f>
        <v>0</v>
      </c>
      <c r="U30" s="104">
        <f>[26]Julho!$K$24</f>
        <v>0</v>
      </c>
      <c r="V30" s="104">
        <f>[26]Julho!$K$25</f>
        <v>0</v>
      </c>
      <c r="W30" s="104">
        <f>[26]Julho!$K$26</f>
        <v>0</v>
      </c>
      <c r="X30" s="104">
        <f>[26]Julho!$K$27</f>
        <v>0</v>
      </c>
      <c r="Y30" s="104">
        <f>[26]Julho!$K$28</f>
        <v>0</v>
      </c>
      <c r="Z30" s="104">
        <f>[26]Julho!$K$29</f>
        <v>0</v>
      </c>
      <c r="AA30" s="104">
        <f>[26]Julho!$K$30</f>
        <v>0</v>
      </c>
      <c r="AB30" s="104">
        <f>[26]Julho!$K$31</f>
        <v>3</v>
      </c>
      <c r="AC30" s="104">
        <f>[26]Julho!$K$32</f>
        <v>5.6000000000000005</v>
      </c>
      <c r="AD30" s="104">
        <f>[26]Julho!$K$33</f>
        <v>0</v>
      </c>
      <c r="AE30" s="104">
        <f>[26]Julho!$K$34</f>
        <v>0</v>
      </c>
      <c r="AF30" s="104">
        <f>[26]Julho!$K$35</f>
        <v>0</v>
      </c>
      <c r="AG30" s="109">
        <f t="shared" si="4"/>
        <v>8.6000000000000014</v>
      </c>
      <c r="AH30" s="111">
        <f t="shared" si="5"/>
        <v>5.6000000000000005</v>
      </c>
      <c r="AI30" s="55">
        <f t="shared" si="6"/>
        <v>29</v>
      </c>
    </row>
    <row r="31" spans="1:37" x14ac:dyDescent="0.2">
      <c r="A31" s="47" t="s">
        <v>141</v>
      </c>
      <c r="B31" s="104">
        <f>[27]Julho!$K$5</f>
        <v>0.4</v>
      </c>
      <c r="C31" s="104">
        <f>[27]Julho!$K$6</f>
        <v>0</v>
      </c>
      <c r="D31" s="104">
        <f>[27]Julho!$K$7</f>
        <v>0</v>
      </c>
      <c r="E31" s="104">
        <f>[27]Julho!$K$8</f>
        <v>0.2</v>
      </c>
      <c r="F31" s="104">
        <f>[27]Julho!$K$9</f>
        <v>0</v>
      </c>
      <c r="G31" s="104">
        <f>[27]Julho!$K$10</f>
        <v>0.2</v>
      </c>
      <c r="H31" s="104">
        <f>[27]Julho!$K$11</f>
        <v>0</v>
      </c>
      <c r="I31" s="104">
        <f>[27]Julho!$K$12</f>
        <v>0</v>
      </c>
      <c r="J31" s="104">
        <f>[27]Julho!$K$13</f>
        <v>0</v>
      </c>
      <c r="K31" s="104">
        <f>[27]Julho!$K$14</f>
        <v>0</v>
      </c>
      <c r="L31" s="104">
        <f>[27]Julho!$K$15</f>
        <v>0</v>
      </c>
      <c r="M31" s="104">
        <f>[27]Julho!$K$16</f>
        <v>0</v>
      </c>
      <c r="N31" s="104">
        <f>[27]Julho!$K$17</f>
        <v>0</v>
      </c>
      <c r="O31" s="104">
        <f>[27]Julho!$K$18</f>
        <v>0</v>
      </c>
      <c r="P31" s="104">
        <f>[27]Julho!$K$19</f>
        <v>0</v>
      </c>
      <c r="Q31" s="104">
        <f>[27]Julho!$K$20</f>
        <v>0</v>
      </c>
      <c r="R31" s="104">
        <f>[27]Julho!$K$21</f>
        <v>0</v>
      </c>
      <c r="S31" s="104">
        <f>[27]Julho!$K$22</f>
        <v>0</v>
      </c>
      <c r="T31" s="104">
        <f>[27]Julho!$K$23</f>
        <v>0.2</v>
      </c>
      <c r="U31" s="104">
        <f>[27]Julho!$K$24</f>
        <v>0</v>
      </c>
      <c r="V31" s="104">
        <f>[27]Julho!$K$25</f>
        <v>0</v>
      </c>
      <c r="W31" s="104">
        <f>[27]Julho!$K$26</f>
        <v>0</v>
      </c>
      <c r="X31" s="104">
        <f>[27]Julho!$K$27</f>
        <v>0</v>
      </c>
      <c r="Y31" s="104">
        <f>[27]Julho!$K$28</f>
        <v>0.4</v>
      </c>
      <c r="Z31" s="104">
        <f>[27]Julho!$K$29</f>
        <v>2</v>
      </c>
      <c r="AA31" s="104">
        <f>[27]Julho!$K$30</f>
        <v>0</v>
      </c>
      <c r="AB31" s="104">
        <f>[27]Julho!$K$31</f>
        <v>18.600000000000001</v>
      </c>
      <c r="AC31" s="104">
        <f>[27]Julho!$K$32</f>
        <v>0.60000000000000009</v>
      </c>
      <c r="AD31" s="104">
        <f>[27]Julho!$K$33</f>
        <v>0</v>
      </c>
      <c r="AE31" s="104">
        <f>[27]Julho!$K$34</f>
        <v>0.2</v>
      </c>
      <c r="AF31" s="104">
        <f>[27]Julho!$K$35</f>
        <v>0</v>
      </c>
      <c r="AG31" s="109">
        <f t="shared" si="4"/>
        <v>22.8</v>
      </c>
      <c r="AH31" s="111">
        <f t="shared" si="5"/>
        <v>18.600000000000001</v>
      </c>
      <c r="AI31" s="55">
        <f t="shared" si="6"/>
        <v>22</v>
      </c>
      <c r="AJ31" s="12" t="s">
        <v>35</v>
      </c>
    </row>
    <row r="32" spans="1:37" x14ac:dyDescent="0.2">
      <c r="A32" s="47" t="s">
        <v>142</v>
      </c>
      <c r="B32" s="104">
        <f>[28]Julho!$K$5</f>
        <v>0</v>
      </c>
      <c r="C32" s="104">
        <f>[28]Julho!$K$6</f>
        <v>0</v>
      </c>
      <c r="D32" s="104">
        <f>[28]Julho!$K$7</f>
        <v>0</v>
      </c>
      <c r="E32" s="104">
        <f>[28]Julho!$K$8</f>
        <v>0</v>
      </c>
      <c r="F32" s="104">
        <f>[28]Julho!$K$9</f>
        <v>0</v>
      </c>
      <c r="G32" s="104">
        <f>[28]Julho!$K$10</f>
        <v>0</v>
      </c>
      <c r="H32" s="104">
        <f>[28]Julho!$K$11</f>
        <v>0</v>
      </c>
      <c r="I32" s="104">
        <f>[28]Julho!$K$12</f>
        <v>0</v>
      </c>
      <c r="J32" s="104">
        <f>[28]Julho!$K$13</f>
        <v>0</v>
      </c>
      <c r="K32" s="104">
        <f>[28]Julho!$K$14</f>
        <v>0</v>
      </c>
      <c r="L32" s="104">
        <f>[28]Julho!$K$15</f>
        <v>0</v>
      </c>
      <c r="M32" s="104">
        <f>[28]Julho!$K$16</f>
        <v>0</v>
      </c>
      <c r="N32" s="104">
        <f>[28]Julho!$K$17</f>
        <v>0</v>
      </c>
      <c r="O32" s="104">
        <f>[28]Julho!$K$18</f>
        <v>0</v>
      </c>
      <c r="P32" s="104">
        <f>[28]Julho!$K$19</f>
        <v>0</v>
      </c>
      <c r="Q32" s="104">
        <f>[28]Julho!$K$20</f>
        <v>0</v>
      </c>
      <c r="R32" s="104">
        <f>[28]Julho!$K$21</f>
        <v>0</v>
      </c>
      <c r="S32" s="104">
        <f>[28]Julho!$K$22</f>
        <v>0</v>
      </c>
      <c r="T32" s="104">
        <f>[28]Julho!$K$23</f>
        <v>0</v>
      </c>
      <c r="U32" s="104">
        <f>[28]Julho!$K$24</f>
        <v>0</v>
      </c>
      <c r="V32" s="104">
        <f>[28]Julho!$K$25</f>
        <v>0</v>
      </c>
      <c r="W32" s="104">
        <f>[28]Julho!$K$26</f>
        <v>0</v>
      </c>
      <c r="X32" s="104">
        <f>[28]Julho!$K$27</f>
        <v>0</v>
      </c>
      <c r="Y32" s="104">
        <f>[28]Julho!$K$28</f>
        <v>0</v>
      </c>
      <c r="Z32" s="104">
        <f>[28]Julho!$K$29</f>
        <v>0</v>
      </c>
      <c r="AA32" s="104">
        <f>[28]Julho!$K$30</f>
        <v>0</v>
      </c>
      <c r="AB32" s="104">
        <f>[28]Julho!$K$31</f>
        <v>5</v>
      </c>
      <c r="AC32" s="104">
        <f>[28]Julho!$K$32</f>
        <v>5.8000000000000007</v>
      </c>
      <c r="AD32" s="104">
        <f>[28]Julho!$K$33</f>
        <v>0</v>
      </c>
      <c r="AE32" s="104">
        <f>[28]Julho!$K$34</f>
        <v>0</v>
      </c>
      <c r="AF32" s="104">
        <f>[28]Julho!$K$35</f>
        <v>0</v>
      </c>
      <c r="AG32" s="109">
        <f t="shared" si="4"/>
        <v>10.8</v>
      </c>
      <c r="AH32" s="111">
        <f t="shared" si="5"/>
        <v>5.8000000000000007</v>
      </c>
      <c r="AI32" s="55">
        <f t="shared" si="6"/>
        <v>29</v>
      </c>
    </row>
    <row r="33" spans="1:44" x14ac:dyDescent="0.2">
      <c r="A33" s="47" t="s">
        <v>8</v>
      </c>
      <c r="B33" s="104">
        <f>[29]Julho!$K$5</f>
        <v>0</v>
      </c>
      <c r="C33" s="104">
        <f>[29]Julho!$K$6</f>
        <v>0</v>
      </c>
      <c r="D33" s="104">
        <f>[29]Julho!$K$7</f>
        <v>0</v>
      </c>
      <c r="E33" s="104">
        <f>[29]Julho!$K$8</f>
        <v>0</v>
      </c>
      <c r="F33" s="104">
        <f>[29]Julho!$K$9</f>
        <v>0.2</v>
      </c>
      <c r="G33" s="104">
        <f>[29]Julho!$K$10</f>
        <v>0</v>
      </c>
      <c r="H33" s="104">
        <f>[29]Julho!$K$11</f>
        <v>0</v>
      </c>
      <c r="I33" s="104">
        <f>[29]Julho!$K$12</f>
        <v>0</v>
      </c>
      <c r="J33" s="104">
        <f>[29]Julho!$K$13</f>
        <v>0</v>
      </c>
      <c r="K33" s="104">
        <f>[29]Julho!$K$14</f>
        <v>0</v>
      </c>
      <c r="L33" s="104">
        <f>[29]Julho!$K$15</f>
        <v>0</v>
      </c>
      <c r="M33" s="104">
        <f>[29]Julho!$K$16</f>
        <v>0</v>
      </c>
      <c r="N33" s="104">
        <f>[29]Julho!$K$17</f>
        <v>0</v>
      </c>
      <c r="O33" s="104">
        <f>[29]Julho!$K$18</f>
        <v>0</v>
      </c>
      <c r="P33" s="104">
        <f>[29]Julho!$K$19</f>
        <v>0</v>
      </c>
      <c r="Q33" s="104">
        <f>[29]Julho!$K$20</f>
        <v>0</v>
      </c>
      <c r="R33" s="104">
        <f>[29]Julho!$K$21</f>
        <v>0</v>
      </c>
      <c r="S33" s="104">
        <f>[29]Julho!$K$22</f>
        <v>0</v>
      </c>
      <c r="T33" s="104">
        <f>[29]Julho!$K$23</f>
        <v>0</v>
      </c>
      <c r="U33" s="104">
        <f>[29]Julho!$K$24</f>
        <v>0</v>
      </c>
      <c r="V33" s="104">
        <f>[29]Julho!$K$25</f>
        <v>0</v>
      </c>
      <c r="W33" s="104">
        <f>[29]Julho!$K$26</f>
        <v>0</v>
      </c>
      <c r="X33" s="104">
        <f>[29]Julho!$K$27</f>
        <v>0</v>
      </c>
      <c r="Y33" s="104">
        <f>[29]Julho!$K$28</f>
        <v>2.8000000000000003</v>
      </c>
      <c r="Z33" s="104">
        <f>[29]Julho!$K$29</f>
        <v>0</v>
      </c>
      <c r="AA33" s="104">
        <f>[29]Julho!$K$30</f>
        <v>0</v>
      </c>
      <c r="AB33" s="104">
        <f>[29]Julho!$K$31</f>
        <v>19</v>
      </c>
      <c r="AC33" s="104">
        <f>[29]Julho!$K$32</f>
        <v>2.4000000000000004</v>
      </c>
      <c r="AD33" s="104">
        <f>[29]Julho!$K$33</f>
        <v>0</v>
      </c>
      <c r="AE33" s="104">
        <f>[29]Julho!$K$34</f>
        <v>0</v>
      </c>
      <c r="AF33" s="104">
        <f>[29]Julho!$K$35</f>
        <v>0</v>
      </c>
      <c r="AG33" s="109">
        <f t="shared" si="4"/>
        <v>24.4</v>
      </c>
      <c r="AH33" s="111">
        <f t="shared" si="5"/>
        <v>19</v>
      </c>
      <c r="AI33" s="55">
        <f t="shared" si="6"/>
        <v>27</v>
      </c>
    </row>
    <row r="34" spans="1:44" x14ac:dyDescent="0.2">
      <c r="A34" s="47" t="s">
        <v>9</v>
      </c>
      <c r="B34" s="104">
        <f>[30]Julho!$K$5</f>
        <v>0</v>
      </c>
      <c r="C34" s="104">
        <f>[30]Julho!$K$6</f>
        <v>0</v>
      </c>
      <c r="D34" s="104">
        <f>[30]Julho!$K$7</f>
        <v>0</v>
      </c>
      <c r="E34" s="104">
        <f>[30]Julho!$K$8</f>
        <v>0</v>
      </c>
      <c r="F34" s="104">
        <f>[30]Julho!$K$9</f>
        <v>0</v>
      </c>
      <c r="G34" s="104">
        <f>[30]Julho!$K$10</f>
        <v>0</v>
      </c>
      <c r="H34" s="104">
        <f>[30]Julho!$K$11</f>
        <v>0</v>
      </c>
      <c r="I34" s="104">
        <f>[30]Julho!$K$12</f>
        <v>0</v>
      </c>
      <c r="J34" s="104">
        <f>[30]Julho!$K$13</f>
        <v>0</v>
      </c>
      <c r="K34" s="104">
        <f>[30]Julho!$K$14</f>
        <v>0</v>
      </c>
      <c r="L34" s="104">
        <f>[30]Julho!$K$15</f>
        <v>0</v>
      </c>
      <c r="M34" s="104">
        <f>[30]Julho!$K$16</f>
        <v>0</v>
      </c>
      <c r="N34" s="104">
        <f>[30]Julho!$K$17</f>
        <v>0</v>
      </c>
      <c r="O34" s="104">
        <f>[30]Julho!$K$18</f>
        <v>0</v>
      </c>
      <c r="P34" s="104">
        <f>[30]Julho!$K$19</f>
        <v>0</v>
      </c>
      <c r="Q34" s="104">
        <f>[30]Julho!$K$20</f>
        <v>0</v>
      </c>
      <c r="R34" s="104">
        <f>[30]Julho!$K$21</f>
        <v>0</v>
      </c>
      <c r="S34" s="104">
        <f>[30]Julho!$K$22</f>
        <v>0</v>
      </c>
      <c r="T34" s="104">
        <f>[30]Julho!$K$23</f>
        <v>0</v>
      </c>
      <c r="U34" s="104">
        <f>[30]Julho!$K$24</f>
        <v>0</v>
      </c>
      <c r="V34" s="104">
        <f>[30]Julho!$K$25</f>
        <v>0</v>
      </c>
      <c r="W34" s="104">
        <f>[30]Julho!$K$26</f>
        <v>0</v>
      </c>
      <c r="X34" s="104">
        <f>[30]Julho!$K$27</f>
        <v>0</v>
      </c>
      <c r="Y34" s="104">
        <f>[30]Julho!$K$28</f>
        <v>0</v>
      </c>
      <c r="Z34" s="104">
        <f>[30]Julho!$K$29</f>
        <v>0</v>
      </c>
      <c r="AA34" s="104">
        <f>[30]Julho!$K$30</f>
        <v>0</v>
      </c>
      <c r="AB34" s="104">
        <f>[30]Julho!$K$31</f>
        <v>2.6</v>
      </c>
      <c r="AC34" s="104">
        <f>[30]Julho!$K$32</f>
        <v>9.8000000000000007</v>
      </c>
      <c r="AD34" s="104">
        <f>[30]Julho!$K$33</f>
        <v>0</v>
      </c>
      <c r="AE34" s="104">
        <f>[30]Julho!$K$34</f>
        <v>0</v>
      </c>
      <c r="AF34" s="104">
        <f>[30]Julho!$K$35</f>
        <v>0</v>
      </c>
      <c r="AG34" s="109">
        <f t="shared" si="4"/>
        <v>12.4</v>
      </c>
      <c r="AH34" s="111">
        <f t="shared" si="5"/>
        <v>9.8000000000000007</v>
      </c>
      <c r="AI34" s="55">
        <f t="shared" si="6"/>
        <v>29</v>
      </c>
    </row>
    <row r="35" spans="1:44" x14ac:dyDescent="0.2">
      <c r="A35" s="47" t="s">
        <v>32</v>
      </c>
      <c r="B35" s="104">
        <f>[31]Julho!$K$5</f>
        <v>0</v>
      </c>
      <c r="C35" s="104">
        <f>[31]Julho!$K$6</f>
        <v>0</v>
      </c>
      <c r="D35" s="104">
        <f>[31]Julho!$K$7</f>
        <v>0</v>
      </c>
      <c r="E35" s="104">
        <f>[31]Julho!$K$8</f>
        <v>0</v>
      </c>
      <c r="F35" s="104">
        <f>[31]Julho!$K$9</f>
        <v>0</v>
      </c>
      <c r="G35" s="104">
        <f>[31]Julho!$K$10</f>
        <v>0</v>
      </c>
      <c r="H35" s="104">
        <f>[31]Julho!$K$11</f>
        <v>0</v>
      </c>
      <c r="I35" s="104">
        <f>[31]Julho!$K$12</f>
        <v>0</v>
      </c>
      <c r="J35" s="104">
        <f>[31]Julho!$K$13</f>
        <v>0</v>
      </c>
      <c r="K35" s="104">
        <f>[31]Julho!$K$14</f>
        <v>0</v>
      </c>
      <c r="L35" s="104">
        <f>[31]Julho!$K$15</f>
        <v>0</v>
      </c>
      <c r="M35" s="104">
        <f>[31]Julho!$K$16</f>
        <v>0</v>
      </c>
      <c r="N35" s="104">
        <f>[31]Julho!$K$17</f>
        <v>0</v>
      </c>
      <c r="O35" s="104">
        <f>[31]Julho!$K$18</f>
        <v>0</v>
      </c>
      <c r="P35" s="104">
        <f>[31]Julho!$K$19</f>
        <v>0</v>
      </c>
      <c r="Q35" s="104">
        <f>[31]Julho!$K$20</f>
        <v>0</v>
      </c>
      <c r="R35" s="104">
        <f>[31]Julho!$K$21</f>
        <v>0</v>
      </c>
      <c r="S35" s="104">
        <f>[31]Julho!$K$22</f>
        <v>0</v>
      </c>
      <c r="T35" s="104">
        <f>[31]Julho!$K$23</f>
        <v>0</v>
      </c>
      <c r="U35" s="104">
        <f>[31]Julho!$K$24</f>
        <v>0</v>
      </c>
      <c r="V35" s="104">
        <f>[31]Julho!$K$25</f>
        <v>0</v>
      </c>
      <c r="W35" s="104">
        <f>[31]Julho!$K$26</f>
        <v>0</v>
      </c>
      <c r="X35" s="104">
        <f>[31]Julho!$K$27</f>
        <v>0</v>
      </c>
      <c r="Y35" s="104">
        <f>[31]Julho!$K$28</f>
        <v>0</v>
      </c>
      <c r="Z35" s="104">
        <f>[31]Julho!$K$29</f>
        <v>0</v>
      </c>
      <c r="AA35" s="104">
        <f>[31]Julho!$K$30</f>
        <v>0</v>
      </c>
      <c r="AB35" s="104">
        <f>[31]Julho!$K$31</f>
        <v>1.8</v>
      </c>
      <c r="AC35" s="104">
        <f>[31]Julho!$K$32</f>
        <v>8.5999999999999979</v>
      </c>
      <c r="AD35" s="104">
        <f>[31]Julho!$K$33</f>
        <v>0</v>
      </c>
      <c r="AE35" s="104">
        <f>[31]Julho!$K$34</f>
        <v>0</v>
      </c>
      <c r="AF35" s="104">
        <f>[31]Julho!$K$35</f>
        <v>0</v>
      </c>
      <c r="AG35" s="109">
        <f t="shared" si="4"/>
        <v>10.399999999999999</v>
      </c>
      <c r="AH35" s="111">
        <f t="shared" si="5"/>
        <v>8.5999999999999979</v>
      </c>
      <c r="AI35" s="55">
        <f t="shared" si="6"/>
        <v>29</v>
      </c>
    </row>
    <row r="36" spans="1:44" hidden="1" x14ac:dyDescent="0.2">
      <c r="A36" s="47" t="s">
        <v>10</v>
      </c>
      <c r="B36" s="104" t="str">
        <f>[32]Julho!$K$5</f>
        <v>*</v>
      </c>
      <c r="C36" s="104" t="str">
        <f>[32]Julho!$K$6</f>
        <v>*</v>
      </c>
      <c r="D36" s="104" t="str">
        <f>[32]Julho!$K$7</f>
        <v>*</v>
      </c>
      <c r="E36" s="104" t="str">
        <f>[32]Julho!$K$8</f>
        <v>*</v>
      </c>
      <c r="F36" s="104" t="str">
        <f>[32]Julho!$K$9</f>
        <v>*</v>
      </c>
      <c r="G36" s="104" t="str">
        <f>[32]Julho!$K$10</f>
        <v>*</v>
      </c>
      <c r="H36" s="104" t="str">
        <f>[32]Julho!$K$11</f>
        <v>*</v>
      </c>
      <c r="I36" s="104" t="str">
        <f>[32]Julho!$K$12</f>
        <v>*</v>
      </c>
      <c r="J36" s="104" t="str">
        <f>[32]Julho!$K$13</f>
        <v>*</v>
      </c>
      <c r="K36" s="104" t="str">
        <f>[32]Julho!$K$14</f>
        <v>*</v>
      </c>
      <c r="L36" s="104" t="str">
        <f>[32]Julho!$K$15</f>
        <v>*</v>
      </c>
      <c r="M36" s="104" t="str">
        <f>[32]Julho!$K$16</f>
        <v>*</v>
      </c>
      <c r="N36" s="104" t="str">
        <f>[32]Julho!$K$17</f>
        <v>*</v>
      </c>
      <c r="O36" s="104" t="str">
        <f>[32]Julho!$K$18</f>
        <v>*</v>
      </c>
      <c r="P36" s="104" t="str">
        <f>[32]Julho!$K$19</f>
        <v>*</v>
      </c>
      <c r="Q36" s="104" t="str">
        <f>[32]Julho!$K$20</f>
        <v>*</v>
      </c>
      <c r="R36" s="104" t="str">
        <f>[32]Julho!$K$21</f>
        <v>*</v>
      </c>
      <c r="S36" s="104" t="str">
        <f>[32]Julho!$K$22</f>
        <v>*</v>
      </c>
      <c r="T36" s="104" t="str">
        <f>[32]Julho!$K$23</f>
        <v>*</v>
      </c>
      <c r="U36" s="104" t="str">
        <f>[32]Julho!$K$24</f>
        <v>*</v>
      </c>
      <c r="V36" s="104" t="str">
        <f>[32]Julho!$K$25</f>
        <v>*</v>
      </c>
      <c r="W36" s="104" t="str">
        <f>[32]Julho!$K$26</f>
        <v>*</v>
      </c>
      <c r="X36" s="104" t="str">
        <f>[32]Julho!$K$27</f>
        <v>*</v>
      </c>
      <c r="Y36" s="104" t="str">
        <f>[32]Julho!$K$28</f>
        <v>*</v>
      </c>
      <c r="Z36" s="104" t="str">
        <f>[32]Julho!$K$29</f>
        <v>*</v>
      </c>
      <c r="AA36" s="104" t="str">
        <f>[32]Julho!$K$30</f>
        <v>*</v>
      </c>
      <c r="AB36" s="104" t="str">
        <f>[32]Julho!$K$31</f>
        <v>*</v>
      </c>
      <c r="AC36" s="104" t="str">
        <f>[32]Julho!$K$32</f>
        <v>*</v>
      </c>
      <c r="AD36" s="104" t="str">
        <f>[32]Julho!$K$33</f>
        <v>*</v>
      </c>
      <c r="AE36" s="104" t="str">
        <f>[32]Julho!$K$34</f>
        <v>*</v>
      </c>
      <c r="AF36" s="104" t="str">
        <f>[32]Julho!$K$35</f>
        <v>*</v>
      </c>
      <c r="AG36" s="109">
        <f t="shared" si="4"/>
        <v>0</v>
      </c>
      <c r="AH36" s="111">
        <f t="shared" si="5"/>
        <v>0</v>
      </c>
      <c r="AI36" s="55">
        <f t="shared" si="6"/>
        <v>0</v>
      </c>
    </row>
    <row r="37" spans="1:44" x14ac:dyDescent="0.2">
      <c r="A37" s="47" t="s">
        <v>143</v>
      </c>
      <c r="B37" s="104">
        <f>[33]Julho!$K$5</f>
        <v>0</v>
      </c>
      <c r="C37" s="104">
        <f>[33]Julho!$K$6</f>
        <v>0</v>
      </c>
      <c r="D37" s="104">
        <f>[33]Julho!$K$7</f>
        <v>0</v>
      </c>
      <c r="E37" s="104">
        <f>[33]Julho!$K$8</f>
        <v>0</v>
      </c>
      <c r="F37" s="104">
        <f>[33]Julho!$K$9</f>
        <v>0</v>
      </c>
      <c r="G37" s="104">
        <f>[33]Julho!$K$10</f>
        <v>0</v>
      </c>
      <c r="H37" s="104">
        <f>[33]Julho!$K$11</f>
        <v>0</v>
      </c>
      <c r="I37" s="104">
        <f>[33]Julho!$K$12</f>
        <v>0</v>
      </c>
      <c r="J37" s="104">
        <f>[33]Julho!$K$13</f>
        <v>0</v>
      </c>
      <c r="K37" s="104">
        <f>[33]Julho!$K$14</f>
        <v>0</v>
      </c>
      <c r="L37" s="104">
        <f>[33]Julho!$K$15</f>
        <v>0</v>
      </c>
      <c r="M37" s="104">
        <f>[33]Julho!$K$16</f>
        <v>0</v>
      </c>
      <c r="N37" s="104">
        <f>[33]Julho!$K$17</f>
        <v>0</v>
      </c>
      <c r="O37" s="104">
        <f>[33]Julho!$K$18</f>
        <v>0</v>
      </c>
      <c r="P37" s="104">
        <f>[33]Julho!$K$19</f>
        <v>0</v>
      </c>
      <c r="Q37" s="104">
        <f>[33]Julho!$K$20</f>
        <v>0</v>
      </c>
      <c r="R37" s="104">
        <f>[33]Julho!$K$21</f>
        <v>0</v>
      </c>
      <c r="S37" s="104">
        <f>[33]Julho!$K$22</f>
        <v>0</v>
      </c>
      <c r="T37" s="104">
        <f>[33]Julho!$K$23</f>
        <v>0</v>
      </c>
      <c r="U37" s="104">
        <f>[33]Julho!$K$24</f>
        <v>0</v>
      </c>
      <c r="V37" s="104">
        <f>[33]Julho!$K$25</f>
        <v>0</v>
      </c>
      <c r="W37" s="104">
        <f>[33]Julho!$K$26</f>
        <v>0</v>
      </c>
      <c r="X37" s="104">
        <f>[33]Julho!$K$27</f>
        <v>0</v>
      </c>
      <c r="Y37" s="104">
        <f>[33]Julho!$K$28</f>
        <v>0</v>
      </c>
      <c r="Z37" s="104">
        <f>[33]Julho!$K$29</f>
        <v>0</v>
      </c>
      <c r="AA37" s="104">
        <f>[33]Julho!$K$30</f>
        <v>0</v>
      </c>
      <c r="AB37" s="104">
        <f>[33]Julho!$K$31</f>
        <v>2.2000000000000002</v>
      </c>
      <c r="AC37" s="104">
        <f>[33]Julho!$K$32</f>
        <v>1</v>
      </c>
      <c r="AD37" s="104">
        <f>[33]Julho!$K$33</f>
        <v>0</v>
      </c>
      <c r="AE37" s="104">
        <f>[33]Julho!$K$34</f>
        <v>0</v>
      </c>
      <c r="AF37" s="104">
        <f>[33]Julho!$K$35</f>
        <v>0</v>
      </c>
      <c r="AG37" s="109">
        <f t="shared" si="4"/>
        <v>3.2</v>
      </c>
      <c r="AH37" s="111">
        <f t="shared" si="5"/>
        <v>2.2000000000000002</v>
      </c>
      <c r="AI37" s="55">
        <f t="shared" si="6"/>
        <v>29</v>
      </c>
      <c r="AJ37" s="12" t="s">
        <v>35</v>
      </c>
    </row>
    <row r="38" spans="1:44" hidden="1" x14ac:dyDescent="0.2">
      <c r="A38" s="47" t="s">
        <v>11</v>
      </c>
      <c r="B38" s="104" t="str">
        <f>[34]Julho!$K$5</f>
        <v>*</v>
      </c>
      <c r="C38" s="104" t="str">
        <f>[34]Julho!$K$6</f>
        <v>*</v>
      </c>
      <c r="D38" s="104" t="str">
        <f>[34]Julho!$K$7</f>
        <v>*</v>
      </c>
      <c r="E38" s="104" t="str">
        <f>[34]Julho!$K$8</f>
        <v>*</v>
      </c>
      <c r="F38" s="104" t="str">
        <f>[34]Julho!$K$9</f>
        <v>*</v>
      </c>
      <c r="G38" s="104" t="str">
        <f>[34]Julho!$K$10</f>
        <v>*</v>
      </c>
      <c r="H38" s="104" t="str">
        <f>[34]Julho!$K$11</f>
        <v>*</v>
      </c>
      <c r="I38" s="104" t="str">
        <f>[34]Julho!$K$12</f>
        <v>*</v>
      </c>
      <c r="J38" s="104" t="str">
        <f>[34]Julho!$K$13</f>
        <v>*</v>
      </c>
      <c r="K38" s="104" t="str">
        <f>[34]Julho!$K$14</f>
        <v>*</v>
      </c>
      <c r="L38" s="104" t="str">
        <f>[34]Julho!$K$15</f>
        <v>*</v>
      </c>
      <c r="M38" s="104" t="str">
        <f>[34]Julho!$K$16</f>
        <v>*</v>
      </c>
      <c r="N38" s="104" t="str">
        <f>[34]Julho!$K$17</f>
        <v>*</v>
      </c>
      <c r="O38" s="104" t="str">
        <f>[34]Julho!$K$18</f>
        <v>*</v>
      </c>
      <c r="P38" s="104" t="str">
        <f>[34]Julho!$K$19</f>
        <v>*</v>
      </c>
      <c r="Q38" s="104" t="str">
        <f>[34]Julho!$K$20</f>
        <v>*</v>
      </c>
      <c r="R38" s="104" t="str">
        <f>[34]Julho!$K$21</f>
        <v>*</v>
      </c>
      <c r="S38" s="104" t="str">
        <f>[34]Julho!$K$22</f>
        <v>*</v>
      </c>
      <c r="T38" s="104" t="str">
        <f>[34]Julho!$K$23</f>
        <v>*</v>
      </c>
      <c r="U38" s="104" t="str">
        <f>[34]Julho!$K$24</f>
        <v>*</v>
      </c>
      <c r="V38" s="104" t="str">
        <f>[34]Julho!$K$25</f>
        <v>*</v>
      </c>
      <c r="W38" s="104" t="str">
        <f>[34]Julho!$K$26</f>
        <v>*</v>
      </c>
      <c r="X38" s="104" t="str">
        <f>[34]Julho!$K$27</f>
        <v>*</v>
      </c>
      <c r="Y38" s="104" t="str">
        <f>[34]Julho!$K$28</f>
        <v>*</v>
      </c>
      <c r="Z38" s="104" t="str">
        <f>[34]Julho!$K$29</f>
        <v>*</v>
      </c>
      <c r="AA38" s="104" t="str">
        <f>[34]Julho!$K$30</f>
        <v>*</v>
      </c>
      <c r="AB38" s="104" t="str">
        <f>[34]Julho!$K$31</f>
        <v>*</v>
      </c>
      <c r="AC38" s="104" t="str">
        <f>[34]Julho!$K$32</f>
        <v>*</v>
      </c>
      <c r="AD38" s="104" t="str">
        <f>[34]Julho!$K$33</f>
        <v>*</v>
      </c>
      <c r="AE38" s="104" t="str">
        <f>[34]Julho!$K$34</f>
        <v>*</v>
      </c>
      <c r="AF38" s="104" t="str">
        <f>[34]Julho!$K$35</f>
        <v>*</v>
      </c>
      <c r="AG38" s="109">
        <f t="shared" si="4"/>
        <v>0</v>
      </c>
      <c r="AH38" s="111">
        <f t="shared" si="5"/>
        <v>0</v>
      </c>
      <c r="AI38" s="55">
        <f t="shared" si="6"/>
        <v>0</v>
      </c>
      <c r="AR38" s="12" t="s">
        <v>35</v>
      </c>
    </row>
    <row r="39" spans="1:44" s="5" customFormat="1" x14ac:dyDescent="0.2">
      <c r="A39" s="47" t="s">
        <v>12</v>
      </c>
      <c r="B39" s="104">
        <f>[35]Julho!$K$5</f>
        <v>0</v>
      </c>
      <c r="C39" s="104">
        <f>[35]Julho!$K$6</f>
        <v>0</v>
      </c>
      <c r="D39" s="104">
        <f>[35]Julho!$K$7</f>
        <v>0</v>
      </c>
      <c r="E39" s="104">
        <f>[35]Julho!$K$8</f>
        <v>0</v>
      </c>
      <c r="F39" s="104">
        <f>[35]Julho!$K$9</f>
        <v>0</v>
      </c>
      <c r="G39" s="104">
        <f>[35]Julho!$K$10</f>
        <v>0</v>
      </c>
      <c r="H39" s="104">
        <f>[35]Julho!$K$11</f>
        <v>0</v>
      </c>
      <c r="I39" s="104">
        <f>[35]Julho!$K$12</f>
        <v>0</v>
      </c>
      <c r="J39" s="104">
        <f>[35]Julho!$K$13</f>
        <v>0</v>
      </c>
      <c r="K39" s="104">
        <f>[35]Julho!$K$14</f>
        <v>0</v>
      </c>
      <c r="L39" s="104">
        <f>[35]Julho!$K$15</f>
        <v>0</v>
      </c>
      <c r="M39" s="104">
        <f>[35]Julho!$K$16</f>
        <v>0</v>
      </c>
      <c r="N39" s="104">
        <f>[35]Julho!$K$17</f>
        <v>0</v>
      </c>
      <c r="O39" s="104">
        <f>[35]Julho!$K$18</f>
        <v>0</v>
      </c>
      <c r="P39" s="104">
        <f>[35]Julho!$K$19</f>
        <v>0</v>
      </c>
      <c r="Q39" s="104">
        <f>[35]Julho!$K$20</f>
        <v>0</v>
      </c>
      <c r="R39" s="104">
        <f>[35]Julho!$K$21</f>
        <v>0</v>
      </c>
      <c r="S39" s="104">
        <f>[35]Julho!$K$22</f>
        <v>0</v>
      </c>
      <c r="T39" s="104">
        <f>[35]Julho!$K$23</f>
        <v>0</v>
      </c>
      <c r="U39" s="104">
        <f>[35]Julho!$K$24</f>
        <v>0</v>
      </c>
      <c r="V39" s="104">
        <f>[35]Julho!$K$25</f>
        <v>0</v>
      </c>
      <c r="W39" s="104">
        <f>[35]Julho!$K$26</f>
        <v>0</v>
      </c>
      <c r="X39" s="104">
        <f>[35]Julho!$K$27</f>
        <v>0</v>
      </c>
      <c r="Y39" s="104">
        <f>[35]Julho!$K$28</f>
        <v>0</v>
      </c>
      <c r="Z39" s="104">
        <f>[35]Julho!$K$29</f>
        <v>0</v>
      </c>
      <c r="AA39" s="104">
        <f>[35]Julho!$K$30</f>
        <v>0</v>
      </c>
      <c r="AB39" s="104">
        <f>[35]Julho!$K$31</f>
        <v>0</v>
      </c>
      <c r="AC39" s="104">
        <f>[35]Julho!$K$32</f>
        <v>0</v>
      </c>
      <c r="AD39" s="104">
        <f>[35]Julho!$K$33</f>
        <v>0</v>
      </c>
      <c r="AE39" s="104">
        <f>[35]Julho!$K$34</f>
        <v>0</v>
      </c>
      <c r="AF39" s="104">
        <f>[35]Julho!$K$35</f>
        <v>0</v>
      </c>
      <c r="AG39" s="109">
        <f t="shared" si="4"/>
        <v>0</v>
      </c>
      <c r="AH39" s="111">
        <f t="shared" si="5"/>
        <v>0</v>
      </c>
      <c r="AI39" s="55">
        <f t="shared" si="6"/>
        <v>31</v>
      </c>
    </row>
    <row r="40" spans="1:44" s="5" customFormat="1" x14ac:dyDescent="0.2">
      <c r="A40" s="47" t="s">
        <v>211</v>
      </c>
      <c r="B40" s="104">
        <f>[36]Julho!$K$5</f>
        <v>0</v>
      </c>
      <c r="C40" s="104">
        <f>[36]Julho!$K$6</f>
        <v>0</v>
      </c>
      <c r="D40" s="104">
        <f>[36]Julho!$K$7</f>
        <v>0</v>
      </c>
      <c r="E40" s="104">
        <f>[36]Julho!$K$8</f>
        <v>0</v>
      </c>
      <c r="F40" s="104">
        <f>[36]Julho!$K$9</f>
        <v>0</v>
      </c>
      <c r="G40" s="104">
        <f>[36]Julho!$K$10</f>
        <v>0</v>
      </c>
      <c r="H40" s="104">
        <f>[36]Julho!$K$11</f>
        <v>0</v>
      </c>
      <c r="I40" s="104">
        <f>[36]Julho!$K$12</f>
        <v>0</v>
      </c>
      <c r="J40" s="104">
        <f>[36]Julho!$K$13</f>
        <v>0</v>
      </c>
      <c r="K40" s="104">
        <f>[36]Julho!$K$14</f>
        <v>0</v>
      </c>
      <c r="L40" s="104">
        <f>[36]Julho!$K$15</f>
        <v>0</v>
      </c>
      <c r="M40" s="104">
        <f>[36]Julho!$K$16</f>
        <v>0</v>
      </c>
      <c r="N40" s="104">
        <f>[36]Julho!$K$17</f>
        <v>0</v>
      </c>
      <c r="O40" s="104">
        <f>[36]Julho!$K$18</f>
        <v>0</v>
      </c>
      <c r="P40" s="104">
        <f>[36]Julho!$K$19</f>
        <v>0</v>
      </c>
      <c r="Q40" s="104">
        <f>[36]Julho!$K$20</f>
        <v>0</v>
      </c>
      <c r="R40" s="104">
        <f>[36]Julho!$K$21</f>
        <v>0</v>
      </c>
      <c r="S40" s="104">
        <f>[36]Julho!$K$22</f>
        <v>0</v>
      </c>
      <c r="T40" s="104">
        <f>[36]Julho!$K$23</f>
        <v>0</v>
      </c>
      <c r="U40" s="104">
        <f>[36]Julho!$K$24</f>
        <v>0</v>
      </c>
      <c r="V40" s="104">
        <f>[36]Julho!$K$25</f>
        <v>0</v>
      </c>
      <c r="W40" s="104">
        <f>[36]Julho!$K$26</f>
        <v>0</v>
      </c>
      <c r="X40" s="104">
        <f>[36]Julho!$K$27</f>
        <v>0</v>
      </c>
      <c r="Y40" s="104">
        <f>[36]Julho!$K$28</f>
        <v>0</v>
      </c>
      <c r="Z40" s="104">
        <f>[36]Julho!$K$29</f>
        <v>0</v>
      </c>
      <c r="AA40" s="104">
        <f>[36]Julho!$K$30</f>
        <v>0</v>
      </c>
      <c r="AB40" s="104">
        <f>[36]Julho!$K$31</f>
        <v>0</v>
      </c>
      <c r="AC40" s="104">
        <f>[36]Julho!$K$32</f>
        <v>0.60000000000000009</v>
      </c>
      <c r="AD40" s="104">
        <f>[36]Julho!$K$33</f>
        <v>0</v>
      </c>
      <c r="AE40" s="104">
        <f>[36]Julho!$K$34</f>
        <v>0</v>
      </c>
      <c r="AF40" s="104">
        <f>[36]Julho!$K$35</f>
        <v>0</v>
      </c>
      <c r="AG40" s="109">
        <f t="shared" si="4"/>
        <v>0.60000000000000009</v>
      </c>
      <c r="AH40" s="111">
        <f t="shared" si="5"/>
        <v>0.60000000000000009</v>
      </c>
      <c r="AI40" s="55">
        <f t="shared" si="6"/>
        <v>30</v>
      </c>
    </row>
    <row r="41" spans="1:44" x14ac:dyDescent="0.2">
      <c r="A41" s="47" t="s">
        <v>13</v>
      </c>
      <c r="B41" s="104">
        <f>[37]Julho!$K$5</f>
        <v>0</v>
      </c>
      <c r="C41" s="104">
        <f>[37]Julho!$K$6</f>
        <v>0</v>
      </c>
      <c r="D41" s="104">
        <f>[37]Julho!$K$7</f>
        <v>0</v>
      </c>
      <c r="E41" s="104">
        <f>[37]Julho!$K$8</f>
        <v>0</v>
      </c>
      <c r="F41" s="104">
        <f>[37]Julho!$K$9</f>
        <v>0</v>
      </c>
      <c r="G41" s="104">
        <f>[37]Julho!$K$10</f>
        <v>0</v>
      </c>
      <c r="H41" s="104">
        <f>[37]Julho!$K$11</f>
        <v>0</v>
      </c>
      <c r="I41" s="104">
        <f>[37]Julho!$K$12</f>
        <v>0</v>
      </c>
      <c r="J41" s="104">
        <f>[37]Julho!$K$13</f>
        <v>0</v>
      </c>
      <c r="K41" s="104">
        <f>[37]Julho!$K$14</f>
        <v>0</v>
      </c>
      <c r="L41" s="104">
        <f>[37]Julho!$K$15</f>
        <v>0</v>
      </c>
      <c r="M41" s="104">
        <f>[37]Julho!$K$16</f>
        <v>0</v>
      </c>
      <c r="N41" s="104">
        <f>[37]Julho!$K$17</f>
        <v>0</v>
      </c>
      <c r="O41" s="104">
        <f>[37]Julho!$K$18</f>
        <v>0</v>
      </c>
      <c r="P41" s="104">
        <f>[37]Julho!$K$19</f>
        <v>0</v>
      </c>
      <c r="Q41" s="104">
        <f>[37]Julho!$K$20</f>
        <v>0</v>
      </c>
      <c r="R41" s="104">
        <f>[37]Julho!$K$21</f>
        <v>0</v>
      </c>
      <c r="S41" s="104">
        <f>[37]Julho!$K$22</f>
        <v>0</v>
      </c>
      <c r="T41" s="104">
        <f>[37]Julho!$K$23</f>
        <v>0</v>
      </c>
      <c r="U41" s="104">
        <f>[37]Julho!$K$24</f>
        <v>0</v>
      </c>
      <c r="V41" s="104">
        <f>[37]Julho!$K$25</f>
        <v>0</v>
      </c>
      <c r="W41" s="104">
        <f>[37]Julho!$K$26</f>
        <v>0</v>
      </c>
      <c r="X41" s="104">
        <f>[37]Julho!$K$27</f>
        <v>0</v>
      </c>
      <c r="Y41" s="104">
        <f>[37]Julho!$K$28</f>
        <v>0</v>
      </c>
      <c r="Z41" s="104">
        <f>[37]Julho!$K$29</f>
        <v>0</v>
      </c>
      <c r="AA41" s="104">
        <f>[37]Julho!$K$30</f>
        <v>0</v>
      </c>
      <c r="AB41" s="104">
        <f>[37]Julho!$K$31</f>
        <v>0</v>
      </c>
      <c r="AC41" s="104">
        <f>[37]Julho!$K$32</f>
        <v>0.6</v>
      </c>
      <c r="AD41" s="104">
        <f>[37]Julho!$K$33</f>
        <v>0</v>
      </c>
      <c r="AE41" s="104">
        <f>[37]Julho!$K$34</f>
        <v>0</v>
      </c>
      <c r="AF41" s="104">
        <f>[37]Julho!$K$35</f>
        <v>0</v>
      </c>
      <c r="AG41" s="109">
        <f t="shared" si="4"/>
        <v>0.6</v>
      </c>
      <c r="AH41" s="111">
        <f t="shared" si="5"/>
        <v>0.6</v>
      </c>
      <c r="AI41" s="55">
        <f t="shared" si="6"/>
        <v>30</v>
      </c>
    </row>
    <row r="42" spans="1:44" x14ac:dyDescent="0.2">
      <c r="A42" s="47" t="s">
        <v>144</v>
      </c>
      <c r="B42" s="104">
        <f>[38]Julho!$K$5</f>
        <v>0</v>
      </c>
      <c r="C42" s="104">
        <f>[38]Julho!$K$6</f>
        <v>0</v>
      </c>
      <c r="D42" s="104">
        <f>[38]Julho!$K$7</f>
        <v>0</v>
      </c>
      <c r="E42" s="104">
        <f>[38]Julho!$K$8</f>
        <v>0</v>
      </c>
      <c r="F42" s="104">
        <f>[38]Julho!$K$9</f>
        <v>0</v>
      </c>
      <c r="G42" s="104">
        <f>[38]Julho!$K$10</f>
        <v>0</v>
      </c>
      <c r="H42" s="104">
        <f>[38]Julho!$K$11</f>
        <v>0</v>
      </c>
      <c r="I42" s="104">
        <f>[38]Julho!$K$12</f>
        <v>0</v>
      </c>
      <c r="J42" s="104">
        <f>[38]Julho!$K$13</f>
        <v>0</v>
      </c>
      <c r="K42" s="104">
        <f>[38]Julho!$K$14</f>
        <v>0</v>
      </c>
      <c r="L42" s="104">
        <f>[38]Julho!$K$15</f>
        <v>0</v>
      </c>
      <c r="M42" s="104">
        <f>[38]Julho!$K$16</f>
        <v>0</v>
      </c>
      <c r="N42" s="104">
        <f>[38]Julho!$K$17</f>
        <v>0</v>
      </c>
      <c r="O42" s="104">
        <f>[38]Julho!$K$18</f>
        <v>0</v>
      </c>
      <c r="P42" s="104">
        <f>[38]Julho!$K$19</f>
        <v>0</v>
      </c>
      <c r="Q42" s="104">
        <f>[38]Julho!$K$20</f>
        <v>0</v>
      </c>
      <c r="R42" s="104">
        <f>[38]Julho!$K$21</f>
        <v>0</v>
      </c>
      <c r="S42" s="104">
        <f>[38]Julho!$K$22</f>
        <v>0</v>
      </c>
      <c r="T42" s="104">
        <f>[38]Julho!$K$23</f>
        <v>0</v>
      </c>
      <c r="U42" s="104">
        <f>[38]Julho!$K$24</f>
        <v>0</v>
      </c>
      <c r="V42" s="104">
        <f>[38]Julho!$K$25</f>
        <v>0</v>
      </c>
      <c r="W42" s="104">
        <f>[38]Julho!$K$26</f>
        <v>0</v>
      </c>
      <c r="X42" s="104">
        <f>[38]Julho!$K$27</f>
        <v>0</v>
      </c>
      <c r="Y42" s="104">
        <f>[38]Julho!$K$28</f>
        <v>0</v>
      </c>
      <c r="Z42" s="104">
        <f>[38]Julho!$K$29</f>
        <v>0</v>
      </c>
      <c r="AA42" s="104">
        <f>[38]Julho!$K$30</f>
        <v>0</v>
      </c>
      <c r="AB42" s="104">
        <f>[38]Julho!$K$31</f>
        <v>0</v>
      </c>
      <c r="AC42" s="104">
        <f>[38]Julho!$K$32</f>
        <v>6.8</v>
      </c>
      <c r="AD42" s="104">
        <f>[38]Julho!$K$33</f>
        <v>0</v>
      </c>
      <c r="AE42" s="104">
        <f>[38]Julho!$K$34</f>
        <v>0</v>
      </c>
      <c r="AF42" s="104">
        <f>[38]Julho!$K$35</f>
        <v>0</v>
      </c>
      <c r="AG42" s="109">
        <f t="shared" si="4"/>
        <v>6.8</v>
      </c>
      <c r="AH42" s="111">
        <f t="shared" si="5"/>
        <v>6.8</v>
      </c>
      <c r="AI42" s="55">
        <f t="shared" si="6"/>
        <v>30</v>
      </c>
    </row>
    <row r="43" spans="1:44" x14ac:dyDescent="0.2">
      <c r="A43" s="47" t="s">
        <v>117</v>
      </c>
      <c r="B43" s="104">
        <f>[39]Julho!$K$5</f>
        <v>0</v>
      </c>
      <c r="C43" s="104">
        <f>[39]Julho!$K$6</f>
        <v>0</v>
      </c>
      <c r="D43" s="104">
        <f>[39]Julho!$K$7</f>
        <v>0</v>
      </c>
      <c r="E43" s="104">
        <f>[39]Julho!$K$8</f>
        <v>0</v>
      </c>
      <c r="F43" s="104">
        <f>[39]Julho!$K$9</f>
        <v>0</v>
      </c>
      <c r="G43" s="104">
        <f>[39]Julho!$K$10</f>
        <v>0</v>
      </c>
      <c r="H43" s="104">
        <f>[39]Julho!$K$11</f>
        <v>0</v>
      </c>
      <c r="I43" s="104">
        <f>[39]Julho!$K$12</f>
        <v>0</v>
      </c>
      <c r="J43" s="104">
        <f>[39]Julho!$K$13</f>
        <v>0</v>
      </c>
      <c r="K43" s="104">
        <f>[39]Julho!$K$14</f>
        <v>0</v>
      </c>
      <c r="L43" s="104">
        <f>[39]Julho!$K$15</f>
        <v>0</v>
      </c>
      <c r="M43" s="104">
        <f>[39]Julho!$K$16</f>
        <v>0</v>
      </c>
      <c r="N43" s="104">
        <f>[39]Julho!$K$17</f>
        <v>0</v>
      </c>
      <c r="O43" s="104">
        <f>[39]Julho!$K$18</f>
        <v>0</v>
      </c>
      <c r="P43" s="104">
        <f>[39]Julho!$K$19</f>
        <v>0</v>
      </c>
      <c r="Q43" s="104">
        <f>[39]Julho!$K$20</f>
        <v>0</v>
      </c>
      <c r="R43" s="104">
        <f>[39]Julho!$K$21</f>
        <v>0</v>
      </c>
      <c r="S43" s="104">
        <f>[39]Julho!$K$22</f>
        <v>0</v>
      </c>
      <c r="T43" s="104">
        <f>[39]Julho!$K$23</f>
        <v>0</v>
      </c>
      <c r="U43" s="104">
        <f>[39]Julho!$K$24</f>
        <v>0</v>
      </c>
      <c r="V43" s="104">
        <f>[39]Julho!$K$25</f>
        <v>0</v>
      </c>
      <c r="W43" s="104">
        <f>[39]Julho!$K$26</f>
        <v>0</v>
      </c>
      <c r="X43" s="104">
        <f>[39]Julho!$K$27</f>
        <v>0</v>
      </c>
      <c r="Y43" s="104">
        <f>[39]Julho!$K$28</f>
        <v>0</v>
      </c>
      <c r="Z43" s="104">
        <f>[39]Julho!$K$29</f>
        <v>0</v>
      </c>
      <c r="AA43" s="104">
        <f>[39]Julho!$K$30</f>
        <v>0</v>
      </c>
      <c r="AB43" s="104">
        <f>[39]Julho!$K$31</f>
        <v>2</v>
      </c>
      <c r="AC43" s="104">
        <f>[39]Julho!$K$32</f>
        <v>10.399999999999999</v>
      </c>
      <c r="AD43" s="104">
        <f>[39]Julho!$K$33</f>
        <v>0</v>
      </c>
      <c r="AE43" s="104">
        <f>[39]Julho!$K$34</f>
        <v>0</v>
      </c>
      <c r="AF43" s="104">
        <f>[39]Julho!$K$35</f>
        <v>0</v>
      </c>
      <c r="AG43" s="109">
        <f t="shared" si="4"/>
        <v>12.399999999999999</v>
      </c>
      <c r="AH43" s="111">
        <f t="shared" si="5"/>
        <v>10.399999999999999</v>
      </c>
      <c r="AI43" s="55">
        <f t="shared" si="6"/>
        <v>29</v>
      </c>
    </row>
    <row r="44" spans="1:44" x14ac:dyDescent="0.2">
      <c r="A44" s="47" t="s">
        <v>210</v>
      </c>
      <c r="B44" s="104">
        <f>[40]Julho!$K$5</f>
        <v>0</v>
      </c>
      <c r="C44" s="104">
        <f>[40]Julho!$K$6</f>
        <v>0</v>
      </c>
      <c r="D44" s="104">
        <f>[40]Julho!$K$7</f>
        <v>0</v>
      </c>
      <c r="E44" s="104">
        <f>[40]Julho!$K$8</f>
        <v>0</v>
      </c>
      <c r="F44" s="104">
        <f>[40]Julho!$K$9</f>
        <v>0</v>
      </c>
      <c r="G44" s="104">
        <f>[40]Julho!$K$10</f>
        <v>0</v>
      </c>
      <c r="H44" s="104">
        <f>[40]Julho!$K$11</f>
        <v>0</v>
      </c>
      <c r="I44" s="104">
        <f>[40]Julho!$K$12</f>
        <v>0</v>
      </c>
      <c r="J44" s="104">
        <f>[40]Julho!$K$13</f>
        <v>0</v>
      </c>
      <c r="K44" s="104">
        <f>[40]Julho!$K$14</f>
        <v>0</v>
      </c>
      <c r="L44" s="104">
        <f>[40]Julho!$K$15</f>
        <v>0</v>
      </c>
      <c r="M44" s="104">
        <f>[40]Julho!$K$16</f>
        <v>0</v>
      </c>
      <c r="N44" s="104">
        <f>[40]Julho!$K$17</f>
        <v>0</v>
      </c>
      <c r="O44" s="104">
        <f>[40]Julho!$K$18</f>
        <v>0</v>
      </c>
      <c r="P44" s="104">
        <f>[40]Julho!$K$19</f>
        <v>0</v>
      </c>
      <c r="Q44" s="104">
        <f>[40]Julho!$K$20</f>
        <v>0</v>
      </c>
      <c r="R44" s="104">
        <f>[40]Julho!$K$21</f>
        <v>0</v>
      </c>
      <c r="S44" s="104">
        <f>[40]Julho!$K$22</f>
        <v>0</v>
      </c>
      <c r="T44" s="104">
        <f>[40]Julho!$K$23</f>
        <v>0</v>
      </c>
      <c r="U44" s="104">
        <f>[40]Julho!$K$24</f>
        <v>0</v>
      </c>
      <c r="V44" s="104">
        <f>[40]Julho!$K$25</f>
        <v>0</v>
      </c>
      <c r="W44" s="104">
        <f>[40]Julho!$K$26</f>
        <v>0</v>
      </c>
      <c r="X44" s="104">
        <f>[40]Julho!$K$27</f>
        <v>0</v>
      </c>
      <c r="Y44" s="104">
        <f>[40]Julho!$K$28</f>
        <v>0</v>
      </c>
      <c r="Z44" s="104">
        <f>[40]Julho!$K$29</f>
        <v>0</v>
      </c>
      <c r="AA44" s="104">
        <f>[40]Julho!$K$30</f>
        <v>0</v>
      </c>
      <c r="AB44" s="104">
        <f>[40]Julho!$K$31</f>
        <v>0</v>
      </c>
      <c r="AC44" s="104">
        <f>[40]Julho!$K$32</f>
        <v>0</v>
      </c>
      <c r="AD44" s="104">
        <f>[40]Julho!$K$33</f>
        <v>0.6</v>
      </c>
      <c r="AE44" s="104">
        <f>[40]Julho!$K$34</f>
        <v>0</v>
      </c>
      <c r="AF44" s="104">
        <f>[40]Julho!$K$35</f>
        <v>0</v>
      </c>
      <c r="AG44" s="109">
        <f t="shared" si="4"/>
        <v>0.6</v>
      </c>
      <c r="AH44" s="111">
        <f t="shared" si="5"/>
        <v>0.6</v>
      </c>
      <c r="AI44" s="55">
        <f t="shared" si="6"/>
        <v>30</v>
      </c>
    </row>
    <row r="45" spans="1:44" x14ac:dyDescent="0.2">
      <c r="A45" s="47" t="s">
        <v>14</v>
      </c>
      <c r="B45" s="104">
        <f>[41]Julho!$K$5</f>
        <v>0</v>
      </c>
      <c r="C45" s="104">
        <f>[41]Julho!$K$6</f>
        <v>0</v>
      </c>
      <c r="D45" s="104">
        <f>[41]Julho!$K$7</f>
        <v>0</v>
      </c>
      <c r="E45" s="104">
        <f>[41]Julho!$K$8</f>
        <v>0</v>
      </c>
      <c r="F45" s="104">
        <f>[41]Julho!$K$9</f>
        <v>0</v>
      </c>
      <c r="G45" s="104">
        <f>[41]Julho!$K$10</f>
        <v>0</v>
      </c>
      <c r="H45" s="104">
        <f>[41]Julho!$K$11</f>
        <v>0</v>
      </c>
      <c r="I45" s="104">
        <f>[41]Julho!$K$12</f>
        <v>0</v>
      </c>
      <c r="J45" s="104">
        <f>[41]Julho!$K$13</f>
        <v>0</v>
      </c>
      <c r="K45" s="104">
        <f>[41]Julho!$K$14</f>
        <v>0</v>
      </c>
      <c r="L45" s="104">
        <f>[41]Julho!$K$15</f>
        <v>0</v>
      </c>
      <c r="M45" s="104">
        <f>[41]Julho!$K$16</f>
        <v>0</v>
      </c>
      <c r="N45" s="104">
        <f>[41]Julho!$K$17</f>
        <v>0</v>
      </c>
      <c r="O45" s="104">
        <f>[41]Julho!$K$18</f>
        <v>0</v>
      </c>
      <c r="P45" s="104">
        <f>[41]Julho!$K$19</f>
        <v>0</v>
      </c>
      <c r="Q45" s="104">
        <f>[41]Julho!$K$20</f>
        <v>0</v>
      </c>
      <c r="R45" s="104">
        <f>[41]Julho!$K$21</f>
        <v>0</v>
      </c>
      <c r="S45" s="104">
        <f>[41]Julho!$K$22</f>
        <v>0</v>
      </c>
      <c r="T45" s="104">
        <f>[41]Julho!$K$23</f>
        <v>0</v>
      </c>
      <c r="U45" s="104">
        <f>[41]Julho!$K$24</f>
        <v>0</v>
      </c>
      <c r="V45" s="104">
        <f>[41]Julho!$K$25</f>
        <v>0</v>
      </c>
      <c r="W45" s="104">
        <f>[41]Julho!$K$26</f>
        <v>0</v>
      </c>
      <c r="X45" s="104">
        <f>[41]Julho!$K$27</f>
        <v>0</v>
      </c>
      <c r="Y45" s="104">
        <f>[41]Julho!$K$28</f>
        <v>0</v>
      </c>
      <c r="Z45" s="104">
        <f>[41]Julho!$K$29</f>
        <v>0</v>
      </c>
      <c r="AA45" s="104">
        <f>[41]Julho!$K$30</f>
        <v>0</v>
      </c>
      <c r="AB45" s="104">
        <f>[41]Julho!$K$31</f>
        <v>0</v>
      </c>
      <c r="AC45" s="104">
        <f>[41]Julho!$K$32</f>
        <v>0</v>
      </c>
      <c r="AD45" s="104">
        <f>[41]Julho!$K$33</f>
        <v>0</v>
      </c>
      <c r="AE45" s="104">
        <f>[41]Julho!$K$34</f>
        <v>0</v>
      </c>
      <c r="AF45" s="104">
        <f>[41]Julho!$K$35</f>
        <v>0</v>
      </c>
      <c r="AG45" s="109">
        <f t="shared" si="4"/>
        <v>0</v>
      </c>
      <c r="AH45" s="111">
        <f t="shared" si="5"/>
        <v>0</v>
      </c>
      <c r="AI45" s="55">
        <f t="shared" si="6"/>
        <v>31</v>
      </c>
    </row>
    <row r="46" spans="1:44" x14ac:dyDescent="0.2">
      <c r="A46" s="47" t="s">
        <v>145</v>
      </c>
      <c r="B46" s="104">
        <f>[42]Julho!$K$5</f>
        <v>0</v>
      </c>
      <c r="C46" s="104">
        <f>[42]Julho!$K$6</f>
        <v>0</v>
      </c>
      <c r="D46" s="104">
        <f>[42]Julho!$K$7</f>
        <v>0</v>
      </c>
      <c r="E46" s="104">
        <f>[42]Julho!$K$8</f>
        <v>0</v>
      </c>
      <c r="F46" s="104">
        <f>[42]Julho!$K$9</f>
        <v>0</v>
      </c>
      <c r="G46" s="104">
        <f>[42]Julho!$K$10</f>
        <v>0</v>
      </c>
      <c r="H46" s="104">
        <f>[42]Julho!$K$11</f>
        <v>0</v>
      </c>
      <c r="I46" s="104">
        <f>[42]Julho!$K$12</f>
        <v>0</v>
      </c>
      <c r="J46" s="104">
        <f>[42]Julho!$K$13</f>
        <v>0</v>
      </c>
      <c r="K46" s="104">
        <f>[42]Julho!$K$14</f>
        <v>0</v>
      </c>
      <c r="L46" s="104">
        <f>[42]Julho!$K$15</f>
        <v>0</v>
      </c>
      <c r="M46" s="104">
        <f>[42]Julho!$K$16</f>
        <v>0</v>
      </c>
      <c r="N46" s="104">
        <f>[42]Julho!$K$17</f>
        <v>0</v>
      </c>
      <c r="O46" s="104">
        <f>[42]Julho!$K$18</f>
        <v>0</v>
      </c>
      <c r="P46" s="104">
        <f>[42]Julho!$K$19</f>
        <v>0</v>
      </c>
      <c r="Q46" s="104">
        <f>[42]Julho!$K$20</f>
        <v>0</v>
      </c>
      <c r="R46" s="104">
        <f>[42]Julho!$K$21</f>
        <v>0</v>
      </c>
      <c r="S46" s="104">
        <f>[42]Julho!$K$22</f>
        <v>0</v>
      </c>
      <c r="T46" s="104">
        <f>[42]Julho!$K$23</f>
        <v>0</v>
      </c>
      <c r="U46" s="104">
        <f>[42]Julho!$K$24</f>
        <v>0</v>
      </c>
      <c r="V46" s="104">
        <f>[42]Julho!$K$25</f>
        <v>0</v>
      </c>
      <c r="W46" s="104">
        <f>[42]Julho!$K$26</f>
        <v>0</v>
      </c>
      <c r="X46" s="104">
        <f>[42]Julho!$K$27</f>
        <v>0</v>
      </c>
      <c r="Y46" s="104">
        <f>[42]Julho!$K$28</f>
        <v>0</v>
      </c>
      <c r="Z46" s="104">
        <f>[42]Julho!$K$29</f>
        <v>0</v>
      </c>
      <c r="AA46" s="104">
        <f>[42]Julho!$K$30</f>
        <v>0</v>
      </c>
      <c r="AB46" s="104">
        <f>[42]Julho!$K$31</f>
        <v>0</v>
      </c>
      <c r="AC46" s="104">
        <f>[42]Julho!$K$32</f>
        <v>0</v>
      </c>
      <c r="AD46" s="104">
        <f>[42]Julho!$K$33</f>
        <v>0</v>
      </c>
      <c r="AE46" s="104">
        <f>[42]Julho!$K$34</f>
        <v>0</v>
      </c>
      <c r="AF46" s="104">
        <f>[42]Julho!$K$35</f>
        <v>0</v>
      </c>
      <c r="AG46" s="109">
        <f t="shared" si="4"/>
        <v>0</v>
      </c>
      <c r="AH46" s="111">
        <f t="shared" si="5"/>
        <v>0</v>
      </c>
      <c r="AI46" s="55">
        <f t="shared" si="6"/>
        <v>31</v>
      </c>
    </row>
    <row r="47" spans="1:44" x14ac:dyDescent="0.2">
      <c r="A47" s="47" t="s">
        <v>15</v>
      </c>
      <c r="B47" s="104">
        <f>[43]Julho!$K$5</f>
        <v>0</v>
      </c>
      <c r="C47" s="104">
        <f>[43]Julho!$K$6</f>
        <v>0</v>
      </c>
      <c r="D47" s="104">
        <f>[43]Julho!$K$7</f>
        <v>0</v>
      </c>
      <c r="E47" s="104">
        <f>[43]Julho!$K$8</f>
        <v>0</v>
      </c>
      <c r="F47" s="104">
        <f>[43]Julho!$K$9</f>
        <v>0</v>
      </c>
      <c r="G47" s="104">
        <f>[43]Julho!$K$10</f>
        <v>0</v>
      </c>
      <c r="H47" s="104">
        <f>[43]Julho!$K$11</f>
        <v>0</v>
      </c>
      <c r="I47" s="104">
        <f>[43]Julho!$K$12</f>
        <v>0</v>
      </c>
      <c r="J47" s="104">
        <f>[43]Julho!$K$13</f>
        <v>0</v>
      </c>
      <c r="K47" s="104">
        <f>[43]Julho!$K$14</f>
        <v>0</v>
      </c>
      <c r="L47" s="104">
        <f>[43]Julho!$K$15</f>
        <v>0</v>
      </c>
      <c r="M47" s="104">
        <f>[43]Julho!$K$16</f>
        <v>0</v>
      </c>
      <c r="N47" s="104">
        <f>[43]Julho!$K$17</f>
        <v>0</v>
      </c>
      <c r="O47" s="104">
        <f>[43]Julho!$K$18</f>
        <v>0</v>
      </c>
      <c r="P47" s="104">
        <f>[43]Julho!$K$19</f>
        <v>0</v>
      </c>
      <c r="Q47" s="104">
        <f>[43]Julho!$K$20</f>
        <v>0</v>
      </c>
      <c r="R47" s="104">
        <f>[43]Julho!$K$21</f>
        <v>0</v>
      </c>
      <c r="S47" s="104">
        <f>[43]Julho!$K$22</f>
        <v>0</v>
      </c>
      <c r="T47" s="104">
        <f>[43]Julho!$K$23</f>
        <v>0</v>
      </c>
      <c r="U47" s="104">
        <f>[43]Julho!$K$24</f>
        <v>0</v>
      </c>
      <c r="V47" s="104">
        <f>[43]Julho!$K$25</f>
        <v>0</v>
      </c>
      <c r="W47" s="104">
        <f>[43]Julho!$K$26</f>
        <v>0</v>
      </c>
      <c r="X47" s="104">
        <f>[43]Julho!$K$27</f>
        <v>0</v>
      </c>
      <c r="Y47" s="104">
        <f>[43]Julho!$K$28</f>
        <v>0</v>
      </c>
      <c r="Z47" s="104">
        <f>[43]Julho!$K$29</f>
        <v>0</v>
      </c>
      <c r="AA47" s="104">
        <f>[43]Julho!$K$30</f>
        <v>0</v>
      </c>
      <c r="AB47" s="104">
        <f>[43]Julho!$K$31</f>
        <v>0</v>
      </c>
      <c r="AC47" s="104">
        <f>[43]Julho!$K$32</f>
        <v>0</v>
      </c>
      <c r="AD47" s="104">
        <f>[43]Julho!$K$33</f>
        <v>0</v>
      </c>
      <c r="AE47" s="104">
        <f>[43]Julho!$K$34</f>
        <v>0</v>
      </c>
      <c r="AF47" s="104">
        <f>[43]Julho!$K$35</f>
        <v>0</v>
      </c>
      <c r="AG47" s="109">
        <f t="shared" si="4"/>
        <v>0</v>
      </c>
      <c r="AH47" s="111">
        <f t="shared" si="5"/>
        <v>0</v>
      </c>
      <c r="AI47" s="55">
        <f t="shared" si="6"/>
        <v>31</v>
      </c>
      <c r="AJ47" s="12" t="s">
        <v>35</v>
      </c>
    </row>
    <row r="48" spans="1:44" hidden="1" x14ac:dyDescent="0.2">
      <c r="A48" s="47" t="s">
        <v>16</v>
      </c>
      <c r="B48" s="104" t="str">
        <f>[44]Julho!$K$5</f>
        <v>*</v>
      </c>
      <c r="C48" s="104" t="str">
        <f>[44]Julho!$K$6</f>
        <v>*</v>
      </c>
      <c r="D48" s="104" t="str">
        <f>[44]Julho!$K$7</f>
        <v>*</v>
      </c>
      <c r="E48" s="104" t="str">
        <f>[44]Julho!$K$8</f>
        <v>*</v>
      </c>
      <c r="F48" s="104" t="str">
        <f>[44]Julho!$K$9</f>
        <v>*</v>
      </c>
      <c r="G48" s="104" t="str">
        <f>[44]Julho!$K$10</f>
        <v>*</v>
      </c>
      <c r="H48" s="104" t="str">
        <f>[44]Julho!$K$11</f>
        <v>*</v>
      </c>
      <c r="I48" s="104" t="str">
        <f>[44]Julho!$K$12</f>
        <v>*</v>
      </c>
      <c r="J48" s="104" t="str">
        <f>[44]Julho!$K$13</f>
        <v>*</v>
      </c>
      <c r="K48" s="104" t="str">
        <f>[44]Julho!$K$14</f>
        <v>*</v>
      </c>
      <c r="L48" s="104" t="str">
        <f>[44]Julho!$K$15</f>
        <v>*</v>
      </c>
      <c r="M48" s="104" t="str">
        <f>[44]Julho!$K$16</f>
        <v>*</v>
      </c>
      <c r="N48" s="104" t="str">
        <f>[44]Julho!$K$17</f>
        <v>*</v>
      </c>
      <c r="O48" s="104" t="str">
        <f>[44]Julho!$K$18</f>
        <v>*</v>
      </c>
      <c r="P48" s="104" t="str">
        <f>[44]Julho!$K$19</f>
        <v>*</v>
      </c>
      <c r="Q48" s="104" t="str">
        <f>[44]Julho!$K$20</f>
        <v>*</v>
      </c>
      <c r="R48" s="104" t="str">
        <f>[44]Julho!$K$21</f>
        <v>*</v>
      </c>
      <c r="S48" s="104" t="str">
        <f>[44]Julho!$K$22</f>
        <v>*</v>
      </c>
      <c r="T48" s="104" t="str">
        <f>[44]Julho!$K$23</f>
        <v>*</v>
      </c>
      <c r="U48" s="104" t="str">
        <f>[44]Julho!$K$24</f>
        <v>*</v>
      </c>
      <c r="V48" s="104" t="str">
        <f>[44]Julho!$K$25</f>
        <v>*</v>
      </c>
      <c r="W48" s="104" t="str">
        <f>[44]Julho!$K$26</f>
        <v>*</v>
      </c>
      <c r="X48" s="104" t="str">
        <f>[44]Julho!$K$27</f>
        <v>*</v>
      </c>
      <c r="Y48" s="104" t="str">
        <f>[44]Julho!$K$28</f>
        <v>*</v>
      </c>
      <c r="Z48" s="104" t="str">
        <f>[44]Julho!$K$29</f>
        <v>*</v>
      </c>
      <c r="AA48" s="104" t="str">
        <f>[44]Julho!$K$30</f>
        <v>*</v>
      </c>
      <c r="AB48" s="104" t="str">
        <f>[44]Julho!$K$31</f>
        <v>*</v>
      </c>
      <c r="AC48" s="104" t="str">
        <f>[44]Julho!$K$32</f>
        <v>*</v>
      </c>
      <c r="AD48" s="104" t="str">
        <f>[44]Julho!$K$33</f>
        <v>*</v>
      </c>
      <c r="AE48" s="104" t="str">
        <f>[44]Julho!$K$34</f>
        <v>*</v>
      </c>
      <c r="AF48" s="104" t="str">
        <f>[44]Julho!$K$35</f>
        <v>*</v>
      </c>
      <c r="AG48" s="109">
        <f t="shared" si="4"/>
        <v>0</v>
      </c>
      <c r="AH48" s="111">
        <f t="shared" si="5"/>
        <v>0</v>
      </c>
      <c r="AI48" s="55">
        <f t="shared" si="6"/>
        <v>0</v>
      </c>
      <c r="AK48" s="12" t="s">
        <v>35</v>
      </c>
    </row>
    <row r="49" spans="1:37" x14ac:dyDescent="0.2">
      <c r="A49" s="47" t="s">
        <v>208</v>
      </c>
      <c r="B49" s="104">
        <f>[45]Julho!$K$5</f>
        <v>0</v>
      </c>
      <c r="C49" s="104">
        <f>[45]Julho!$K$6</f>
        <v>0</v>
      </c>
      <c r="D49" s="104">
        <f>[45]Julho!$K$7</f>
        <v>0</v>
      </c>
      <c r="E49" s="104">
        <f>[45]Julho!$K$8</f>
        <v>0</v>
      </c>
      <c r="F49" s="104">
        <f>[45]Julho!$K$9</f>
        <v>0</v>
      </c>
      <c r="G49" s="104">
        <f>[45]Julho!$K$10</f>
        <v>0</v>
      </c>
      <c r="H49" s="104">
        <f>[45]Julho!$K$11</f>
        <v>0</v>
      </c>
      <c r="I49" s="104">
        <f>[45]Julho!$K$12</f>
        <v>0</v>
      </c>
      <c r="J49" s="104">
        <f>[45]Julho!$K$13</f>
        <v>0</v>
      </c>
      <c r="K49" s="104">
        <f>[45]Julho!$K$14</f>
        <v>0</v>
      </c>
      <c r="L49" s="104">
        <f>[45]Julho!$K$15</f>
        <v>0</v>
      </c>
      <c r="M49" s="104">
        <f>[45]Julho!$K$16</f>
        <v>0</v>
      </c>
      <c r="N49" s="104">
        <f>[45]Julho!$K$17</f>
        <v>0</v>
      </c>
      <c r="O49" s="104">
        <f>[45]Julho!$K$18</f>
        <v>0</v>
      </c>
      <c r="P49" s="104">
        <f>[45]Julho!$K$19</f>
        <v>0</v>
      </c>
      <c r="Q49" s="104">
        <f>[45]Julho!$K$20</f>
        <v>0</v>
      </c>
      <c r="R49" s="104">
        <f>[45]Julho!$K$21</f>
        <v>0</v>
      </c>
      <c r="S49" s="104">
        <f>[45]Julho!$K$22</f>
        <v>0</v>
      </c>
      <c r="T49" s="104">
        <f>[45]Julho!$K$23</f>
        <v>0</v>
      </c>
      <c r="U49" s="104">
        <f>[45]Julho!$K$24</f>
        <v>0</v>
      </c>
      <c r="V49" s="104">
        <f>[45]Julho!$K$25</f>
        <v>0</v>
      </c>
      <c r="W49" s="104">
        <f>[45]Julho!$K$26</f>
        <v>0</v>
      </c>
      <c r="X49" s="104">
        <f>[45]Julho!$K$27</f>
        <v>0</v>
      </c>
      <c r="Y49" s="104">
        <f>[45]Julho!$K$28</f>
        <v>0</v>
      </c>
      <c r="Z49" s="104">
        <f>[45]Julho!$K$29</f>
        <v>0</v>
      </c>
      <c r="AA49" s="104">
        <f>[45]Julho!$K$30</f>
        <v>0</v>
      </c>
      <c r="AB49" s="104">
        <f>[45]Julho!$K$31</f>
        <v>0</v>
      </c>
      <c r="AC49" s="104">
        <f>[45]Julho!$K$32</f>
        <v>0</v>
      </c>
      <c r="AD49" s="104">
        <f>[45]Julho!$K$33</f>
        <v>0</v>
      </c>
      <c r="AE49" s="104">
        <f>[45]Julho!$K$34</f>
        <v>0</v>
      </c>
      <c r="AF49" s="104">
        <f>[45]Julho!$K$35</f>
        <v>0</v>
      </c>
      <c r="AG49" s="109">
        <f t="shared" si="4"/>
        <v>0</v>
      </c>
      <c r="AH49" s="111">
        <f t="shared" si="5"/>
        <v>0</v>
      </c>
      <c r="AI49" s="55">
        <f t="shared" si="6"/>
        <v>31</v>
      </c>
      <c r="AK49" s="12"/>
    </row>
    <row r="50" spans="1:37" x14ac:dyDescent="0.2">
      <c r="A50" s="47" t="s">
        <v>146</v>
      </c>
      <c r="B50" s="104">
        <f>[46]Julho!$K$5</f>
        <v>0</v>
      </c>
      <c r="C50" s="104">
        <f>[46]Julho!$K$6</f>
        <v>0</v>
      </c>
      <c r="D50" s="104">
        <f>[46]Julho!$K$7</f>
        <v>0</v>
      </c>
      <c r="E50" s="104">
        <f>[46]Julho!$K$8</f>
        <v>0</v>
      </c>
      <c r="F50" s="104">
        <f>[46]Julho!$K$9</f>
        <v>0.2</v>
      </c>
      <c r="G50" s="104">
        <f>[46]Julho!$K$10</f>
        <v>0</v>
      </c>
      <c r="H50" s="104">
        <f>[46]Julho!$K$11</f>
        <v>0.2</v>
      </c>
      <c r="I50" s="104">
        <f>[46]Julho!$K$12</f>
        <v>0</v>
      </c>
      <c r="J50" s="104">
        <f>[46]Julho!$K$13</f>
        <v>0</v>
      </c>
      <c r="K50" s="104">
        <f>[46]Julho!$K$14</f>
        <v>0</v>
      </c>
      <c r="L50" s="104">
        <f>[46]Julho!$K$15</f>
        <v>0</v>
      </c>
      <c r="M50" s="104">
        <f>[46]Julho!$K$16</f>
        <v>0</v>
      </c>
      <c r="N50" s="104">
        <f>[46]Julho!$K$17</f>
        <v>0</v>
      </c>
      <c r="O50" s="104">
        <f>[46]Julho!$K$18</f>
        <v>0</v>
      </c>
      <c r="P50" s="104">
        <f>[46]Julho!$K$19</f>
        <v>0</v>
      </c>
      <c r="Q50" s="104">
        <f>[46]Julho!$K$20</f>
        <v>0</v>
      </c>
      <c r="R50" s="104">
        <f>[46]Julho!$K$21</f>
        <v>0</v>
      </c>
      <c r="S50" s="104">
        <f>[46]Julho!$K$22</f>
        <v>0</v>
      </c>
      <c r="T50" s="104">
        <f>[46]Julho!$K$23</f>
        <v>0</v>
      </c>
      <c r="U50" s="104">
        <f>[46]Julho!$K$24</f>
        <v>0</v>
      </c>
      <c r="V50" s="104">
        <f>[46]Julho!$K$25</f>
        <v>0</v>
      </c>
      <c r="W50" s="104">
        <f>[46]Julho!$K$26</f>
        <v>0</v>
      </c>
      <c r="X50" s="104">
        <f>[46]Julho!$K$27</f>
        <v>0</v>
      </c>
      <c r="Y50" s="104">
        <f>[46]Julho!$K$28</f>
        <v>0</v>
      </c>
      <c r="Z50" s="104">
        <f>[46]Julho!$K$29</f>
        <v>0</v>
      </c>
      <c r="AA50" s="104">
        <f>[46]Julho!$K$30</f>
        <v>0</v>
      </c>
      <c r="AB50" s="104">
        <f>[46]Julho!$K$31</f>
        <v>0</v>
      </c>
      <c r="AC50" s="104">
        <f>[46]Julho!$K$32</f>
        <v>0</v>
      </c>
      <c r="AD50" s="104">
        <f>[46]Julho!$K$33</f>
        <v>0.2</v>
      </c>
      <c r="AE50" s="104">
        <f>[46]Julho!$K$34</f>
        <v>0</v>
      </c>
      <c r="AF50" s="104">
        <f>[46]Julho!$K$35</f>
        <v>0</v>
      </c>
      <c r="AG50" s="109">
        <f t="shared" si="4"/>
        <v>0.60000000000000009</v>
      </c>
      <c r="AH50" s="111">
        <f t="shared" si="5"/>
        <v>0.2</v>
      </c>
      <c r="AI50" s="55">
        <f t="shared" si="6"/>
        <v>28</v>
      </c>
    </row>
    <row r="51" spans="1:37" hidden="1" x14ac:dyDescent="0.2">
      <c r="A51" s="47" t="s">
        <v>278</v>
      </c>
      <c r="B51" s="104" t="str">
        <f>[47]Julho!$K$5</f>
        <v>*</v>
      </c>
      <c r="C51" s="104" t="str">
        <f>[47]Julho!$K$6</f>
        <v>*</v>
      </c>
      <c r="D51" s="104" t="str">
        <f>[47]Julho!$K$7</f>
        <v>*</v>
      </c>
      <c r="E51" s="104" t="str">
        <f>[47]Julho!$K$8</f>
        <v>*</v>
      </c>
      <c r="F51" s="104" t="str">
        <f>[47]Julho!$K$9</f>
        <v>*</v>
      </c>
      <c r="G51" s="104" t="str">
        <f>[47]Julho!$K$10</f>
        <v>*</v>
      </c>
      <c r="H51" s="104" t="str">
        <f>[47]Julho!$K$11</f>
        <v>*</v>
      </c>
      <c r="I51" s="104" t="str">
        <f>[47]Julho!$K$12</f>
        <v>*</v>
      </c>
      <c r="J51" s="104" t="str">
        <f>[47]Julho!$K$13</f>
        <v>*</v>
      </c>
      <c r="K51" s="104" t="str">
        <f>[47]Julho!$K$14</f>
        <v>*</v>
      </c>
      <c r="L51" s="104" t="str">
        <f>[47]Julho!$K$15</f>
        <v>*</v>
      </c>
      <c r="M51" s="104" t="str">
        <f>[47]Julho!$K$16</f>
        <v>*</v>
      </c>
      <c r="N51" s="104" t="str">
        <f>[47]Julho!$K$17</f>
        <v>*</v>
      </c>
      <c r="O51" s="104" t="str">
        <f>[47]Julho!$K$18</f>
        <v>*</v>
      </c>
      <c r="P51" s="104" t="str">
        <f>[47]Julho!$K$19</f>
        <v>*</v>
      </c>
      <c r="Q51" s="104" t="str">
        <f>[47]Julho!$K$20</f>
        <v>*</v>
      </c>
      <c r="R51" s="104" t="str">
        <f>[47]Julho!$K$21</f>
        <v>*</v>
      </c>
      <c r="S51" s="104" t="str">
        <f>[47]Julho!$K$22</f>
        <v>*</v>
      </c>
      <c r="T51" s="104" t="str">
        <f>[47]Julho!$K$23</f>
        <v>*</v>
      </c>
      <c r="U51" s="104" t="str">
        <f>[47]Julho!$K$24</f>
        <v>*</v>
      </c>
      <c r="V51" s="104" t="str">
        <f>[47]Julho!$K$25</f>
        <v>*</v>
      </c>
      <c r="W51" s="104" t="str">
        <f>[47]Julho!$K$26</f>
        <v>*</v>
      </c>
      <c r="X51" s="104" t="str">
        <f>[47]Julho!$K$27</f>
        <v>*</v>
      </c>
      <c r="Y51" s="104" t="str">
        <f>[47]Julho!$K$28</f>
        <v>*</v>
      </c>
      <c r="Z51" s="104" t="str">
        <f>[47]Julho!$K$29</f>
        <v>*</v>
      </c>
      <c r="AA51" s="104" t="str">
        <f>[47]Julho!$K$30</f>
        <v>*</v>
      </c>
      <c r="AB51" s="104" t="str">
        <f>[47]Julho!$K$31</f>
        <v>*</v>
      </c>
      <c r="AC51" s="104" t="str">
        <f>[47]Julho!$K$32</f>
        <v>*</v>
      </c>
      <c r="AD51" s="104" t="str">
        <f>[47]Julho!$K$33</f>
        <v>*</v>
      </c>
      <c r="AE51" s="104" t="str">
        <f>[47]Julho!$K$34</f>
        <v>*</v>
      </c>
      <c r="AF51" s="104" t="str">
        <f>[47]Julho!$K$35</f>
        <v>*</v>
      </c>
      <c r="AG51" s="109">
        <f t="shared" si="4"/>
        <v>0</v>
      </c>
      <c r="AH51" s="111">
        <f t="shared" si="5"/>
        <v>0</v>
      </c>
      <c r="AI51" s="55">
        <f t="shared" si="6"/>
        <v>0</v>
      </c>
    </row>
    <row r="52" spans="1:37" x14ac:dyDescent="0.2">
      <c r="A52" s="47" t="s">
        <v>17</v>
      </c>
      <c r="B52" s="104">
        <f>[48]Julho!$K$5</f>
        <v>0</v>
      </c>
      <c r="C52" s="104">
        <f>[48]Julho!$K$6</f>
        <v>0</v>
      </c>
      <c r="D52" s="104">
        <f>[48]Julho!$K$7</f>
        <v>0</v>
      </c>
      <c r="E52" s="104">
        <f>[48]Julho!$K$8</f>
        <v>0</v>
      </c>
      <c r="F52" s="104">
        <f>[48]Julho!$K$9</f>
        <v>0</v>
      </c>
      <c r="G52" s="104">
        <f>[48]Julho!$K$10</f>
        <v>0</v>
      </c>
      <c r="H52" s="104">
        <f>[48]Julho!$K$11</f>
        <v>0</v>
      </c>
      <c r="I52" s="104">
        <f>[48]Julho!$K$12</f>
        <v>0</v>
      </c>
      <c r="J52" s="104">
        <f>[48]Julho!$K$13</f>
        <v>0</v>
      </c>
      <c r="K52" s="104">
        <f>[48]Julho!$K$14</f>
        <v>0</v>
      </c>
      <c r="L52" s="104">
        <f>[48]Julho!$K$15</f>
        <v>0</v>
      </c>
      <c r="M52" s="104">
        <f>[48]Julho!$K$16</f>
        <v>0</v>
      </c>
      <c r="N52" s="104">
        <f>[48]Julho!$K$17</f>
        <v>0</v>
      </c>
      <c r="O52" s="104">
        <f>[48]Julho!$K$18</f>
        <v>0</v>
      </c>
      <c r="P52" s="104">
        <f>[48]Julho!$K$19</f>
        <v>0</v>
      </c>
      <c r="Q52" s="104">
        <f>[48]Julho!$K$20</f>
        <v>0</v>
      </c>
      <c r="R52" s="104">
        <f>[48]Julho!$K$21</f>
        <v>0</v>
      </c>
      <c r="S52" s="104">
        <f>[48]Julho!$K$22</f>
        <v>0</v>
      </c>
      <c r="T52" s="104">
        <f>[48]Julho!$K$23</f>
        <v>0</v>
      </c>
      <c r="U52" s="104">
        <f>[48]Julho!$K$24</f>
        <v>0</v>
      </c>
      <c r="V52" s="104">
        <f>[48]Julho!$K$25</f>
        <v>0</v>
      </c>
      <c r="W52" s="104">
        <f>[48]Julho!$K$26</f>
        <v>0</v>
      </c>
      <c r="X52" s="104">
        <f>[48]Julho!$K$27</f>
        <v>0</v>
      </c>
      <c r="Y52" s="104">
        <f>[48]Julho!$K$28</f>
        <v>0</v>
      </c>
      <c r="Z52" s="104">
        <f>[48]Julho!$K$29</f>
        <v>0</v>
      </c>
      <c r="AA52" s="104">
        <f>[48]Julho!$K$30</f>
        <v>0</v>
      </c>
      <c r="AB52" s="104">
        <f>[48]Julho!$K$31</f>
        <v>3.4</v>
      </c>
      <c r="AC52" s="104">
        <f>[48]Julho!$K$32</f>
        <v>8.8000000000000007</v>
      </c>
      <c r="AD52" s="104">
        <f>[48]Julho!$K$33</f>
        <v>0.2</v>
      </c>
      <c r="AE52" s="104">
        <f>[48]Julho!$K$34</f>
        <v>0</v>
      </c>
      <c r="AF52" s="104">
        <f>[48]Julho!$K$35</f>
        <v>0</v>
      </c>
      <c r="AG52" s="109">
        <f t="shared" si="4"/>
        <v>12.4</v>
      </c>
      <c r="AH52" s="111">
        <f t="shared" si="5"/>
        <v>8.8000000000000007</v>
      </c>
      <c r="AI52" s="55">
        <f t="shared" si="6"/>
        <v>28</v>
      </c>
    </row>
    <row r="53" spans="1:37" x14ac:dyDescent="0.2">
      <c r="A53" s="47" t="s">
        <v>130</v>
      </c>
      <c r="B53" s="104">
        <f>[49]Julho!$K$5</f>
        <v>0</v>
      </c>
      <c r="C53" s="104">
        <f>[49]Julho!$K$6</f>
        <v>0</v>
      </c>
      <c r="D53" s="104">
        <f>[49]Julho!$K$7</f>
        <v>0</v>
      </c>
      <c r="E53" s="104">
        <f>[49]Julho!$K$8</f>
        <v>0</v>
      </c>
      <c r="F53" s="104">
        <f>[49]Julho!$K$9</f>
        <v>0</v>
      </c>
      <c r="G53" s="104">
        <f>[49]Julho!$K$10</f>
        <v>0</v>
      </c>
      <c r="H53" s="104">
        <f>[49]Julho!$K$11</f>
        <v>0</v>
      </c>
      <c r="I53" s="104">
        <f>[49]Julho!$K$12</f>
        <v>0</v>
      </c>
      <c r="J53" s="104">
        <f>[49]Julho!$K$13</f>
        <v>0</v>
      </c>
      <c r="K53" s="104">
        <f>[49]Julho!$K$14</f>
        <v>0</v>
      </c>
      <c r="L53" s="104">
        <f>[49]Julho!$K$15</f>
        <v>0</v>
      </c>
      <c r="M53" s="104">
        <f>[49]Julho!$K$16</f>
        <v>0</v>
      </c>
      <c r="N53" s="104">
        <f>[49]Julho!$K$17</f>
        <v>0</v>
      </c>
      <c r="O53" s="104">
        <f>[49]Julho!$K$18</f>
        <v>0</v>
      </c>
      <c r="P53" s="104">
        <f>[49]Julho!$K$19</f>
        <v>0</v>
      </c>
      <c r="Q53" s="104">
        <f>[49]Julho!$K$20</f>
        <v>0</v>
      </c>
      <c r="R53" s="104">
        <f>[49]Julho!$K$21</f>
        <v>0</v>
      </c>
      <c r="S53" s="104">
        <f>[49]Julho!$K$22</f>
        <v>0</v>
      </c>
      <c r="T53" s="104">
        <f>[49]Julho!$K$23</f>
        <v>0</v>
      </c>
      <c r="U53" s="104">
        <f>[49]Julho!$K$24</f>
        <v>0</v>
      </c>
      <c r="V53" s="104">
        <f>[49]Julho!$K$25</f>
        <v>0</v>
      </c>
      <c r="W53" s="104">
        <f>[49]Julho!$K$26</f>
        <v>0</v>
      </c>
      <c r="X53" s="104">
        <f>[49]Julho!$K$27</f>
        <v>0</v>
      </c>
      <c r="Y53" s="104">
        <f>[49]Julho!$K$28</f>
        <v>0</v>
      </c>
      <c r="Z53" s="104">
        <f>[49]Julho!$K$29</f>
        <v>0</v>
      </c>
      <c r="AA53" s="104">
        <f>[49]Julho!$K$30</f>
        <v>0</v>
      </c>
      <c r="AB53" s="104">
        <f>[49]Julho!$K$31</f>
        <v>0</v>
      </c>
      <c r="AC53" s="104">
        <f>[49]Julho!$K$32</f>
        <v>8.2000000000000011</v>
      </c>
      <c r="AD53" s="104">
        <f>[49]Julho!$K$33</f>
        <v>0</v>
      </c>
      <c r="AE53" s="104">
        <f>[49]Julho!$K$34</f>
        <v>0</v>
      </c>
      <c r="AF53" s="104">
        <f>[49]Julho!$K$35</f>
        <v>0</v>
      </c>
      <c r="AG53" s="109">
        <f t="shared" si="4"/>
        <v>8.2000000000000011</v>
      </c>
      <c r="AH53" s="111">
        <f t="shared" si="5"/>
        <v>8.2000000000000011</v>
      </c>
      <c r="AI53" s="55">
        <f t="shared" si="6"/>
        <v>30</v>
      </c>
      <c r="AK53" s="12" t="s">
        <v>35</v>
      </c>
    </row>
    <row r="54" spans="1:37" hidden="1" x14ac:dyDescent="0.2">
      <c r="A54" s="47" t="s">
        <v>18</v>
      </c>
      <c r="B54" s="104" t="str">
        <f>[50]Julho!$K$5</f>
        <v>*</v>
      </c>
      <c r="C54" s="104" t="str">
        <f>[50]Julho!$K$6</f>
        <v>*</v>
      </c>
      <c r="D54" s="104" t="str">
        <f>[50]Julho!$K$7</f>
        <v>*</v>
      </c>
      <c r="E54" s="104" t="str">
        <f>[50]Julho!$K$8</f>
        <v>*</v>
      </c>
      <c r="F54" s="104" t="str">
        <f>[50]Julho!$K$9</f>
        <v>*</v>
      </c>
      <c r="G54" s="104" t="str">
        <f>[50]Julho!$K$10</f>
        <v>*</v>
      </c>
      <c r="H54" s="104" t="str">
        <f>[50]Julho!$K$11</f>
        <v>*</v>
      </c>
      <c r="I54" s="104" t="str">
        <f>[50]Julho!$K$12</f>
        <v>*</v>
      </c>
      <c r="J54" s="104" t="str">
        <f>[50]Julho!$K$13</f>
        <v>*</v>
      </c>
      <c r="K54" s="104" t="str">
        <f>[50]Julho!$K$14</f>
        <v>*</v>
      </c>
      <c r="L54" s="104" t="str">
        <f>[50]Julho!$K$15</f>
        <v>*</v>
      </c>
      <c r="M54" s="104" t="str">
        <f>[50]Julho!$K$16</f>
        <v>*</v>
      </c>
      <c r="N54" s="104" t="str">
        <f>[50]Julho!$K$17</f>
        <v>*</v>
      </c>
      <c r="O54" s="104" t="str">
        <f>[50]Julho!$K$18</f>
        <v>*</v>
      </c>
      <c r="P54" s="104" t="str">
        <f>[50]Julho!$K$19</f>
        <v>*</v>
      </c>
      <c r="Q54" s="104" t="str">
        <f>[50]Julho!$K$20</f>
        <v>*</v>
      </c>
      <c r="R54" s="104" t="str">
        <f>[50]Julho!$K$21</f>
        <v>*</v>
      </c>
      <c r="S54" s="104" t="str">
        <f>[50]Julho!$K$22</f>
        <v>*</v>
      </c>
      <c r="T54" s="104" t="str">
        <f>[50]Julho!$K$23</f>
        <v>*</v>
      </c>
      <c r="U54" s="104" t="str">
        <f>[50]Julho!$K$24</f>
        <v>*</v>
      </c>
      <c r="V54" s="104" t="str">
        <f>[50]Julho!$K$25</f>
        <v>*</v>
      </c>
      <c r="W54" s="104" t="str">
        <f>[50]Julho!$K$26</f>
        <v>*</v>
      </c>
      <c r="X54" s="104" t="str">
        <f>[50]Julho!$K$27</f>
        <v>*</v>
      </c>
      <c r="Y54" s="104" t="str">
        <f>[50]Julho!$K$28</f>
        <v>*</v>
      </c>
      <c r="Z54" s="104" t="str">
        <f>[50]Julho!$K$29</f>
        <v>*</v>
      </c>
      <c r="AA54" s="104" t="str">
        <f>[50]Julho!$K$30</f>
        <v>*</v>
      </c>
      <c r="AB54" s="104" t="str">
        <f>[50]Julho!$K$31</f>
        <v>*</v>
      </c>
      <c r="AC54" s="104" t="str">
        <f>[50]Julho!$K$32</f>
        <v>*</v>
      </c>
      <c r="AD54" s="104" t="str">
        <f>[50]Julho!$K$33</f>
        <v>*</v>
      </c>
      <c r="AE54" s="104" t="str">
        <f>[50]Julho!$K$34</f>
        <v>*</v>
      </c>
      <c r="AF54" s="104" t="str">
        <f>[50]Julho!$K$35</f>
        <v>*</v>
      </c>
      <c r="AG54" s="109">
        <f>SUM(B54:AF54)</f>
        <v>0</v>
      </c>
      <c r="AH54" s="111">
        <f t="shared" ref="AH54" si="7">MAX(B54:AF54)</f>
        <v>0</v>
      </c>
      <c r="AI54" s="55">
        <f t="shared" si="6"/>
        <v>0</v>
      </c>
    </row>
    <row r="55" spans="1:37" x14ac:dyDescent="0.2">
      <c r="A55" s="47" t="s">
        <v>19</v>
      </c>
      <c r="B55" s="104">
        <f>[51]Julho!$K$5</f>
        <v>0</v>
      </c>
      <c r="C55" s="104">
        <f>[51]Julho!$K$6</f>
        <v>0</v>
      </c>
      <c r="D55" s="104">
        <f>[51]Julho!$K$7</f>
        <v>0</v>
      </c>
      <c r="E55" s="104">
        <f>[51]Julho!$K$8</f>
        <v>0</v>
      </c>
      <c r="F55" s="104">
        <f>[51]Julho!$K$9</f>
        <v>0.2</v>
      </c>
      <c r="G55" s="104">
        <f>[51]Julho!$K$10</f>
        <v>0</v>
      </c>
      <c r="H55" s="104">
        <f>[51]Julho!$K$11</f>
        <v>0</v>
      </c>
      <c r="I55" s="104">
        <f>[51]Julho!$K$12</f>
        <v>0</v>
      </c>
      <c r="J55" s="104">
        <f>[51]Julho!$K$13</f>
        <v>0</v>
      </c>
      <c r="K55" s="104">
        <f>[51]Julho!$K$14</f>
        <v>0</v>
      </c>
      <c r="L55" s="104">
        <f>[51]Julho!$K$15</f>
        <v>0</v>
      </c>
      <c r="M55" s="104">
        <f>[51]Julho!$K$16</f>
        <v>0</v>
      </c>
      <c r="N55" s="104">
        <f>[51]Julho!$K$17</f>
        <v>0</v>
      </c>
      <c r="O55" s="104">
        <f>[51]Julho!$K$18</f>
        <v>0</v>
      </c>
      <c r="P55" s="104">
        <f>[51]Julho!$K$19</f>
        <v>0</v>
      </c>
      <c r="Q55" s="104">
        <f>[51]Julho!$K$20</f>
        <v>0</v>
      </c>
      <c r="R55" s="104">
        <f>[51]Julho!$K$21</f>
        <v>0</v>
      </c>
      <c r="S55" s="104">
        <f>[51]Julho!$K$22</f>
        <v>0</v>
      </c>
      <c r="T55" s="104">
        <f>[51]Julho!$K$23</f>
        <v>0</v>
      </c>
      <c r="U55" s="104">
        <f>[51]Julho!$K$24</f>
        <v>0</v>
      </c>
      <c r="V55" s="104">
        <f>[51]Julho!$K$25</f>
        <v>0</v>
      </c>
      <c r="W55" s="104">
        <f>[51]Julho!$K$26</f>
        <v>0</v>
      </c>
      <c r="X55" s="104">
        <f>[51]Julho!$K$27</f>
        <v>0</v>
      </c>
      <c r="Y55" s="104">
        <f>[51]Julho!$K$28</f>
        <v>4.2</v>
      </c>
      <c r="Z55" s="104">
        <f>[51]Julho!$K$29</f>
        <v>0.2</v>
      </c>
      <c r="AA55" s="104">
        <f>[51]Julho!$K$30</f>
        <v>0</v>
      </c>
      <c r="AB55" s="104">
        <f>[51]Julho!$K$31</f>
        <v>18.8</v>
      </c>
      <c r="AC55" s="104">
        <f>[51]Julho!$K$32</f>
        <v>0.2</v>
      </c>
      <c r="AD55" s="104">
        <f>[51]Julho!$K$33</f>
        <v>0.2</v>
      </c>
      <c r="AE55" s="104">
        <f>[51]Julho!$K$34</f>
        <v>0</v>
      </c>
      <c r="AF55" s="104">
        <f>[51]Julho!$K$35</f>
        <v>0</v>
      </c>
      <c r="AG55" s="109">
        <f t="shared" si="4"/>
        <v>23.8</v>
      </c>
      <c r="AH55" s="111">
        <f t="shared" si="5"/>
        <v>18.8</v>
      </c>
      <c r="AI55" s="55">
        <f t="shared" si="6"/>
        <v>25</v>
      </c>
      <c r="AJ55" s="12" t="s">
        <v>35</v>
      </c>
    </row>
    <row r="56" spans="1:37" x14ac:dyDescent="0.2">
      <c r="A56" s="47" t="s">
        <v>23</v>
      </c>
      <c r="B56" s="104">
        <f>[52]Julho!$K$5</f>
        <v>0</v>
      </c>
      <c r="C56" s="104">
        <f>[52]Julho!$K$6</f>
        <v>0</v>
      </c>
      <c r="D56" s="104">
        <f>[52]Julho!$K$7</f>
        <v>0</v>
      </c>
      <c r="E56" s="104">
        <f>[52]Julho!$K$8</f>
        <v>0</v>
      </c>
      <c r="F56" s="104">
        <f>[52]Julho!$K$9</f>
        <v>0</v>
      </c>
      <c r="G56" s="104">
        <f>[52]Julho!$K$10</f>
        <v>0</v>
      </c>
      <c r="H56" s="104">
        <f>[52]Julho!$K$11</f>
        <v>0</v>
      </c>
      <c r="I56" s="104">
        <f>[52]Julho!$K$12</f>
        <v>0</v>
      </c>
      <c r="J56" s="104">
        <f>[52]Julho!$K$13</f>
        <v>0</v>
      </c>
      <c r="K56" s="104">
        <f>[52]Julho!$K$14</f>
        <v>0</v>
      </c>
      <c r="L56" s="104">
        <f>[52]Julho!$K$15</f>
        <v>0</v>
      </c>
      <c r="M56" s="104">
        <f>[52]Julho!$K$16</f>
        <v>0</v>
      </c>
      <c r="N56" s="104">
        <f>[52]Julho!$K$17</f>
        <v>0</v>
      </c>
      <c r="O56" s="104">
        <f>[52]Julho!$K$18</f>
        <v>0</v>
      </c>
      <c r="P56" s="104">
        <f>[52]Julho!$K$19</f>
        <v>0</v>
      </c>
      <c r="Q56" s="104">
        <f>[52]Julho!$K$20</f>
        <v>0</v>
      </c>
      <c r="R56" s="104">
        <f>[52]Julho!$K$21</f>
        <v>0</v>
      </c>
      <c r="S56" s="104">
        <f>[52]Julho!$K$22</f>
        <v>0</v>
      </c>
      <c r="T56" s="104">
        <f>[52]Julho!$K$23</f>
        <v>0</v>
      </c>
      <c r="U56" s="104">
        <f>[52]Julho!$K$24</f>
        <v>0</v>
      </c>
      <c r="V56" s="104">
        <f>[52]Julho!$K$25</f>
        <v>0</v>
      </c>
      <c r="W56" s="104">
        <f>[52]Julho!$K$26</f>
        <v>0</v>
      </c>
      <c r="X56" s="104">
        <f>[52]Julho!$K$27</f>
        <v>0</v>
      </c>
      <c r="Y56" s="104">
        <f>[52]Julho!$K$28</f>
        <v>0</v>
      </c>
      <c r="Z56" s="104">
        <f>[52]Julho!$K$29</f>
        <v>0</v>
      </c>
      <c r="AA56" s="104">
        <f>[52]Julho!$K$30</f>
        <v>0</v>
      </c>
      <c r="AB56" s="104">
        <f>[52]Julho!$K$31</f>
        <v>0</v>
      </c>
      <c r="AC56" s="104">
        <f>[52]Julho!$K$32</f>
        <v>3.2</v>
      </c>
      <c r="AD56" s="104">
        <f>[52]Julho!$K$33</f>
        <v>0</v>
      </c>
      <c r="AE56" s="104">
        <f>[52]Julho!$K$34</f>
        <v>0</v>
      </c>
      <c r="AF56" s="104">
        <f>[52]Julho!$K$35</f>
        <v>0</v>
      </c>
      <c r="AG56" s="109">
        <f t="shared" si="4"/>
        <v>3.2</v>
      </c>
      <c r="AH56" s="111">
        <f t="shared" si="5"/>
        <v>3.2</v>
      </c>
      <c r="AI56" s="55">
        <f t="shared" si="6"/>
        <v>30</v>
      </c>
    </row>
    <row r="57" spans="1:37" x14ac:dyDescent="0.2">
      <c r="A57" s="47" t="s">
        <v>34</v>
      </c>
      <c r="B57" s="104">
        <f>[53]Julho!$K$5</f>
        <v>0.2</v>
      </c>
      <c r="C57" s="104">
        <f>[53]Julho!$K$6</f>
        <v>0</v>
      </c>
      <c r="D57" s="104">
        <f>[53]Julho!$K$7</f>
        <v>0</v>
      </c>
      <c r="E57" s="104">
        <f>[53]Julho!$K$8</f>
        <v>0</v>
      </c>
      <c r="F57" s="104">
        <f>[53]Julho!$K$9</f>
        <v>0</v>
      </c>
      <c r="G57" s="104">
        <f>[53]Julho!$K$10</f>
        <v>0</v>
      </c>
      <c r="H57" s="104">
        <f>[53]Julho!$K$11</f>
        <v>0</v>
      </c>
      <c r="I57" s="104">
        <f>[53]Julho!$K$12</f>
        <v>0</v>
      </c>
      <c r="J57" s="104">
        <f>[53]Julho!$K$13</f>
        <v>0</v>
      </c>
      <c r="K57" s="104">
        <f>[53]Julho!$K$14</f>
        <v>0</v>
      </c>
      <c r="L57" s="104">
        <f>[53]Julho!$K$15</f>
        <v>0</v>
      </c>
      <c r="M57" s="104">
        <f>[53]Julho!$K$16</f>
        <v>0</v>
      </c>
      <c r="N57" s="104">
        <f>[53]Julho!$K$17</f>
        <v>0</v>
      </c>
      <c r="O57" s="104">
        <f>[53]Julho!$K$18</f>
        <v>0</v>
      </c>
      <c r="P57" s="104">
        <f>[53]Julho!$K$19</f>
        <v>0</v>
      </c>
      <c r="Q57" s="104">
        <f>[53]Julho!$K$20</f>
        <v>0</v>
      </c>
      <c r="R57" s="104">
        <f>[53]Julho!$K$21</f>
        <v>0</v>
      </c>
      <c r="S57" s="104">
        <f>[53]Julho!$K$22</f>
        <v>0</v>
      </c>
      <c r="T57" s="104">
        <f>[53]Julho!$K$23</f>
        <v>0</v>
      </c>
      <c r="U57" s="104">
        <f>[53]Julho!$K$24</f>
        <v>0</v>
      </c>
      <c r="V57" s="104">
        <f>[53]Julho!$K$25</f>
        <v>0</v>
      </c>
      <c r="W57" s="104">
        <f>[53]Julho!$K$26</f>
        <v>0</v>
      </c>
      <c r="X57" s="104">
        <f>[53]Julho!$K$27</f>
        <v>0</v>
      </c>
      <c r="Y57" s="104">
        <f>[53]Julho!$K$28</f>
        <v>0</v>
      </c>
      <c r="Z57" s="104">
        <f>[53]Julho!$K$29</f>
        <v>0</v>
      </c>
      <c r="AA57" s="104">
        <f>[53]Julho!$K$30</f>
        <v>0</v>
      </c>
      <c r="AB57" s="104">
        <f>[53]Julho!$K$31</f>
        <v>0</v>
      </c>
      <c r="AC57" s="104">
        <f>[53]Julho!$K$32</f>
        <v>0</v>
      </c>
      <c r="AD57" s="104">
        <f>[53]Julho!$K$33</f>
        <v>0</v>
      </c>
      <c r="AE57" s="104">
        <f>[53]Julho!$K$34</f>
        <v>0</v>
      </c>
      <c r="AF57" s="104">
        <f>[53]Julho!$K$35</f>
        <v>0</v>
      </c>
      <c r="AG57" s="109">
        <f t="shared" si="4"/>
        <v>0.2</v>
      </c>
      <c r="AH57" s="111">
        <f t="shared" si="5"/>
        <v>0.2</v>
      </c>
      <c r="AI57" s="55">
        <f t="shared" si="6"/>
        <v>30</v>
      </c>
      <c r="AJ57" s="12" t="s">
        <v>35</v>
      </c>
    </row>
    <row r="58" spans="1:37" x14ac:dyDescent="0.2">
      <c r="A58" s="47" t="s">
        <v>20</v>
      </c>
      <c r="B58" s="104">
        <f>[54]Julho!$K$5</f>
        <v>0</v>
      </c>
      <c r="C58" s="104">
        <f>[54]Julho!$K$6</f>
        <v>0</v>
      </c>
      <c r="D58" s="104">
        <f>[54]Julho!$K$7</f>
        <v>0</v>
      </c>
      <c r="E58" s="104">
        <f>[54]Julho!$K$8</f>
        <v>0</v>
      </c>
      <c r="F58" s="104">
        <f>[54]Julho!$K$9</f>
        <v>0</v>
      </c>
      <c r="G58" s="104">
        <f>[54]Julho!$K$10</f>
        <v>0</v>
      </c>
      <c r="H58" s="104">
        <f>[54]Julho!$K$11</f>
        <v>0</v>
      </c>
      <c r="I58" s="104">
        <f>[54]Julho!$K$12</f>
        <v>0</v>
      </c>
      <c r="J58" s="104">
        <f>[54]Julho!$K$13</f>
        <v>0</v>
      </c>
      <c r="K58" s="104">
        <f>[54]Julho!$K$14</f>
        <v>0</v>
      </c>
      <c r="L58" s="104">
        <f>[54]Julho!$K$15</f>
        <v>0</v>
      </c>
      <c r="M58" s="104">
        <f>[54]Julho!$K$16</f>
        <v>0</v>
      </c>
      <c r="N58" s="104">
        <f>[54]Julho!$K$17</f>
        <v>0</v>
      </c>
      <c r="O58" s="104">
        <f>[54]Julho!$K$18</f>
        <v>0</v>
      </c>
      <c r="P58" s="104">
        <f>[54]Julho!$K$19</f>
        <v>0</v>
      </c>
      <c r="Q58" s="104">
        <f>[54]Julho!$K$20</f>
        <v>0</v>
      </c>
      <c r="R58" s="104">
        <f>[54]Julho!$K$21</f>
        <v>0</v>
      </c>
      <c r="S58" s="104">
        <f>[54]Julho!$K$22</f>
        <v>0</v>
      </c>
      <c r="T58" s="104">
        <f>[54]Julho!$K$23</f>
        <v>0</v>
      </c>
      <c r="U58" s="104">
        <f>[54]Julho!$K$24</f>
        <v>0</v>
      </c>
      <c r="V58" s="104">
        <f>[54]Julho!$K$25</f>
        <v>0</v>
      </c>
      <c r="W58" s="104">
        <f>[54]Julho!$K$26</f>
        <v>0</v>
      </c>
      <c r="X58" s="104">
        <f>[54]Julho!$K$27</f>
        <v>0</v>
      </c>
      <c r="Y58" s="104">
        <f>[54]Julho!$K$28</f>
        <v>0</v>
      </c>
      <c r="Z58" s="104">
        <f>[54]Julho!$K$29</f>
        <v>0</v>
      </c>
      <c r="AA58" s="104">
        <f>[54]Julho!$K$30</f>
        <v>0</v>
      </c>
      <c r="AB58" s="104">
        <f>[54]Julho!$K$31</f>
        <v>0</v>
      </c>
      <c r="AC58" s="104">
        <f>[54]Julho!$K$32</f>
        <v>4</v>
      </c>
      <c r="AD58" s="104">
        <f>[54]Julho!$K$33</f>
        <v>0</v>
      </c>
      <c r="AE58" s="104">
        <f>[54]Julho!$K$34</f>
        <v>0</v>
      </c>
      <c r="AF58" s="104">
        <f>[54]Julho!$K$35</f>
        <v>0</v>
      </c>
      <c r="AG58" s="109">
        <f t="shared" si="4"/>
        <v>4</v>
      </c>
      <c r="AH58" s="111">
        <f t="shared" si="5"/>
        <v>4</v>
      </c>
      <c r="AI58" s="55">
        <f t="shared" si="6"/>
        <v>30</v>
      </c>
    </row>
    <row r="59" spans="1:37" s="113" customFormat="1" x14ac:dyDescent="0.2">
      <c r="A59" s="119" t="s">
        <v>1</v>
      </c>
      <c r="B59" s="11">
        <v>0</v>
      </c>
      <c r="C59" s="11">
        <v>0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0</v>
      </c>
      <c r="Y59" s="11">
        <v>0</v>
      </c>
      <c r="Z59" s="11">
        <v>0</v>
      </c>
      <c r="AA59" s="11">
        <v>0</v>
      </c>
      <c r="AB59" s="11">
        <v>0</v>
      </c>
      <c r="AC59" s="11">
        <v>7.4</v>
      </c>
      <c r="AD59" s="11">
        <v>0.2</v>
      </c>
      <c r="AE59" s="11">
        <v>0</v>
      </c>
      <c r="AF59" s="11">
        <v>0</v>
      </c>
      <c r="AG59" s="109">
        <f t="shared" si="4"/>
        <v>7.6000000000000005</v>
      </c>
      <c r="AH59" s="111">
        <f t="shared" si="5"/>
        <v>7.4</v>
      </c>
      <c r="AI59" s="55">
        <f t="shared" si="6"/>
        <v>29</v>
      </c>
    </row>
    <row r="60" spans="1:37" s="21" customFormat="1" ht="12.75" hidden="1" customHeight="1" x14ac:dyDescent="0.2">
      <c r="A60" s="119" t="s">
        <v>47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09">
        <f t="shared" si="4"/>
        <v>0</v>
      </c>
      <c r="AH60" s="111">
        <f t="shared" si="5"/>
        <v>0</v>
      </c>
      <c r="AI60" s="55">
        <f t="shared" si="6"/>
        <v>0</v>
      </c>
    </row>
    <row r="61" spans="1:37" s="21" customFormat="1" ht="12.75" hidden="1" customHeight="1" x14ac:dyDescent="0.2">
      <c r="A61" s="119" t="s">
        <v>31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09">
        <f t="shared" si="4"/>
        <v>0</v>
      </c>
      <c r="AH61" s="111">
        <f t="shared" si="5"/>
        <v>0</v>
      </c>
      <c r="AI61" s="55">
        <f t="shared" si="6"/>
        <v>0</v>
      </c>
    </row>
    <row r="62" spans="1:37" s="21" customFormat="1" x14ac:dyDescent="0.2">
      <c r="A62" s="119" t="s">
        <v>183</v>
      </c>
      <c r="B62" s="11">
        <v>0</v>
      </c>
      <c r="C62" s="11">
        <v>0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0.2</v>
      </c>
      <c r="W62" s="11">
        <v>0</v>
      </c>
      <c r="X62" s="11">
        <v>0</v>
      </c>
      <c r="Y62" s="11">
        <v>0</v>
      </c>
      <c r="Z62" s="11">
        <v>0</v>
      </c>
      <c r="AA62" s="11">
        <v>0</v>
      </c>
      <c r="AB62" s="11">
        <v>0</v>
      </c>
      <c r="AC62" s="11">
        <v>9.4</v>
      </c>
      <c r="AD62" s="11">
        <v>0</v>
      </c>
      <c r="AE62" s="11">
        <v>0</v>
      </c>
      <c r="AF62" s="11">
        <v>0</v>
      </c>
      <c r="AG62" s="109">
        <f t="shared" si="4"/>
        <v>9.6</v>
      </c>
      <c r="AH62" s="111">
        <f t="shared" si="5"/>
        <v>9.4</v>
      </c>
      <c r="AI62" s="55">
        <f t="shared" si="6"/>
        <v>29</v>
      </c>
    </row>
    <row r="63" spans="1:37" s="21" customFormat="1" x14ac:dyDescent="0.2">
      <c r="A63" s="119" t="s">
        <v>184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2.6</v>
      </c>
      <c r="M63" s="11">
        <v>0</v>
      </c>
      <c r="N63" s="11">
        <v>0</v>
      </c>
      <c r="O63" s="11">
        <v>0</v>
      </c>
      <c r="P63" s="11">
        <v>0</v>
      </c>
      <c r="Q63" s="11">
        <v>0.6</v>
      </c>
      <c r="R63" s="11">
        <v>0.2</v>
      </c>
      <c r="S63" s="11">
        <v>2</v>
      </c>
      <c r="T63" s="11">
        <v>0</v>
      </c>
      <c r="U63" s="11">
        <v>0</v>
      </c>
      <c r="V63" s="11">
        <v>0</v>
      </c>
      <c r="W63" s="11">
        <v>0</v>
      </c>
      <c r="X63" s="11">
        <v>0</v>
      </c>
      <c r="Y63" s="11">
        <v>0</v>
      </c>
      <c r="Z63" s="11">
        <v>0</v>
      </c>
      <c r="AA63" s="11">
        <v>0</v>
      </c>
      <c r="AB63" s="11">
        <v>0</v>
      </c>
      <c r="AC63" s="11">
        <v>1.8</v>
      </c>
      <c r="AD63" s="11">
        <v>0</v>
      </c>
      <c r="AE63" s="11">
        <v>0</v>
      </c>
      <c r="AF63" s="11">
        <v>0</v>
      </c>
      <c r="AG63" s="109">
        <f t="shared" si="4"/>
        <v>7.2</v>
      </c>
      <c r="AH63" s="111">
        <f t="shared" si="5"/>
        <v>2.6</v>
      </c>
      <c r="AI63" s="55">
        <f t="shared" si="6"/>
        <v>26</v>
      </c>
    </row>
    <row r="64" spans="1:37" s="21" customFormat="1" x14ac:dyDescent="0.2">
      <c r="A64" s="119" t="s">
        <v>185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</v>
      </c>
      <c r="Y64" s="11">
        <v>0</v>
      </c>
      <c r="Z64" s="11">
        <v>0</v>
      </c>
      <c r="AA64" s="11">
        <v>0</v>
      </c>
      <c r="AB64" s="11">
        <v>0</v>
      </c>
      <c r="AC64" s="11">
        <v>7.4</v>
      </c>
      <c r="AD64" s="11">
        <v>0</v>
      </c>
      <c r="AE64" s="11">
        <v>0</v>
      </c>
      <c r="AF64" s="11">
        <v>0</v>
      </c>
      <c r="AG64" s="109">
        <f t="shared" si="4"/>
        <v>7.4</v>
      </c>
      <c r="AH64" s="111">
        <f t="shared" si="5"/>
        <v>7.4</v>
      </c>
      <c r="AI64" s="55">
        <f t="shared" si="6"/>
        <v>30</v>
      </c>
      <c r="AK64" s="114"/>
    </row>
    <row r="65" spans="1:38" s="21" customFormat="1" x14ac:dyDescent="0.2">
      <c r="A65" s="119" t="s">
        <v>186</v>
      </c>
      <c r="B65" s="11">
        <v>0</v>
      </c>
      <c r="C65" s="11">
        <v>0</v>
      </c>
      <c r="D65" s="11"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v>0</v>
      </c>
      <c r="O65" s="11">
        <v>2.4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</v>
      </c>
      <c r="W65" s="11">
        <v>0</v>
      </c>
      <c r="X65" s="11">
        <v>0</v>
      </c>
      <c r="Y65" s="11">
        <v>0</v>
      </c>
      <c r="Z65" s="11">
        <v>0</v>
      </c>
      <c r="AA65" s="11">
        <v>0</v>
      </c>
      <c r="AB65" s="11">
        <v>0</v>
      </c>
      <c r="AC65" s="11">
        <v>3.6</v>
      </c>
      <c r="AD65" s="11">
        <v>0</v>
      </c>
      <c r="AE65" s="11">
        <v>0</v>
      </c>
      <c r="AF65" s="11">
        <v>0</v>
      </c>
      <c r="AG65" s="109">
        <f t="shared" ref="AG65:AG87" si="8">SUM(B65:AF65)</f>
        <v>6</v>
      </c>
      <c r="AH65" s="111">
        <f t="shared" ref="AH65:AH87" si="9">MAX(B65:AF65)</f>
        <v>3.6</v>
      </c>
      <c r="AI65" s="55">
        <f t="shared" si="6"/>
        <v>29</v>
      </c>
      <c r="AJ65" s="114"/>
      <c r="AK65" s="114"/>
    </row>
    <row r="66" spans="1:38" s="21" customFormat="1" x14ac:dyDescent="0.2">
      <c r="A66" s="119" t="s">
        <v>187</v>
      </c>
      <c r="B66" s="11">
        <v>0</v>
      </c>
      <c r="C66" s="11">
        <v>0</v>
      </c>
      <c r="D66" s="11"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  <c r="U66" s="11">
        <v>0</v>
      </c>
      <c r="V66" s="11">
        <v>0</v>
      </c>
      <c r="W66" s="11">
        <v>0</v>
      </c>
      <c r="X66" s="11">
        <v>0</v>
      </c>
      <c r="Y66" s="11">
        <v>0</v>
      </c>
      <c r="Z66" s="11">
        <v>0</v>
      </c>
      <c r="AA66" s="11">
        <v>0</v>
      </c>
      <c r="AB66" s="11">
        <v>0</v>
      </c>
      <c r="AC66" s="11">
        <v>0</v>
      </c>
      <c r="AD66" s="11">
        <v>0</v>
      </c>
      <c r="AE66" s="11">
        <v>0</v>
      </c>
      <c r="AF66" s="11">
        <v>0</v>
      </c>
      <c r="AG66" s="109">
        <f t="shared" si="8"/>
        <v>0</v>
      </c>
      <c r="AH66" s="111">
        <f t="shared" si="9"/>
        <v>0</v>
      </c>
      <c r="AI66" s="55">
        <f t="shared" si="6"/>
        <v>31</v>
      </c>
      <c r="AJ66" s="114"/>
    </row>
    <row r="67" spans="1:38" s="21" customFormat="1" x14ac:dyDescent="0.2">
      <c r="A67" s="119" t="s">
        <v>188</v>
      </c>
      <c r="B67" s="11">
        <v>0</v>
      </c>
      <c r="C67" s="11">
        <v>0</v>
      </c>
      <c r="D67" s="11">
        <v>0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0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1">
        <v>0</v>
      </c>
      <c r="X67" s="11">
        <v>0</v>
      </c>
      <c r="Y67" s="11">
        <v>0</v>
      </c>
      <c r="Z67" s="11">
        <v>0</v>
      </c>
      <c r="AA67" s="11">
        <v>0</v>
      </c>
      <c r="AB67" s="11">
        <v>0</v>
      </c>
      <c r="AC67" s="11">
        <v>0</v>
      </c>
      <c r="AD67" s="11">
        <v>0</v>
      </c>
      <c r="AE67" s="11">
        <v>0</v>
      </c>
      <c r="AF67" s="11">
        <v>0</v>
      </c>
      <c r="AG67" s="109">
        <f t="shared" si="8"/>
        <v>0</v>
      </c>
      <c r="AH67" s="111">
        <f t="shared" si="9"/>
        <v>0</v>
      </c>
      <c r="AI67" s="55">
        <f t="shared" ref="AI67:AI87" si="10">COUNTIF(B67:AF67,"=0,0")</f>
        <v>31</v>
      </c>
    </row>
    <row r="68" spans="1:38" s="21" customFormat="1" x14ac:dyDescent="0.2">
      <c r="A68" s="119" t="s">
        <v>6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0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0</v>
      </c>
      <c r="AE68" s="11">
        <v>0</v>
      </c>
      <c r="AF68" s="11">
        <v>0</v>
      </c>
      <c r="AG68" s="109">
        <f t="shared" si="8"/>
        <v>0</v>
      </c>
      <c r="AH68" s="111">
        <f t="shared" si="9"/>
        <v>0</v>
      </c>
      <c r="AI68" s="55">
        <f t="shared" si="10"/>
        <v>31</v>
      </c>
      <c r="AJ68" s="114"/>
    </row>
    <row r="69" spans="1:38" s="21" customFormat="1" x14ac:dyDescent="0.2">
      <c r="A69" s="119" t="s">
        <v>189</v>
      </c>
      <c r="B69" s="11">
        <v>0</v>
      </c>
      <c r="C69" s="11">
        <v>0</v>
      </c>
      <c r="D69" s="11"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0</v>
      </c>
      <c r="X69" s="11">
        <v>0</v>
      </c>
      <c r="Y69" s="11">
        <v>0</v>
      </c>
      <c r="Z69" s="11">
        <v>0</v>
      </c>
      <c r="AA69" s="11">
        <v>0</v>
      </c>
      <c r="AB69" s="11">
        <v>0</v>
      </c>
      <c r="AC69" s="11">
        <v>0.8</v>
      </c>
      <c r="AD69" s="11">
        <v>0.4</v>
      </c>
      <c r="AE69" s="11">
        <v>0</v>
      </c>
      <c r="AF69" s="11">
        <v>0</v>
      </c>
      <c r="AG69" s="109">
        <f t="shared" si="8"/>
        <v>1.2000000000000002</v>
      </c>
      <c r="AH69" s="111">
        <f t="shared" si="9"/>
        <v>0.8</v>
      </c>
      <c r="AI69" s="55">
        <f t="shared" si="10"/>
        <v>29</v>
      </c>
      <c r="AJ69" s="114"/>
    </row>
    <row r="70" spans="1:38" s="21" customFormat="1" x14ac:dyDescent="0.2">
      <c r="A70" s="119" t="s">
        <v>7</v>
      </c>
      <c r="B70" s="11">
        <v>0</v>
      </c>
      <c r="C70" s="11">
        <v>0</v>
      </c>
      <c r="D70" s="11"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0</v>
      </c>
      <c r="X70" s="11">
        <v>0</v>
      </c>
      <c r="Y70" s="11">
        <v>0</v>
      </c>
      <c r="Z70" s="11">
        <v>0</v>
      </c>
      <c r="AA70" s="11">
        <v>0</v>
      </c>
      <c r="AB70" s="11">
        <v>2.2000000000000002</v>
      </c>
      <c r="AC70" s="11">
        <v>14.4</v>
      </c>
      <c r="AD70" s="11">
        <v>0.2</v>
      </c>
      <c r="AE70" s="11">
        <v>0</v>
      </c>
      <c r="AF70" s="11">
        <v>0</v>
      </c>
      <c r="AG70" s="109">
        <f t="shared" si="8"/>
        <v>16.8</v>
      </c>
      <c r="AH70" s="111">
        <f t="shared" si="9"/>
        <v>14.4</v>
      </c>
      <c r="AI70" s="55">
        <f t="shared" si="10"/>
        <v>28</v>
      </c>
    </row>
    <row r="71" spans="1:38" s="21" customFormat="1" x14ac:dyDescent="0.2">
      <c r="A71" s="119" t="s">
        <v>190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1">
        <v>0</v>
      </c>
      <c r="X71" s="11">
        <v>0</v>
      </c>
      <c r="Y71" s="11">
        <v>0.6</v>
      </c>
      <c r="Z71" s="11">
        <v>0</v>
      </c>
      <c r="AA71" s="11">
        <v>0</v>
      </c>
      <c r="AB71" s="11">
        <v>1</v>
      </c>
      <c r="AC71" s="11">
        <v>0</v>
      </c>
      <c r="AD71" s="11">
        <v>0</v>
      </c>
      <c r="AE71" s="11">
        <v>0</v>
      </c>
      <c r="AF71" s="11">
        <v>0</v>
      </c>
      <c r="AG71" s="109">
        <f t="shared" si="8"/>
        <v>1.6</v>
      </c>
      <c r="AH71" s="111">
        <f t="shared" si="9"/>
        <v>1</v>
      </c>
      <c r="AI71" s="55">
        <f t="shared" si="10"/>
        <v>29</v>
      </c>
    </row>
    <row r="72" spans="1:38" s="21" customFormat="1" x14ac:dyDescent="0.2">
      <c r="A72" s="119" t="s">
        <v>9</v>
      </c>
      <c r="B72" s="11">
        <v>0</v>
      </c>
      <c r="C72" s="11">
        <v>0</v>
      </c>
      <c r="D72" s="11"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  <c r="U72" s="11">
        <v>0</v>
      </c>
      <c r="V72" s="11">
        <v>0</v>
      </c>
      <c r="W72" s="11">
        <v>0</v>
      </c>
      <c r="X72" s="11">
        <v>0</v>
      </c>
      <c r="Y72" s="11">
        <v>0</v>
      </c>
      <c r="Z72" s="11">
        <v>0</v>
      </c>
      <c r="AA72" s="11">
        <v>0</v>
      </c>
      <c r="AB72" s="11">
        <v>3</v>
      </c>
      <c r="AC72" s="11">
        <v>8.8000000000000007</v>
      </c>
      <c r="AD72" s="11">
        <v>0</v>
      </c>
      <c r="AE72" s="11">
        <v>0</v>
      </c>
      <c r="AF72" s="11">
        <v>0</v>
      </c>
      <c r="AG72" s="109">
        <f t="shared" si="8"/>
        <v>11.8</v>
      </c>
      <c r="AH72" s="111">
        <f t="shared" si="9"/>
        <v>8.8000000000000007</v>
      </c>
      <c r="AI72" s="55">
        <f t="shared" si="10"/>
        <v>29</v>
      </c>
    </row>
    <row r="73" spans="1:38" s="21" customFormat="1" x14ac:dyDescent="0.2">
      <c r="A73" s="119" t="s">
        <v>11</v>
      </c>
      <c r="B73" s="11">
        <v>0</v>
      </c>
      <c r="C73" s="11">
        <v>0</v>
      </c>
      <c r="D73" s="11"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  <c r="U73" s="11">
        <v>0</v>
      </c>
      <c r="V73" s="11">
        <v>0</v>
      </c>
      <c r="W73" s="11">
        <v>0</v>
      </c>
      <c r="X73" s="11">
        <v>0</v>
      </c>
      <c r="Y73" s="11">
        <v>0</v>
      </c>
      <c r="Z73" s="11">
        <v>0</v>
      </c>
      <c r="AA73" s="11">
        <v>0</v>
      </c>
      <c r="AB73" s="11">
        <v>2</v>
      </c>
      <c r="AC73" s="11">
        <v>11.4</v>
      </c>
      <c r="AD73" s="11">
        <v>0</v>
      </c>
      <c r="AE73" s="11">
        <v>0</v>
      </c>
      <c r="AF73" s="11">
        <v>0</v>
      </c>
      <c r="AG73" s="109">
        <f t="shared" si="8"/>
        <v>13.4</v>
      </c>
      <c r="AH73" s="111">
        <f t="shared" si="9"/>
        <v>11.4</v>
      </c>
      <c r="AI73" s="55">
        <f t="shared" si="10"/>
        <v>29</v>
      </c>
    </row>
    <row r="74" spans="1:38" s="21" customFormat="1" x14ac:dyDescent="0.2">
      <c r="A74" s="119" t="s">
        <v>191</v>
      </c>
      <c r="B74" s="11" t="s">
        <v>154</v>
      </c>
      <c r="C74" s="11" t="s">
        <v>154</v>
      </c>
      <c r="D74" s="11" t="s">
        <v>154</v>
      </c>
      <c r="E74" s="11" t="s">
        <v>154</v>
      </c>
      <c r="F74" s="11" t="s">
        <v>154</v>
      </c>
      <c r="G74" s="11" t="s">
        <v>154</v>
      </c>
      <c r="H74" s="11" t="s">
        <v>154</v>
      </c>
      <c r="I74" s="11">
        <v>0</v>
      </c>
      <c r="J74" s="11">
        <v>1.2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0</v>
      </c>
      <c r="Y74" s="11">
        <v>8.4</v>
      </c>
      <c r="Z74" s="11">
        <v>5.6</v>
      </c>
      <c r="AA74" s="11">
        <v>0</v>
      </c>
      <c r="AB74" s="11">
        <v>21.2</v>
      </c>
      <c r="AC74" s="11">
        <v>0</v>
      </c>
      <c r="AD74" s="11">
        <v>0.2</v>
      </c>
      <c r="AE74" s="11">
        <v>0</v>
      </c>
      <c r="AF74" s="11">
        <v>0</v>
      </c>
      <c r="AG74" s="109">
        <f t="shared" si="8"/>
        <v>36.6</v>
      </c>
      <c r="AH74" s="111">
        <f t="shared" si="9"/>
        <v>21.2</v>
      </c>
      <c r="AI74" s="55">
        <f t="shared" si="10"/>
        <v>19</v>
      </c>
      <c r="AJ74" s="114"/>
    </row>
    <row r="75" spans="1:38" s="113" customFormat="1" x14ac:dyDescent="0.2">
      <c r="A75" s="119" t="s">
        <v>15</v>
      </c>
      <c r="B75" s="11">
        <v>0</v>
      </c>
      <c r="C75" s="11">
        <v>0</v>
      </c>
      <c r="D75" s="11"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  <c r="U75" s="11">
        <v>0</v>
      </c>
      <c r="V75" s="11">
        <v>0</v>
      </c>
      <c r="W75" s="11">
        <v>0</v>
      </c>
      <c r="X75" s="11">
        <v>0</v>
      </c>
      <c r="Y75" s="11">
        <v>0</v>
      </c>
      <c r="Z75" s="11">
        <v>0</v>
      </c>
      <c r="AA75" s="11">
        <v>0</v>
      </c>
      <c r="AB75" s="11">
        <v>24.2</v>
      </c>
      <c r="AC75" s="11">
        <v>0.6</v>
      </c>
      <c r="AD75" s="11">
        <v>0</v>
      </c>
      <c r="AE75" s="11">
        <v>0</v>
      </c>
      <c r="AF75" s="11">
        <v>0</v>
      </c>
      <c r="AG75" s="109">
        <f t="shared" si="8"/>
        <v>24.8</v>
      </c>
      <c r="AH75" s="111">
        <f t="shared" si="9"/>
        <v>24.2</v>
      </c>
      <c r="AI75" s="55">
        <f t="shared" si="10"/>
        <v>29</v>
      </c>
      <c r="AL75" s="113" t="s">
        <v>35</v>
      </c>
    </row>
    <row r="76" spans="1:38" s="21" customFormat="1" x14ac:dyDescent="0.2">
      <c r="A76" s="119" t="s">
        <v>192</v>
      </c>
      <c r="B76" s="11">
        <v>0</v>
      </c>
      <c r="C76" s="11">
        <v>0</v>
      </c>
      <c r="D76" s="11"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  <c r="U76" s="11">
        <v>0</v>
      </c>
      <c r="V76" s="11">
        <v>0</v>
      </c>
      <c r="W76" s="11">
        <v>0</v>
      </c>
      <c r="X76" s="11">
        <v>0</v>
      </c>
      <c r="Y76" s="11">
        <v>0</v>
      </c>
      <c r="Z76" s="11">
        <v>0</v>
      </c>
      <c r="AA76" s="11">
        <v>0</v>
      </c>
      <c r="AB76" s="11">
        <v>0</v>
      </c>
      <c r="AC76" s="11">
        <v>0</v>
      </c>
      <c r="AD76" s="11">
        <v>0</v>
      </c>
      <c r="AE76" s="11">
        <v>0</v>
      </c>
      <c r="AF76" s="11">
        <v>0</v>
      </c>
      <c r="AG76" s="109">
        <f t="shared" si="8"/>
        <v>0</v>
      </c>
      <c r="AH76" s="111">
        <f t="shared" si="9"/>
        <v>0</v>
      </c>
      <c r="AI76" s="55">
        <f t="shared" si="10"/>
        <v>31</v>
      </c>
      <c r="AL76" s="114" t="s">
        <v>35</v>
      </c>
    </row>
    <row r="77" spans="1:38" s="21" customFormat="1" x14ac:dyDescent="0.2">
      <c r="A77" s="119" t="s">
        <v>193</v>
      </c>
      <c r="B77" s="11">
        <v>0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1">
        <v>0</v>
      </c>
      <c r="X77" s="11">
        <v>0</v>
      </c>
      <c r="Y77" s="11">
        <v>0</v>
      </c>
      <c r="Z77" s="11">
        <v>0</v>
      </c>
      <c r="AA77" s="11">
        <v>0</v>
      </c>
      <c r="AB77" s="11">
        <v>0</v>
      </c>
      <c r="AC77" s="11">
        <v>0.2</v>
      </c>
      <c r="AD77" s="11">
        <v>0</v>
      </c>
      <c r="AE77" s="11">
        <v>0</v>
      </c>
      <c r="AF77" s="11">
        <v>0</v>
      </c>
      <c r="AG77" s="109">
        <f t="shared" si="8"/>
        <v>0.2</v>
      </c>
      <c r="AH77" s="111">
        <f t="shared" si="9"/>
        <v>0.2</v>
      </c>
      <c r="AI77" s="55">
        <f t="shared" si="10"/>
        <v>30</v>
      </c>
      <c r="AK77" s="114" t="s">
        <v>35</v>
      </c>
    </row>
    <row r="78" spans="1:38" s="21" customFormat="1" x14ac:dyDescent="0.2">
      <c r="A78" s="119" t="s">
        <v>18</v>
      </c>
      <c r="B78" s="11" t="s">
        <v>154</v>
      </c>
      <c r="C78" s="11" t="s">
        <v>154</v>
      </c>
      <c r="D78" s="11" t="s">
        <v>154</v>
      </c>
      <c r="E78" s="11" t="s">
        <v>154</v>
      </c>
      <c r="F78" s="11" t="s">
        <v>154</v>
      </c>
      <c r="G78" s="11" t="s">
        <v>154</v>
      </c>
      <c r="H78" s="11" t="s">
        <v>154</v>
      </c>
      <c r="I78" s="11" t="s">
        <v>154</v>
      </c>
      <c r="J78" s="11" t="s">
        <v>154</v>
      </c>
      <c r="K78" s="11" t="s">
        <v>154</v>
      </c>
      <c r="L78" s="11" t="s">
        <v>154</v>
      </c>
      <c r="M78" s="11" t="s">
        <v>154</v>
      </c>
      <c r="N78" s="11" t="s">
        <v>154</v>
      </c>
      <c r="O78" s="11">
        <v>1.8</v>
      </c>
      <c r="P78" s="11">
        <v>0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</v>
      </c>
      <c r="W78" s="11">
        <v>0</v>
      </c>
      <c r="X78" s="11">
        <v>0</v>
      </c>
      <c r="Y78" s="11">
        <v>0</v>
      </c>
      <c r="Z78" s="11">
        <v>0</v>
      </c>
      <c r="AA78" s="11">
        <v>0</v>
      </c>
      <c r="AB78" s="11">
        <v>0</v>
      </c>
      <c r="AC78" s="11">
        <v>0</v>
      </c>
      <c r="AD78" s="11">
        <v>4.5999999999999996</v>
      </c>
      <c r="AE78" s="11">
        <v>0</v>
      </c>
      <c r="AF78" s="11">
        <v>0</v>
      </c>
      <c r="AG78" s="109">
        <f t="shared" si="8"/>
        <v>6.3999999999999995</v>
      </c>
      <c r="AH78" s="111">
        <f t="shared" si="9"/>
        <v>4.5999999999999996</v>
      </c>
      <c r="AI78" s="55">
        <f t="shared" si="10"/>
        <v>16</v>
      </c>
      <c r="AK78" s="114"/>
    </row>
    <row r="79" spans="1:38" s="21" customFormat="1" x14ac:dyDescent="0.2">
      <c r="A79" s="119" t="s">
        <v>194</v>
      </c>
      <c r="B79" s="11">
        <v>0</v>
      </c>
      <c r="C79" s="11">
        <v>0</v>
      </c>
      <c r="D79" s="11"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0</v>
      </c>
      <c r="Y79" s="11">
        <v>0</v>
      </c>
      <c r="Z79" s="11">
        <v>0</v>
      </c>
      <c r="AA79" s="11">
        <v>0</v>
      </c>
      <c r="AB79" s="11">
        <v>0</v>
      </c>
      <c r="AC79" s="11">
        <v>3.2</v>
      </c>
      <c r="AD79" s="11">
        <v>0.2</v>
      </c>
      <c r="AE79" s="11">
        <v>0</v>
      </c>
      <c r="AF79" s="11">
        <v>0</v>
      </c>
      <c r="AG79" s="109">
        <f t="shared" si="8"/>
        <v>3.4000000000000004</v>
      </c>
      <c r="AH79" s="111">
        <f t="shared" si="9"/>
        <v>3.2</v>
      </c>
      <c r="AI79" s="55">
        <f t="shared" si="10"/>
        <v>29</v>
      </c>
      <c r="AK79" s="114"/>
    </row>
    <row r="80" spans="1:38" s="21" customFormat="1" x14ac:dyDescent="0.2">
      <c r="A80" s="119" t="s">
        <v>195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0</v>
      </c>
      <c r="H80" s="11">
        <v>0</v>
      </c>
      <c r="I80" s="11">
        <v>0</v>
      </c>
      <c r="J80" s="11">
        <v>0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</v>
      </c>
      <c r="Y80" s="11">
        <v>0</v>
      </c>
      <c r="Z80" s="11">
        <v>0</v>
      </c>
      <c r="AA80" s="11">
        <v>0</v>
      </c>
      <c r="AB80" s="11">
        <v>0</v>
      </c>
      <c r="AC80" s="11">
        <v>8.1999999999999993</v>
      </c>
      <c r="AD80" s="11">
        <v>2.2000000000000002</v>
      </c>
      <c r="AE80" s="11">
        <v>0</v>
      </c>
      <c r="AF80" s="11">
        <v>0</v>
      </c>
      <c r="AG80" s="109">
        <f t="shared" si="8"/>
        <v>10.399999999999999</v>
      </c>
      <c r="AH80" s="111">
        <f t="shared" si="9"/>
        <v>8.1999999999999993</v>
      </c>
      <c r="AI80" s="55">
        <f t="shared" si="10"/>
        <v>29</v>
      </c>
      <c r="AK80" s="114"/>
    </row>
    <row r="81" spans="1:81" x14ac:dyDescent="0.2">
      <c r="A81" s="115" t="s">
        <v>196</v>
      </c>
      <c r="B81" s="133">
        <v>0</v>
      </c>
      <c r="C81" s="133">
        <v>0</v>
      </c>
      <c r="D81" s="133">
        <v>0</v>
      </c>
      <c r="E81" s="133">
        <v>0.1</v>
      </c>
      <c r="F81" s="133">
        <v>0</v>
      </c>
      <c r="G81" s="133">
        <v>0</v>
      </c>
      <c r="H81" s="133">
        <v>0</v>
      </c>
      <c r="I81" s="133">
        <v>0</v>
      </c>
      <c r="J81" s="133">
        <v>0</v>
      </c>
      <c r="K81" s="133">
        <v>0</v>
      </c>
      <c r="L81" s="133">
        <v>0</v>
      </c>
      <c r="M81" s="133">
        <v>0</v>
      </c>
      <c r="N81" s="133">
        <v>0</v>
      </c>
      <c r="O81" s="133">
        <v>0</v>
      </c>
      <c r="P81" s="133">
        <v>0</v>
      </c>
      <c r="Q81" s="133">
        <v>0</v>
      </c>
      <c r="R81" s="133">
        <v>0</v>
      </c>
      <c r="S81" s="133">
        <v>0</v>
      </c>
      <c r="T81" s="133">
        <v>0</v>
      </c>
      <c r="U81" s="133">
        <v>0</v>
      </c>
      <c r="V81" s="133">
        <v>0</v>
      </c>
      <c r="W81" s="133">
        <v>0</v>
      </c>
      <c r="X81" s="133">
        <v>0</v>
      </c>
      <c r="Y81" s="133">
        <v>0</v>
      </c>
      <c r="Z81" s="133">
        <v>0</v>
      </c>
      <c r="AA81" s="133">
        <v>0</v>
      </c>
      <c r="AB81" s="133">
        <v>9.3000000000000007</v>
      </c>
      <c r="AC81" s="133">
        <v>0.6</v>
      </c>
      <c r="AD81" s="133">
        <v>0</v>
      </c>
      <c r="AE81" s="133">
        <v>0</v>
      </c>
      <c r="AF81" s="133">
        <v>0</v>
      </c>
      <c r="AG81" s="109">
        <f t="shared" si="8"/>
        <v>10</v>
      </c>
      <c r="AH81" s="111">
        <f t="shared" si="9"/>
        <v>9.3000000000000007</v>
      </c>
      <c r="AI81" s="55">
        <f t="shared" si="10"/>
        <v>28</v>
      </c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</row>
    <row r="82" spans="1:81" x14ac:dyDescent="0.2">
      <c r="A82" s="115" t="s">
        <v>197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0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0</v>
      </c>
      <c r="P82" s="11">
        <v>0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</v>
      </c>
      <c r="Y82" s="11">
        <v>0</v>
      </c>
      <c r="Z82" s="11">
        <v>0</v>
      </c>
      <c r="AA82" s="11">
        <v>0</v>
      </c>
      <c r="AB82" s="11">
        <v>13.2</v>
      </c>
      <c r="AC82" s="11">
        <v>0</v>
      </c>
      <c r="AD82" s="11">
        <v>0</v>
      </c>
      <c r="AE82" s="11">
        <v>0</v>
      </c>
      <c r="AF82" s="11">
        <v>0</v>
      </c>
      <c r="AG82" s="109">
        <f t="shared" si="8"/>
        <v>13.2</v>
      </c>
      <c r="AH82" s="111">
        <f t="shared" si="9"/>
        <v>13.2</v>
      </c>
      <c r="AI82" s="55">
        <f t="shared" si="10"/>
        <v>30</v>
      </c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</row>
    <row r="83" spans="1:81" x14ac:dyDescent="0.2">
      <c r="A83" s="115" t="s">
        <v>198</v>
      </c>
      <c r="B83" s="11">
        <v>0</v>
      </c>
      <c r="C83" s="11">
        <v>0</v>
      </c>
      <c r="D83" s="11">
        <v>0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0</v>
      </c>
      <c r="Y83" s="11">
        <v>0</v>
      </c>
      <c r="Z83" s="11">
        <v>0</v>
      </c>
      <c r="AA83" s="11">
        <v>0</v>
      </c>
      <c r="AB83" s="11">
        <v>7.5</v>
      </c>
      <c r="AC83" s="11">
        <v>1.6</v>
      </c>
      <c r="AD83" s="11">
        <v>0</v>
      </c>
      <c r="AE83" s="11">
        <v>0</v>
      </c>
      <c r="AF83" s="11">
        <v>0</v>
      </c>
      <c r="AG83" s="109">
        <f t="shared" si="8"/>
        <v>9.1</v>
      </c>
      <c r="AH83" s="111">
        <f t="shared" si="9"/>
        <v>7.5</v>
      </c>
      <c r="AI83" s="55">
        <f t="shared" si="10"/>
        <v>29</v>
      </c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</row>
    <row r="84" spans="1:81" x14ac:dyDescent="0.2">
      <c r="A84" s="115" t="s">
        <v>199</v>
      </c>
      <c r="B84" s="11">
        <v>0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0</v>
      </c>
      <c r="X84" s="11">
        <v>0</v>
      </c>
      <c r="Y84" s="11">
        <v>0</v>
      </c>
      <c r="Z84" s="11">
        <v>0</v>
      </c>
      <c r="AA84" s="11">
        <v>0</v>
      </c>
      <c r="AB84" s="11">
        <v>7.4</v>
      </c>
      <c r="AC84" s="11">
        <v>11.1</v>
      </c>
      <c r="AD84" s="11">
        <v>0</v>
      </c>
      <c r="AE84" s="11">
        <v>0</v>
      </c>
      <c r="AF84" s="11">
        <v>0</v>
      </c>
      <c r="AG84" s="109">
        <f t="shared" si="8"/>
        <v>18.5</v>
      </c>
      <c r="AH84" s="111">
        <f t="shared" si="9"/>
        <v>11.1</v>
      </c>
      <c r="AI84" s="55">
        <f t="shared" si="10"/>
        <v>29</v>
      </c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</row>
    <row r="85" spans="1:81" x14ac:dyDescent="0.2">
      <c r="A85" s="117" t="s">
        <v>202</v>
      </c>
      <c r="B85" s="11">
        <v>0</v>
      </c>
      <c r="C85" s="11">
        <v>0</v>
      </c>
      <c r="D85" s="11">
        <v>0</v>
      </c>
      <c r="E85" s="11">
        <v>0</v>
      </c>
      <c r="F85" s="11">
        <v>0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v>0.4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0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8</v>
      </c>
      <c r="AD85" s="11">
        <v>0</v>
      </c>
      <c r="AE85" s="11">
        <v>0</v>
      </c>
      <c r="AF85" s="11">
        <v>0</v>
      </c>
      <c r="AG85" s="109">
        <f t="shared" si="8"/>
        <v>8.4</v>
      </c>
      <c r="AH85" s="111">
        <f t="shared" si="9"/>
        <v>8</v>
      </c>
      <c r="AI85" s="55">
        <f t="shared" si="10"/>
        <v>29</v>
      </c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</row>
    <row r="86" spans="1:81" x14ac:dyDescent="0.2">
      <c r="A86" s="117" t="s">
        <v>203</v>
      </c>
      <c r="B86" s="11">
        <v>0</v>
      </c>
      <c r="C86" s="11">
        <v>0</v>
      </c>
      <c r="D86" s="11">
        <v>0</v>
      </c>
      <c r="E86" s="11">
        <v>0</v>
      </c>
      <c r="F86" s="11">
        <v>0</v>
      </c>
      <c r="G86" s="11">
        <v>0.2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  <c r="U86" s="11">
        <v>0</v>
      </c>
      <c r="V86" s="11">
        <v>0</v>
      </c>
      <c r="W86" s="11">
        <v>0</v>
      </c>
      <c r="X86" s="11">
        <v>0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0</v>
      </c>
      <c r="AE86" s="11">
        <v>0</v>
      </c>
      <c r="AF86" s="11">
        <v>0</v>
      </c>
      <c r="AG86" s="109">
        <f t="shared" si="8"/>
        <v>0.2</v>
      </c>
      <c r="AH86" s="111">
        <f t="shared" si="9"/>
        <v>0.2</v>
      </c>
      <c r="AI86" s="55">
        <f t="shared" si="10"/>
        <v>30</v>
      </c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</row>
    <row r="87" spans="1:81" x14ac:dyDescent="0.2">
      <c r="A87" s="117" t="s">
        <v>204</v>
      </c>
      <c r="B87" s="11">
        <v>0</v>
      </c>
      <c r="C87" s="11">
        <v>0</v>
      </c>
      <c r="D87" s="11">
        <v>0</v>
      </c>
      <c r="E87" s="11">
        <v>0</v>
      </c>
      <c r="F87" s="11">
        <v>0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  <c r="U87" s="11">
        <v>0</v>
      </c>
      <c r="V87" s="11">
        <v>0</v>
      </c>
      <c r="W87" s="11">
        <v>0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</v>
      </c>
      <c r="AE87" s="11">
        <v>0</v>
      </c>
      <c r="AF87" s="11">
        <v>0</v>
      </c>
      <c r="AG87" s="109">
        <f t="shared" si="8"/>
        <v>0</v>
      </c>
      <c r="AH87" s="111">
        <f t="shared" si="9"/>
        <v>0</v>
      </c>
      <c r="AI87" s="55">
        <f t="shared" si="10"/>
        <v>31</v>
      </c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</row>
    <row r="88" spans="1:81" s="5" customFormat="1" ht="17.100000000000001" customHeight="1" x14ac:dyDescent="0.2">
      <c r="A88" s="48" t="s">
        <v>24</v>
      </c>
      <c r="B88" s="105">
        <f>MAX(B5:B84)</f>
        <v>0.4</v>
      </c>
      <c r="C88" s="105">
        <f>MAX(C5:C87)</f>
        <v>0</v>
      </c>
      <c r="D88" s="105">
        <f>MAX(D5:D87)</f>
        <v>0.2</v>
      </c>
      <c r="E88" s="105">
        <f>MAX(E5:E87)</f>
        <v>0.2</v>
      </c>
      <c r="F88" s="105">
        <f>MAX(F5:F87)</f>
        <v>0.2</v>
      </c>
      <c r="G88" s="105">
        <f>MAX(G5:G87)</f>
        <v>0.2</v>
      </c>
      <c r="H88" s="105">
        <f>MAX(H5:H87)</f>
        <v>0.2</v>
      </c>
      <c r="I88" s="105">
        <f>MAX(I5:I87)</f>
        <v>0.2</v>
      </c>
      <c r="J88" s="105">
        <f>MAX(J5:J87)</f>
        <v>1.2</v>
      </c>
      <c r="K88" s="105">
        <f>MAX(K5:K87)</f>
        <v>0.2</v>
      </c>
      <c r="L88" s="105">
        <f>MAX(L5:L87)</f>
        <v>2.6</v>
      </c>
      <c r="M88" s="105">
        <f>MAX(M5:M87)</f>
        <v>0</v>
      </c>
      <c r="N88" s="105">
        <f>MAX(N5:N87)</f>
        <v>0.4</v>
      </c>
      <c r="O88" s="105">
        <f>MAX(O5:O87)</f>
        <v>2.4</v>
      </c>
      <c r="P88" s="105">
        <f>MAX(P5:P87)</f>
        <v>0</v>
      </c>
      <c r="Q88" s="105">
        <f>MAX(Q5:Q87)</f>
        <v>0.6</v>
      </c>
      <c r="R88" s="105">
        <f>MAX(R5:R87)</f>
        <v>0.4</v>
      </c>
      <c r="S88" s="105">
        <f>MAX(S5:S87)</f>
        <v>2</v>
      </c>
      <c r="T88" s="105">
        <f>MAX(T5:T87)</f>
        <v>0.2</v>
      </c>
      <c r="U88" s="105">
        <f>MAX(U5:U87)</f>
        <v>0</v>
      </c>
      <c r="V88" s="105">
        <f>MAX(V5:V87)</f>
        <v>0.2</v>
      </c>
      <c r="W88" s="105">
        <f>MAX(W5:W87)</f>
        <v>0</v>
      </c>
      <c r="X88" s="105">
        <f>MAX(X5:X87)</f>
        <v>0</v>
      </c>
      <c r="Y88" s="105">
        <f>MAX(Y5:Y87)</f>
        <v>8.4</v>
      </c>
      <c r="Z88" s="105">
        <f>MAX(Z5:Z87)</f>
        <v>5.6</v>
      </c>
      <c r="AA88" s="105">
        <f>MAX(AA5:AA87)</f>
        <v>27.4</v>
      </c>
      <c r="AB88" s="105">
        <f>MAX(AB5:AB87)</f>
        <v>24.2</v>
      </c>
      <c r="AC88" s="105">
        <f>MAX(AC5:AC87)</f>
        <v>22.8</v>
      </c>
      <c r="AD88" s="105">
        <f>MAX(AD5:AD87)</f>
        <v>10</v>
      </c>
      <c r="AE88" s="105">
        <f t="shared" ref="AE88:AF88" si="11">MAX(AE5:AE84)</f>
        <v>0.2</v>
      </c>
      <c r="AF88" s="105">
        <f t="shared" si="11"/>
        <v>0</v>
      </c>
      <c r="AG88" s="112">
        <f>MAX(AG5:AG84)</f>
        <v>36.6</v>
      </c>
      <c r="AH88" s="108">
        <f>MAX(AH5:AH84)</f>
        <v>27.4</v>
      </c>
      <c r="AI88" s="101"/>
    </row>
    <row r="89" spans="1:81" x14ac:dyDescent="0.2">
      <c r="A89" s="120" t="s">
        <v>181</v>
      </c>
      <c r="B89" s="38"/>
      <c r="C89" s="38"/>
      <c r="D89" s="38"/>
      <c r="E89" s="38"/>
      <c r="F89" s="38"/>
      <c r="G89" s="38"/>
      <c r="H89" s="91"/>
      <c r="I89" s="91"/>
      <c r="J89" s="91"/>
      <c r="K89" s="91"/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44"/>
      <c r="AE89" s="49"/>
      <c r="AF89" s="49"/>
      <c r="AG89" s="42"/>
      <c r="AH89" s="45"/>
      <c r="AI89" s="43"/>
    </row>
    <row r="90" spans="1:81" x14ac:dyDescent="0.2">
      <c r="A90" s="100" t="s">
        <v>182</v>
      </c>
      <c r="B90" s="39"/>
      <c r="C90" s="39"/>
      <c r="D90" s="39"/>
      <c r="E90" s="39"/>
      <c r="F90" s="39"/>
      <c r="G90" s="39"/>
      <c r="H90" s="39"/>
      <c r="I90" s="39"/>
      <c r="J90" s="91"/>
      <c r="K90" s="91"/>
      <c r="L90" s="91"/>
      <c r="M90" s="91"/>
      <c r="N90" s="91"/>
      <c r="O90" s="91"/>
      <c r="P90" s="91"/>
      <c r="Q90" s="91"/>
      <c r="R90" s="91"/>
      <c r="S90" s="91"/>
      <c r="T90" s="93"/>
      <c r="U90" s="93"/>
      <c r="V90" s="93"/>
      <c r="W90" s="93"/>
      <c r="X90" s="93"/>
      <c r="Y90" s="91"/>
      <c r="Z90" s="91"/>
      <c r="AA90" s="91"/>
      <c r="AB90" s="91"/>
      <c r="AC90" s="91"/>
      <c r="AD90" s="91"/>
      <c r="AE90" s="91"/>
      <c r="AF90" s="91"/>
      <c r="AG90" s="42"/>
      <c r="AH90" s="91"/>
      <c r="AI90" s="43"/>
    </row>
    <row r="91" spans="1:81" x14ac:dyDescent="0.2">
      <c r="A91" s="99" t="s">
        <v>179</v>
      </c>
      <c r="B91" s="91"/>
      <c r="C91" s="91"/>
      <c r="D91" s="91"/>
      <c r="E91" s="91"/>
      <c r="F91" s="91"/>
      <c r="G91" s="91"/>
      <c r="H91" s="91"/>
      <c r="I91" s="91"/>
      <c r="J91" s="92"/>
      <c r="K91" s="92"/>
      <c r="L91" s="92"/>
      <c r="M91" s="92"/>
      <c r="N91" s="92"/>
      <c r="O91" s="92"/>
      <c r="P91" s="92"/>
      <c r="Q91" s="91"/>
      <c r="R91" s="91"/>
      <c r="S91" s="91"/>
      <c r="T91" s="94"/>
      <c r="U91" s="94"/>
      <c r="V91" s="94"/>
      <c r="W91" s="94"/>
      <c r="X91" s="94"/>
      <c r="Y91" s="91"/>
      <c r="Z91" s="91"/>
      <c r="AA91" s="91"/>
      <c r="AB91" s="91"/>
      <c r="AC91" s="91"/>
      <c r="AD91" s="44"/>
      <c r="AE91" s="44"/>
      <c r="AF91" s="44"/>
      <c r="AG91" s="42"/>
      <c r="AH91" s="91"/>
      <c r="AI91" s="41"/>
    </row>
    <row r="92" spans="1:81" x14ac:dyDescent="0.2">
      <c r="A92" s="99" t="s">
        <v>180</v>
      </c>
      <c r="B92" s="38"/>
      <c r="C92" s="38"/>
      <c r="D92" s="38"/>
      <c r="E92" s="38"/>
      <c r="F92" s="38"/>
      <c r="G92" s="38"/>
      <c r="H92" s="38"/>
      <c r="I92" s="38"/>
      <c r="J92" s="38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44"/>
      <c r="AE92" s="44"/>
      <c r="AF92" s="44"/>
      <c r="AG92" s="42"/>
      <c r="AH92" s="92"/>
      <c r="AI92" s="41"/>
    </row>
    <row r="93" spans="1:81" x14ac:dyDescent="0.2">
      <c r="A93" s="118" t="s">
        <v>205</v>
      </c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91"/>
      <c r="T93" s="91"/>
      <c r="U93" s="91"/>
      <c r="V93" s="91"/>
      <c r="W93" s="91"/>
      <c r="X93" s="91"/>
      <c r="Y93" s="91"/>
      <c r="Z93" s="91"/>
      <c r="AA93" s="91"/>
      <c r="AB93" s="91"/>
      <c r="AC93" s="91"/>
      <c r="AD93" s="91"/>
      <c r="AE93" s="44"/>
      <c r="AF93" s="44"/>
      <c r="AG93" s="42"/>
      <c r="AH93" s="45"/>
      <c r="AI93" s="53"/>
    </row>
    <row r="94" spans="1:81" x14ac:dyDescent="0.2">
      <c r="A94" s="40"/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  <c r="N94" s="91"/>
      <c r="O94" s="91"/>
      <c r="P94" s="91"/>
      <c r="Q94" s="91"/>
      <c r="R94" s="91"/>
      <c r="S94" s="91"/>
      <c r="T94" s="91"/>
      <c r="U94" s="91"/>
      <c r="V94" s="91"/>
      <c r="W94" s="91"/>
      <c r="X94" s="91"/>
      <c r="Y94" s="91"/>
      <c r="Z94" s="91"/>
      <c r="AA94" s="91"/>
      <c r="AB94" s="91"/>
      <c r="AC94" s="91"/>
      <c r="AD94" s="91"/>
      <c r="AE94" s="45"/>
      <c r="AF94" s="45"/>
      <c r="AG94" s="42"/>
      <c r="AH94" s="45"/>
      <c r="AI94" s="53"/>
      <c r="AK94" t="s">
        <v>35</v>
      </c>
    </row>
    <row r="95" spans="1:81" ht="13.5" thickBot="1" x14ac:dyDescent="0.25">
      <c r="A95" s="50"/>
      <c r="B95" s="51"/>
      <c r="C95" s="51"/>
      <c r="D95" s="51"/>
      <c r="E95" s="51"/>
      <c r="F95" s="51"/>
      <c r="G95" s="51" t="s">
        <v>35</v>
      </c>
      <c r="H95" s="51"/>
      <c r="I95" s="51"/>
      <c r="J95" s="51"/>
      <c r="K95" s="51"/>
      <c r="L95" s="51" t="s">
        <v>35</v>
      </c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2"/>
      <c r="AH95" s="54"/>
      <c r="AI95" s="46" t="s">
        <v>35</v>
      </c>
    </row>
    <row r="98" spans="7:36" x14ac:dyDescent="0.2">
      <c r="G98" s="2" t="s">
        <v>35</v>
      </c>
    </row>
    <row r="99" spans="7:36" x14ac:dyDescent="0.2">
      <c r="Q99" s="2" t="s">
        <v>35</v>
      </c>
      <c r="T99" s="2" t="s">
        <v>35</v>
      </c>
      <c r="V99" s="2" t="s">
        <v>35</v>
      </c>
      <c r="X99" s="2" t="s">
        <v>35</v>
      </c>
      <c r="Z99" s="2" t="s">
        <v>35</v>
      </c>
      <c r="AJ99" t="s">
        <v>35</v>
      </c>
    </row>
    <row r="100" spans="7:36" x14ac:dyDescent="0.2">
      <c r="J100" s="2" t="s">
        <v>35</v>
      </c>
      <c r="M100" s="2" t="s">
        <v>35</v>
      </c>
      <c r="P100" s="2" t="s">
        <v>35</v>
      </c>
      <c r="Q100" s="2" t="s">
        <v>35</v>
      </c>
      <c r="R100" s="2" t="s">
        <v>35</v>
      </c>
      <c r="S100" s="2" t="s">
        <v>35</v>
      </c>
      <c r="T100" s="2" t="s">
        <v>35</v>
      </c>
      <c r="W100" s="2" t="s">
        <v>35</v>
      </c>
      <c r="X100" s="2" t="s">
        <v>35</v>
      </c>
      <c r="Z100" s="2" t="s">
        <v>35</v>
      </c>
      <c r="AB100" s="2" t="s">
        <v>35</v>
      </c>
    </row>
    <row r="101" spans="7:36" x14ac:dyDescent="0.2">
      <c r="Q101" s="2" t="s">
        <v>35</v>
      </c>
      <c r="S101" s="2" t="s">
        <v>35</v>
      </c>
      <c r="V101" s="2" t="s">
        <v>35</v>
      </c>
      <c r="W101" s="2" t="s">
        <v>35</v>
      </c>
      <c r="AB101" s="2" t="s">
        <v>35</v>
      </c>
      <c r="AC101" s="2" t="s">
        <v>35</v>
      </c>
      <c r="AG101" s="7" t="s">
        <v>35</v>
      </c>
      <c r="AH101" s="1" t="s">
        <v>35</v>
      </c>
    </row>
    <row r="102" spans="7:36" x14ac:dyDescent="0.2">
      <c r="J102" s="2" t="s">
        <v>35</v>
      </c>
      <c r="O102" s="2" t="s">
        <v>157</v>
      </c>
      <c r="P102" s="2" t="s">
        <v>35</v>
      </c>
      <c r="S102" s="2" t="s">
        <v>35</v>
      </c>
      <c r="T102" s="2" t="s">
        <v>35</v>
      </c>
      <c r="U102" s="2" t="s">
        <v>35</v>
      </c>
      <c r="V102" s="2" t="s">
        <v>35</v>
      </c>
      <c r="Z102" s="2" t="s">
        <v>35</v>
      </c>
      <c r="AI102" s="10" t="s">
        <v>35</v>
      </c>
    </row>
    <row r="103" spans="7:36" x14ac:dyDescent="0.2">
      <c r="K103" s="2" t="s">
        <v>35</v>
      </c>
      <c r="L103" s="2" t="s">
        <v>35</v>
      </c>
      <c r="M103" s="2" t="s">
        <v>35</v>
      </c>
      <c r="P103" s="2" t="s">
        <v>35</v>
      </c>
      <c r="Q103" s="2" t="s">
        <v>35</v>
      </c>
      <c r="S103" s="2" t="s">
        <v>35</v>
      </c>
      <c r="W103" s="2" t="s">
        <v>35</v>
      </c>
      <c r="Z103" s="2" t="s">
        <v>35</v>
      </c>
      <c r="AB103" s="2" t="s">
        <v>35</v>
      </c>
    </row>
    <row r="104" spans="7:36" x14ac:dyDescent="0.2">
      <c r="H104" s="2" t="s">
        <v>35</v>
      </c>
      <c r="S104" s="2" t="s">
        <v>35</v>
      </c>
      <c r="W104" s="2" t="s">
        <v>35</v>
      </c>
    </row>
    <row r="105" spans="7:36" x14ac:dyDescent="0.2">
      <c r="Q105" s="2" t="s">
        <v>35</v>
      </c>
      <c r="R105" s="2" t="s">
        <v>35</v>
      </c>
      <c r="AE105" s="2" t="s">
        <v>35</v>
      </c>
    </row>
    <row r="106" spans="7:36" x14ac:dyDescent="0.2">
      <c r="S106" s="2" t="s">
        <v>35</v>
      </c>
      <c r="X106" s="2" t="s">
        <v>35</v>
      </c>
      <c r="AC106" s="2" t="s">
        <v>35</v>
      </c>
      <c r="AI106" s="10" t="s">
        <v>35</v>
      </c>
      <c r="AJ106" s="12" t="s">
        <v>35</v>
      </c>
    </row>
    <row r="107" spans="7:36" x14ac:dyDescent="0.2">
      <c r="Y107" s="2" t="s">
        <v>35</v>
      </c>
    </row>
    <row r="111" spans="7:36" x14ac:dyDescent="0.2">
      <c r="S111" s="2" t="s">
        <v>35</v>
      </c>
    </row>
  </sheetData>
  <sortState ref="A5:AI49">
    <sortCondition ref="A5:A49"/>
  </sortState>
  <mergeCells count="35">
    <mergeCell ref="Q3:Q4"/>
    <mergeCell ref="I3:I4"/>
    <mergeCell ref="H3:H4"/>
    <mergeCell ref="P3:P4"/>
    <mergeCell ref="K3:K4"/>
    <mergeCell ref="L3:L4"/>
    <mergeCell ref="O3:O4"/>
    <mergeCell ref="AF3:AF4"/>
    <mergeCell ref="S3:S4"/>
    <mergeCell ref="R3:R4"/>
    <mergeCell ref="V3:V4"/>
    <mergeCell ref="X3:X4"/>
    <mergeCell ref="AB3:AB4"/>
    <mergeCell ref="AC3:AC4"/>
    <mergeCell ref="AD3:AD4"/>
    <mergeCell ref="Y3:Y4"/>
    <mergeCell ref="Z3:Z4"/>
    <mergeCell ref="U3:U4"/>
    <mergeCell ref="T3:T4"/>
    <mergeCell ref="A1:AI1"/>
    <mergeCell ref="B2:AI2"/>
    <mergeCell ref="AI3:AI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5"/>
  <sheetViews>
    <sheetView view="pageLayout" topLeftCell="A22" zoomScaleNormal="100" workbookViewId="0">
      <selection activeCell="H63" sqref="H63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8"/>
      <c r="J1" s="98"/>
      <c r="K1" s="98"/>
      <c r="L1" s="98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4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5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5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7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7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215</v>
      </c>
      <c r="B7" s="15" t="s">
        <v>41</v>
      </c>
      <c r="C7" s="16" t="s">
        <v>48</v>
      </c>
      <c r="D7" s="125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216</v>
      </c>
      <c r="B8" s="15" t="s">
        <v>174</v>
      </c>
      <c r="C8" s="16" t="s">
        <v>88</v>
      </c>
      <c r="D8" s="127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217</v>
      </c>
      <c r="B9" s="15" t="s">
        <v>174</v>
      </c>
      <c r="C9" s="16" t="s">
        <v>91</v>
      </c>
      <c r="D9" s="127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218</v>
      </c>
      <c r="B10" s="15" t="s">
        <v>174</v>
      </c>
      <c r="C10" s="16" t="s">
        <v>96</v>
      </c>
      <c r="D10" s="127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219</v>
      </c>
      <c r="B11" s="15" t="s">
        <v>174</v>
      </c>
      <c r="C11" s="16" t="s">
        <v>98</v>
      </c>
      <c r="D11" s="127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220</v>
      </c>
      <c r="B12" s="15" t="s">
        <v>41</v>
      </c>
      <c r="C12" s="16" t="s">
        <v>100</v>
      </c>
      <c r="D12" s="125">
        <v>-20.45</v>
      </c>
      <c r="E12" s="129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221</v>
      </c>
      <c r="B13" s="15" t="s">
        <v>41</v>
      </c>
      <c r="C13" s="58" t="s">
        <v>101</v>
      </c>
      <c r="D13" s="126">
        <v>-19.122499999999999</v>
      </c>
      <c r="E13" s="132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222</v>
      </c>
      <c r="B14" s="15" t="s">
        <v>41</v>
      </c>
      <c r="C14" s="16" t="s">
        <v>176</v>
      </c>
      <c r="D14" s="125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223</v>
      </c>
      <c r="B15" s="15" t="s">
        <v>41</v>
      </c>
      <c r="C15" s="16" t="s">
        <v>102</v>
      </c>
      <c r="D15" s="125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224</v>
      </c>
      <c r="B16" s="15" t="s">
        <v>41</v>
      </c>
      <c r="C16" s="16" t="s">
        <v>103</v>
      </c>
      <c r="D16" s="125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225</v>
      </c>
      <c r="B17" s="15" t="s">
        <v>41</v>
      </c>
      <c r="C17" s="16" t="s">
        <v>104</v>
      </c>
      <c r="D17" s="125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226</v>
      </c>
      <c r="B18" s="15" t="s">
        <v>41</v>
      </c>
      <c r="C18" s="16" t="s">
        <v>105</v>
      </c>
      <c r="D18" s="125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227</v>
      </c>
      <c r="B19" s="15" t="s">
        <v>174</v>
      </c>
      <c r="C19" s="16" t="s">
        <v>106</v>
      </c>
      <c r="D19" s="127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228</v>
      </c>
      <c r="B20" s="15" t="s">
        <v>174</v>
      </c>
      <c r="C20" s="16" t="s">
        <v>108</v>
      </c>
      <c r="D20" s="127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229</v>
      </c>
      <c r="B21" s="15" t="s">
        <v>174</v>
      </c>
      <c r="C21" s="16" t="s">
        <v>110</v>
      </c>
      <c r="D21" s="127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230</v>
      </c>
      <c r="B22" s="15" t="s">
        <v>41</v>
      </c>
      <c r="C22" s="16" t="s">
        <v>55</v>
      </c>
      <c r="D22" s="125">
        <v>-23.449400000000001</v>
      </c>
      <c r="E22" s="131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231</v>
      </c>
      <c r="B23" s="15" t="s">
        <v>41</v>
      </c>
      <c r="C23" s="16" t="s">
        <v>57</v>
      </c>
      <c r="D23" s="125">
        <v>-22.3</v>
      </c>
      <c r="E23" s="131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232</v>
      </c>
      <c r="B24" s="15" t="s">
        <v>41</v>
      </c>
      <c r="C24" s="16" t="s">
        <v>59</v>
      </c>
      <c r="D24" s="125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233</v>
      </c>
      <c r="B25" s="15" t="s">
        <v>41</v>
      </c>
      <c r="C25" s="16" t="s">
        <v>61</v>
      </c>
      <c r="D25" s="125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234</v>
      </c>
      <c r="B26" s="15" t="s">
        <v>174</v>
      </c>
      <c r="C26" s="16" t="s">
        <v>112</v>
      </c>
      <c r="D26" s="127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235</v>
      </c>
      <c r="B27" s="15" t="s">
        <v>41</v>
      </c>
      <c r="C27" s="16" t="s">
        <v>114</v>
      </c>
      <c r="D27" s="123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236</v>
      </c>
      <c r="B28" s="15" t="s">
        <v>174</v>
      </c>
      <c r="C28" s="16" t="s">
        <v>115</v>
      </c>
      <c r="D28" s="127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237</v>
      </c>
      <c r="B29" s="15" t="s">
        <v>174</v>
      </c>
      <c r="C29" s="16" t="s">
        <v>118</v>
      </c>
      <c r="D29" s="127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238</v>
      </c>
      <c r="B30" s="15" t="s">
        <v>41</v>
      </c>
      <c r="C30" s="16" t="s">
        <v>120</v>
      </c>
      <c r="D30" s="123">
        <v>-20.395600000000002</v>
      </c>
      <c r="E30" s="130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239</v>
      </c>
      <c r="B31" s="15" t="s">
        <v>41</v>
      </c>
      <c r="C31" s="16" t="s">
        <v>121</v>
      </c>
      <c r="D31" s="123">
        <v>-18.988900000000001</v>
      </c>
      <c r="E31" s="130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240</v>
      </c>
      <c r="B32" s="15" t="s">
        <v>41</v>
      </c>
      <c r="C32" s="16" t="s">
        <v>122</v>
      </c>
      <c r="D32" s="125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x14ac:dyDescent="0.2">
      <c r="A33" s="15" t="s">
        <v>241</v>
      </c>
      <c r="B33" s="15" t="s">
        <v>174</v>
      </c>
      <c r="C33" s="16" t="s">
        <v>123</v>
      </c>
      <c r="D33" s="127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242</v>
      </c>
      <c r="B34" s="15" t="s">
        <v>41</v>
      </c>
      <c r="C34" s="16" t="s">
        <v>125</v>
      </c>
      <c r="D34" s="123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243</v>
      </c>
      <c r="B35" s="15" t="s">
        <v>41</v>
      </c>
      <c r="C35" s="16" t="s">
        <v>126</v>
      </c>
      <c r="D35" s="123">
        <v>-21.7058</v>
      </c>
      <c r="E35" s="130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244</v>
      </c>
      <c r="B36" s="15" t="s">
        <v>41</v>
      </c>
      <c r="C36" s="16" t="s">
        <v>127</v>
      </c>
      <c r="D36" s="123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x14ac:dyDescent="0.2">
      <c r="A37" s="15" t="s">
        <v>245</v>
      </c>
      <c r="B37" s="15" t="s">
        <v>174</v>
      </c>
      <c r="C37" s="16" t="s">
        <v>128</v>
      </c>
      <c r="D37" s="127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246</v>
      </c>
      <c r="B38" s="15" t="s">
        <v>41</v>
      </c>
      <c r="C38" s="16" t="s">
        <v>129</v>
      </c>
      <c r="D38" s="123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x14ac:dyDescent="0.2">
      <c r="A39" s="15" t="s">
        <v>247</v>
      </c>
      <c r="B39" s="15" t="s">
        <v>174</v>
      </c>
      <c r="C39" s="16" t="s">
        <v>131</v>
      </c>
      <c r="D39" s="127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248</v>
      </c>
      <c r="B40" s="15" t="s">
        <v>41</v>
      </c>
      <c r="C40" s="16" t="s">
        <v>133</v>
      </c>
      <c r="D40" s="127">
        <v>-20981633</v>
      </c>
      <c r="E40" s="130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249</v>
      </c>
      <c r="B41" s="15" t="s">
        <v>41</v>
      </c>
      <c r="C41" s="16" t="s">
        <v>134</v>
      </c>
      <c r="D41" s="123">
        <v>-23.966899999999999</v>
      </c>
      <c r="E41" s="130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250</v>
      </c>
      <c r="B42" s="15" t="s">
        <v>41</v>
      </c>
      <c r="C42" s="16" t="s">
        <v>136</v>
      </c>
      <c r="D42" s="123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251</v>
      </c>
      <c r="B43" s="15" t="s">
        <v>41</v>
      </c>
      <c r="C43" s="16" t="s">
        <v>137</v>
      </c>
      <c r="D43" s="123">
        <v>-20.783300000000001</v>
      </c>
      <c r="E43" s="125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x14ac:dyDescent="0.2">
      <c r="A44" s="15" t="s">
        <v>252</v>
      </c>
      <c r="B44" s="15" t="s">
        <v>174</v>
      </c>
      <c r="C44" s="16" t="s">
        <v>253</v>
      </c>
      <c r="D44" s="123">
        <v>-18.623711400000001</v>
      </c>
      <c r="E44" s="18">
        <v>-55.686673900000002</v>
      </c>
      <c r="F44" s="18">
        <v>150</v>
      </c>
      <c r="G44" s="20">
        <v>45797</v>
      </c>
      <c r="H44" s="16" t="s">
        <v>254</v>
      </c>
      <c r="I44" s="21"/>
      <c r="J44" s="21"/>
      <c r="K44" s="21"/>
      <c r="L44" s="21"/>
    </row>
    <row r="45" spans="1:12" x14ac:dyDescent="0.2">
      <c r="A45" s="15" t="s">
        <v>255</v>
      </c>
      <c r="B45" s="15" t="s">
        <v>174</v>
      </c>
      <c r="C45" s="16" t="s">
        <v>256</v>
      </c>
      <c r="D45" s="123">
        <v>-19.494440000000001</v>
      </c>
      <c r="E45" s="18">
        <v>-56.957901999999997</v>
      </c>
      <c r="F45" s="18">
        <v>155</v>
      </c>
      <c r="G45" s="20">
        <v>45809</v>
      </c>
      <c r="H45" s="16" t="s">
        <v>257</v>
      </c>
      <c r="I45" s="21"/>
      <c r="J45" s="21"/>
      <c r="K45" s="21"/>
      <c r="L45" s="21"/>
    </row>
    <row r="46" spans="1:12" x14ac:dyDescent="0.2">
      <c r="A46" s="15" t="s">
        <v>258</v>
      </c>
      <c r="B46" s="15" t="s">
        <v>174</v>
      </c>
      <c r="C46" s="16" t="s">
        <v>259</v>
      </c>
      <c r="D46" s="123">
        <v>-20.085936</v>
      </c>
      <c r="E46" s="18">
        <v>-57.305976000000001</v>
      </c>
      <c r="F46" s="18">
        <v>108</v>
      </c>
      <c r="G46" s="20">
        <v>45814</v>
      </c>
      <c r="H46" s="16" t="s">
        <v>260</v>
      </c>
      <c r="I46" s="21"/>
      <c r="J46" s="21"/>
      <c r="K46" s="21"/>
      <c r="L46" s="21"/>
    </row>
    <row r="47" spans="1:12" x14ac:dyDescent="0.2">
      <c r="A47" s="15" t="s">
        <v>261</v>
      </c>
      <c r="B47" s="15" t="s">
        <v>174</v>
      </c>
      <c r="C47" s="16" t="s">
        <v>262</v>
      </c>
      <c r="D47" s="123">
        <v>-18.996700000000001</v>
      </c>
      <c r="E47" s="18">
        <v>-57.637500000000003</v>
      </c>
      <c r="F47" s="18">
        <v>126</v>
      </c>
      <c r="G47" s="20">
        <v>45798</v>
      </c>
      <c r="H47" s="16" t="s">
        <v>263</v>
      </c>
      <c r="I47" s="21"/>
      <c r="J47" s="21"/>
      <c r="K47" s="21"/>
      <c r="L47" s="21"/>
    </row>
    <row r="48" spans="1:12" s="29" customFormat="1" ht="15" customHeight="1" x14ac:dyDescent="0.2">
      <c r="A48" s="26" t="s">
        <v>264</v>
      </c>
      <c r="B48" s="15" t="s">
        <v>174</v>
      </c>
      <c r="C48" s="16" t="s">
        <v>265</v>
      </c>
      <c r="D48" s="122">
        <v>-19.760985000000002</v>
      </c>
      <c r="E48" s="121">
        <v>-55.329830000000001</v>
      </c>
      <c r="F48" s="27">
        <v>597</v>
      </c>
      <c r="G48" s="17">
        <v>45819</v>
      </c>
      <c r="H48" s="16" t="s">
        <v>266</v>
      </c>
      <c r="I48" s="28"/>
      <c r="J48" s="28"/>
      <c r="K48" s="28"/>
      <c r="L48" s="28"/>
    </row>
    <row r="49" spans="1:12" s="29" customFormat="1" ht="15.75" customHeight="1" x14ac:dyDescent="0.2">
      <c r="A49" s="26" t="s">
        <v>267</v>
      </c>
      <c r="B49" s="26" t="s">
        <v>174</v>
      </c>
      <c r="C49" s="16" t="s">
        <v>268</v>
      </c>
      <c r="D49" s="122">
        <v>-19.233169</v>
      </c>
      <c r="E49" s="27">
        <v>-53.329431999999997</v>
      </c>
      <c r="F49" s="27">
        <v>617</v>
      </c>
      <c r="G49" s="17">
        <v>45824</v>
      </c>
      <c r="H49" s="16" t="s">
        <v>269</v>
      </c>
      <c r="I49" s="28"/>
      <c r="J49" s="28"/>
      <c r="K49" s="28"/>
      <c r="L49" s="28"/>
    </row>
    <row r="50" spans="1:12" s="24" customFormat="1" ht="17.25" customHeight="1" x14ac:dyDescent="0.2">
      <c r="A50" s="15" t="s">
        <v>270</v>
      </c>
      <c r="B50" s="15" t="s">
        <v>174</v>
      </c>
      <c r="C50" s="16" t="s">
        <v>271</v>
      </c>
      <c r="D50" s="123">
        <v>-21.067069</v>
      </c>
      <c r="E50" s="18">
        <v>-55.645873999999999</v>
      </c>
      <c r="F50" s="18">
        <v>305</v>
      </c>
      <c r="G50" s="20">
        <v>45828</v>
      </c>
      <c r="H50" s="16" t="s">
        <v>272</v>
      </c>
      <c r="I50" s="21"/>
      <c r="J50" s="21"/>
      <c r="K50" s="21"/>
      <c r="L50" s="21"/>
    </row>
    <row r="51" spans="1:12" s="24" customFormat="1" x14ac:dyDescent="0.2">
      <c r="A51" s="15" t="s">
        <v>275</v>
      </c>
      <c r="B51" s="15" t="s">
        <v>174</v>
      </c>
      <c r="C51" s="16" t="s">
        <v>273</v>
      </c>
      <c r="D51" s="128">
        <v>-17.790603000000001</v>
      </c>
      <c r="E51" s="128">
        <v>-55.774991</v>
      </c>
      <c r="F51" s="18">
        <v>145</v>
      </c>
      <c r="G51" s="20">
        <v>45835</v>
      </c>
      <c r="H51" s="16" t="s">
        <v>274</v>
      </c>
      <c r="I51" s="21"/>
      <c r="J51" s="21"/>
      <c r="K51" s="21"/>
      <c r="L51" s="21"/>
    </row>
    <row r="52" spans="1:12" s="31" customFormat="1" x14ac:dyDescent="0.2">
      <c r="A52" s="26" t="s">
        <v>279</v>
      </c>
      <c r="B52" s="26" t="s">
        <v>174</v>
      </c>
      <c r="C52" s="16" t="s">
        <v>282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280</v>
      </c>
      <c r="I52" s="30"/>
      <c r="J52" s="30"/>
      <c r="K52" s="30"/>
      <c r="L52" s="30"/>
    </row>
    <row r="53" spans="1:12" s="31" customFormat="1" ht="18.75" customHeight="1" x14ac:dyDescent="0.2">
      <c r="A53" s="26" t="s">
        <v>281</v>
      </c>
      <c r="B53" s="26" t="s">
        <v>174</v>
      </c>
      <c r="C53" s="16" t="s">
        <v>283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284</v>
      </c>
      <c r="I53" s="30"/>
      <c r="J53" s="30"/>
      <c r="K53" s="30"/>
      <c r="L53" s="30"/>
    </row>
    <row r="54" spans="1:12" s="31" customFormat="1" ht="18.75" customHeight="1" x14ac:dyDescent="0.2">
      <c r="A54" s="26" t="s">
        <v>285</v>
      </c>
      <c r="B54" s="26" t="s">
        <v>174</v>
      </c>
      <c r="C54" s="16" t="s">
        <v>286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287</v>
      </c>
      <c r="I54" s="30"/>
      <c r="J54" s="30"/>
      <c r="K54" s="30"/>
      <c r="L54" s="30"/>
    </row>
    <row r="55" spans="1:12" ht="15.75" customHeight="1" x14ac:dyDescent="0.2">
      <c r="A55" s="15" t="s">
        <v>289</v>
      </c>
      <c r="B55" s="15" t="s">
        <v>174</v>
      </c>
      <c r="C55" s="16" t="s">
        <v>290</v>
      </c>
      <c r="D55" s="18">
        <v>-21.854199000000001</v>
      </c>
      <c r="E55" s="18">
        <v>-56.868788000000002</v>
      </c>
      <c r="F55" s="18">
        <v>392</v>
      </c>
      <c r="G55" s="20">
        <v>45879</v>
      </c>
      <c r="H55" s="16" t="s">
        <v>291</v>
      </c>
      <c r="I55" s="21"/>
      <c r="J55" s="21"/>
      <c r="K55" s="21"/>
      <c r="L55" s="21"/>
    </row>
    <row r="56" spans="1:12" x14ac:dyDescent="0.2">
      <c r="A56" s="21" t="s">
        <v>77</v>
      </c>
      <c r="B56" s="32"/>
      <c r="C56" s="32"/>
      <c r="D56" s="32"/>
      <c r="E56" s="32"/>
      <c r="F56" s="32"/>
      <c r="G56" s="21"/>
      <c r="H56" s="21"/>
      <c r="I56" s="21"/>
      <c r="J56" s="21"/>
      <c r="K56" s="21"/>
      <c r="L56" s="21"/>
    </row>
    <row r="57" spans="1:12" x14ac:dyDescent="0.2">
      <c r="A57" s="33" t="s">
        <v>78</v>
      </c>
      <c r="B57" s="34"/>
      <c r="C57" s="34"/>
      <c r="D57" s="34"/>
      <c r="E57" s="34"/>
      <c r="F57" s="34"/>
      <c r="G57" s="21"/>
      <c r="H57" s="21"/>
      <c r="I57" s="21"/>
      <c r="J57" s="21"/>
      <c r="K57" s="21"/>
      <c r="L57" s="21"/>
    </row>
    <row r="58" spans="1:12" x14ac:dyDescent="0.2">
      <c r="A58" s="21" t="s">
        <v>173</v>
      </c>
      <c r="B58" s="34"/>
      <c r="C58" s="34"/>
      <c r="D58" s="34"/>
      <c r="E58" s="34"/>
      <c r="F58" s="34"/>
      <c r="G58" s="21"/>
      <c r="H58" s="21"/>
      <c r="I58" s="21"/>
      <c r="J58" s="21"/>
      <c r="K58" s="21"/>
      <c r="L58" s="21"/>
    </row>
    <row r="59" spans="1:12" x14ac:dyDescent="0.2">
      <c r="A59" s="21" t="s">
        <v>177</v>
      </c>
      <c r="B59" s="34"/>
      <c r="C59" s="34"/>
      <c r="D59" s="34"/>
      <c r="E59" s="34"/>
      <c r="F59" s="34"/>
      <c r="G59" s="21"/>
      <c r="H59" s="21"/>
      <c r="I59" s="21"/>
      <c r="J59" s="21"/>
      <c r="K59" s="21"/>
      <c r="L59" s="21"/>
    </row>
    <row r="60" spans="1:12" x14ac:dyDescent="0.2">
      <c r="A60" s="21" t="s">
        <v>178</v>
      </c>
      <c r="B60" s="34"/>
      <c r="C60" s="34"/>
      <c r="D60" s="34"/>
      <c r="E60" s="34"/>
      <c r="F60" s="34"/>
      <c r="G60" s="21"/>
      <c r="H60" s="21"/>
      <c r="I60" s="21"/>
      <c r="J60" s="21"/>
      <c r="K60" s="21"/>
      <c r="L60" s="21"/>
    </row>
    <row r="61" spans="1:12" x14ac:dyDescent="0.2">
      <c r="A61" s="21"/>
      <c r="B61" s="34"/>
      <c r="C61" s="34"/>
      <c r="D61" s="34"/>
      <c r="E61" s="34"/>
      <c r="F61" s="34"/>
      <c r="G61" s="21"/>
      <c r="H61" s="21"/>
      <c r="I61" s="21"/>
      <c r="J61" s="21"/>
      <c r="K61" s="21"/>
      <c r="L61" s="21"/>
    </row>
    <row r="62" spans="1:12" x14ac:dyDescent="0.2">
      <c r="A62" s="21"/>
      <c r="B62" s="34"/>
      <c r="C62" s="34"/>
      <c r="D62" s="34"/>
      <c r="E62" s="34"/>
      <c r="F62" s="34"/>
      <c r="G62" s="21"/>
      <c r="H62" s="21"/>
      <c r="I62" s="21"/>
      <c r="J62" s="21"/>
      <c r="K62" s="21"/>
      <c r="L62" s="21"/>
    </row>
    <row r="63" spans="1:12" x14ac:dyDescent="0.2">
      <c r="A63" s="21"/>
      <c r="B63" s="34"/>
      <c r="C63" s="34"/>
      <c r="D63" s="34"/>
      <c r="E63" s="34"/>
      <c r="F63" s="34"/>
      <c r="G63" s="21"/>
      <c r="H63" s="21"/>
      <c r="I63" s="21"/>
      <c r="J63" s="21"/>
      <c r="K63" s="21"/>
      <c r="L63" s="21"/>
    </row>
    <row r="64" spans="1:12" x14ac:dyDescent="0.2">
      <c r="A64" s="21"/>
      <c r="B64" s="34"/>
      <c r="C64" s="34"/>
      <c r="D64" s="34"/>
      <c r="E64" s="34"/>
      <c r="F64" s="34"/>
      <c r="G64" s="21"/>
      <c r="H64" s="21"/>
      <c r="I64" s="21"/>
      <c r="J64" s="21"/>
      <c r="K64" s="21"/>
      <c r="L64" s="21"/>
    </row>
    <row r="65" spans="1:14" x14ac:dyDescent="0.2">
      <c r="A65" s="21"/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/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/>
      <c r="B67" s="34"/>
      <c r="C67" s="34"/>
      <c r="D67" s="34"/>
      <c r="E67" s="34"/>
      <c r="F67" s="34" t="s">
        <v>35</v>
      </c>
      <c r="G67" s="21"/>
      <c r="H67" s="21"/>
      <c r="I67" s="21"/>
      <c r="J67" s="21"/>
      <c r="K67" s="21"/>
      <c r="L67" s="21"/>
    </row>
    <row r="68" spans="1:14" x14ac:dyDescent="0.2">
      <c r="A68" s="21"/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</row>
    <row r="72" spans="1:14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</row>
    <row r="73" spans="1:14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</row>
    <row r="74" spans="1:14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</row>
    <row r="75" spans="1:14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1:14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</row>
    <row r="77" spans="1:14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</row>
    <row r="78" spans="1:14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</sheetData>
  <hyperlinks>
    <hyperlink ref="A57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8"/>
  <sheetViews>
    <sheetView zoomScale="90" zoomScaleNormal="90" workbookViewId="0">
      <selection activeCell="A24" sqref="A24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5.7109375" style="2" customWidth="1"/>
    <col min="33" max="33" width="7.42578125" style="7" customWidth="1"/>
    <col min="34" max="34" width="7.28515625" style="9" bestFit="1" customWidth="1"/>
  </cols>
  <sheetData>
    <row r="1" spans="1:36" ht="20.100000000000001" customHeight="1" x14ac:dyDescent="0.2">
      <c r="A1" s="148" t="s">
        <v>166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50"/>
    </row>
    <row r="2" spans="1:36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4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[1]Julho!$C$5</f>
        <v>21.3</v>
      </c>
      <c r="C5" s="102">
        <f>[1]Julho!$C$6</f>
        <v>19.899999999999999</v>
      </c>
      <c r="D5" s="102">
        <f>[1]Julho!$C$7</f>
        <v>24.6</v>
      </c>
      <c r="E5" s="102">
        <f>[1]Julho!$C$8</f>
        <v>25.8</v>
      </c>
      <c r="F5" s="102">
        <f>[1]Julho!$C$9</f>
        <v>27.8</v>
      </c>
      <c r="G5" s="102">
        <f>[1]Julho!$C$10</f>
        <v>28.4</v>
      </c>
      <c r="H5" s="102">
        <f>[1]Julho!$C$11</f>
        <v>28.7</v>
      </c>
      <c r="I5" s="102">
        <f>[1]Julho!$C$12</f>
        <v>28.1</v>
      </c>
      <c r="J5" s="102">
        <f>[1]Julho!$C$13</f>
        <v>27.5</v>
      </c>
      <c r="K5" s="102">
        <f>[1]Julho!$C$14</f>
        <v>29.3</v>
      </c>
      <c r="L5" s="102">
        <f>[1]Julho!$C$15</f>
        <v>30.2</v>
      </c>
      <c r="M5" s="102">
        <f>[1]Julho!$C$16</f>
        <v>30.3</v>
      </c>
      <c r="N5" s="102">
        <f>[1]Julho!$C$17</f>
        <v>29.8</v>
      </c>
      <c r="O5" s="102">
        <f>[1]Julho!$C$18</f>
        <v>31.7</v>
      </c>
      <c r="P5" s="102">
        <f>[1]Julho!$C$19</f>
        <v>31.7</v>
      </c>
      <c r="Q5" s="102">
        <f>[1]Julho!$C$20</f>
        <v>31.7</v>
      </c>
      <c r="R5" s="102">
        <f>[1]Julho!$C$21</f>
        <v>31.6</v>
      </c>
      <c r="S5" s="102">
        <f>[1]Julho!$C$22</f>
        <v>24.2</v>
      </c>
      <c r="T5" s="102">
        <f>[1]Julho!$C$23</f>
        <v>27.1</v>
      </c>
      <c r="U5" s="102">
        <f>[1]Julho!$C$24</f>
        <v>29.9</v>
      </c>
      <c r="V5" s="102">
        <f>[1]Julho!$C$25</f>
        <v>31.5</v>
      </c>
      <c r="W5" s="102">
        <f>[1]Julho!$C$26</f>
        <v>32</v>
      </c>
      <c r="X5" s="102">
        <f>[1]Julho!$C$27</f>
        <v>32.299999999999997</v>
      </c>
      <c r="Y5" s="102">
        <f>[1]Julho!$C$28</f>
        <v>34</v>
      </c>
      <c r="Z5" s="102">
        <f>[1]Julho!$C$29</f>
        <v>33.299999999999997</v>
      </c>
      <c r="AA5" s="102">
        <f>[1]Julho!$C$30</f>
        <v>34.700000000000003</v>
      </c>
      <c r="AB5" s="102">
        <f>[1]Julho!$C$31</f>
        <v>35.6</v>
      </c>
      <c r="AC5" s="102">
        <f>[1]Julho!$C$32</f>
        <v>26.9</v>
      </c>
      <c r="AD5" s="102">
        <f>[1]Julho!$C$33</f>
        <v>23.8</v>
      </c>
      <c r="AE5" s="102">
        <f>[1]Julho!$C$34</f>
        <v>27.3</v>
      </c>
      <c r="AF5" s="102">
        <f>[1]Julho!$C$35</f>
        <v>29.5</v>
      </c>
      <c r="AG5" s="107">
        <f t="shared" ref="AG5:AG58" si="1">MAX(B5:AF5)</f>
        <v>35.6</v>
      </c>
      <c r="AH5" s="108">
        <f t="shared" ref="AH5:AH58" si="2">AVERAGE(B5:AF5)</f>
        <v>29.048387096774185</v>
      </c>
    </row>
    <row r="6" spans="1:36" x14ac:dyDescent="0.2">
      <c r="A6" s="47" t="s">
        <v>0</v>
      </c>
      <c r="B6" s="104">
        <f>[2]Julho!$C$5</f>
        <v>13.4</v>
      </c>
      <c r="C6" s="104">
        <f>[2]Julho!$C$6</f>
        <v>22</v>
      </c>
      <c r="D6" s="104">
        <f>[2]Julho!$C$7</f>
        <v>23.3</v>
      </c>
      <c r="E6" s="104">
        <f>[2]Julho!$C$8</f>
        <v>24</v>
      </c>
      <c r="F6" s="104">
        <f>[2]Julho!$C$9</f>
        <v>25.3</v>
      </c>
      <c r="G6" s="104">
        <f>[2]Julho!$C$10</f>
        <v>27</v>
      </c>
      <c r="H6" s="104">
        <f>[2]Julho!$C$11</f>
        <v>27.1</v>
      </c>
      <c r="I6" s="104">
        <f>[2]Julho!$C$12</f>
        <v>26.9</v>
      </c>
      <c r="J6" s="104">
        <f>[2]Julho!$C$13</f>
        <v>25.4</v>
      </c>
      <c r="K6" s="104">
        <f>[2]Julho!$C$14</f>
        <v>26.1</v>
      </c>
      <c r="L6" s="104">
        <f>[2]Julho!$C$15</f>
        <v>26.7</v>
      </c>
      <c r="M6" s="104">
        <f>[2]Julho!$C$16</f>
        <v>28.4</v>
      </c>
      <c r="N6" s="104">
        <f>[2]Julho!$C$17</f>
        <v>28.1</v>
      </c>
      <c r="O6" s="104">
        <f>[2]Julho!$C$18</f>
        <v>28.9</v>
      </c>
      <c r="P6" s="104">
        <f>[2]Julho!$C$19</f>
        <v>29.8</v>
      </c>
      <c r="Q6" s="104">
        <f>[2]Julho!$C$20</f>
        <v>30.3</v>
      </c>
      <c r="R6" s="104">
        <f>[2]Julho!$C$21</f>
        <v>20.2</v>
      </c>
      <c r="S6" s="104">
        <f>[2]Julho!$C$22</f>
        <v>22.4</v>
      </c>
      <c r="T6" s="104">
        <f>[2]Julho!$C$23</f>
        <v>25.4</v>
      </c>
      <c r="U6" s="104">
        <f>[2]Julho!$C$24</f>
        <v>26.2</v>
      </c>
      <c r="V6" s="104">
        <f>[2]Julho!$C$25</f>
        <v>30.2</v>
      </c>
      <c r="W6" s="104">
        <f>[2]Julho!$C$26</f>
        <v>30.3</v>
      </c>
      <c r="X6" s="104">
        <f>[2]Julho!$C$27</f>
        <v>30.4</v>
      </c>
      <c r="Y6" s="104">
        <f>[2]Julho!$C$28</f>
        <v>25.7</v>
      </c>
      <c r="Z6" s="104">
        <f>[2]Julho!$C$29</f>
        <v>30</v>
      </c>
      <c r="AA6" s="104">
        <f>[2]Julho!$C$30</f>
        <v>31.2</v>
      </c>
      <c r="AB6" s="104">
        <f>[2]Julho!$C$31</f>
        <v>32.1</v>
      </c>
      <c r="AC6" s="104">
        <f>[2]Julho!$C$32</f>
        <v>18.2</v>
      </c>
      <c r="AD6" s="104">
        <f>[2]Julho!$C$33</f>
        <v>20.9</v>
      </c>
      <c r="AE6" s="104">
        <f>[2]Julho!$C$34</f>
        <v>25</v>
      </c>
      <c r="AF6" s="104">
        <f>[2]Julho!$C$35</f>
        <v>26.9</v>
      </c>
      <c r="AG6" s="107">
        <f t="shared" si="1"/>
        <v>32.1</v>
      </c>
      <c r="AH6" s="108">
        <f t="shared" si="2"/>
        <v>26.058064516129029</v>
      </c>
    </row>
    <row r="7" spans="1:36" x14ac:dyDescent="0.2">
      <c r="A7" s="47" t="s">
        <v>81</v>
      </c>
      <c r="B7" s="104">
        <f>[3]Julho!$C$5</f>
        <v>18.399999999999999</v>
      </c>
      <c r="C7" s="104">
        <f>[3]Julho!$C$6</f>
        <v>20.5</v>
      </c>
      <c r="D7" s="104">
        <f>[3]Julho!$C$7</f>
        <v>22.4</v>
      </c>
      <c r="E7" s="104">
        <f>[3]Julho!$C$8</f>
        <v>24.4</v>
      </c>
      <c r="F7" s="104">
        <f>[3]Julho!$C$9</f>
        <v>26.8</v>
      </c>
      <c r="G7" s="104">
        <f>[3]Julho!$C$10</f>
        <v>27.6</v>
      </c>
      <c r="H7" s="104">
        <f>[3]Julho!$C$11</f>
        <v>26.8</v>
      </c>
      <c r="I7" s="104">
        <f>[3]Julho!$C$12</f>
        <v>26</v>
      </c>
      <c r="J7" s="104">
        <f>[3]Julho!$C$13</f>
        <v>25.1</v>
      </c>
      <c r="K7" s="104">
        <f>[3]Julho!$C$14</f>
        <v>27.9</v>
      </c>
      <c r="L7" s="104">
        <f>[3]Julho!$C$15</f>
        <v>28.1</v>
      </c>
      <c r="M7" s="104">
        <f>[3]Julho!$C$16</f>
        <v>29.7</v>
      </c>
      <c r="N7" s="104">
        <f>[3]Julho!$C$17</f>
        <v>28.1</v>
      </c>
      <c r="O7" s="104">
        <f>[3]Julho!$C$18</f>
        <v>29.1</v>
      </c>
      <c r="P7" s="104">
        <f>[3]Julho!$C$19</f>
        <v>29.8</v>
      </c>
      <c r="Q7" s="104">
        <f>[3]Julho!$C$20</f>
        <v>30.3</v>
      </c>
      <c r="R7" s="104">
        <f>[3]Julho!$C$21</f>
        <v>26.3</v>
      </c>
      <c r="S7" s="104">
        <f>[3]Julho!$C$22</f>
        <v>21.3</v>
      </c>
      <c r="T7" s="104">
        <f>[3]Julho!$C$23</f>
        <v>26.1</v>
      </c>
      <c r="U7" s="104">
        <f>[3]Julho!$C$24</f>
        <v>28.2</v>
      </c>
      <c r="V7" s="104">
        <f>[3]Julho!$C$25</f>
        <v>29.7</v>
      </c>
      <c r="W7" s="104">
        <f>[3]Julho!$C$26</f>
        <v>30.6</v>
      </c>
      <c r="X7" s="104">
        <f>[3]Julho!$C$27</f>
        <v>31.1</v>
      </c>
      <c r="Y7" s="104">
        <f>[3]Julho!$C$28</f>
        <v>30.9</v>
      </c>
      <c r="Z7" s="104">
        <f>[3]Julho!$C$29</f>
        <v>29.9</v>
      </c>
      <c r="AA7" s="104">
        <f>[3]Julho!$C$30</f>
        <v>31.4</v>
      </c>
      <c r="AB7" s="104">
        <f>[3]Julho!$C$31</f>
        <v>34.4</v>
      </c>
      <c r="AC7" s="104">
        <f>[3]Julho!$C$32</f>
        <v>21.8</v>
      </c>
      <c r="AD7" s="104">
        <f>[3]Julho!$C$33</f>
        <v>21.3</v>
      </c>
      <c r="AE7" s="104">
        <f>[3]Julho!$C$34</f>
        <v>25.2</v>
      </c>
      <c r="AF7" s="104">
        <f>[3]Julho!$C$35</f>
        <v>27.1</v>
      </c>
      <c r="AG7" s="107">
        <f t="shared" si="1"/>
        <v>34.4</v>
      </c>
      <c r="AH7" s="108">
        <f t="shared" si="2"/>
        <v>26.977419354838712</v>
      </c>
    </row>
    <row r="8" spans="1:36" x14ac:dyDescent="0.2">
      <c r="A8" s="47" t="s">
        <v>1</v>
      </c>
      <c r="B8" s="104">
        <f>[4]Julho!$C$5</f>
        <v>19.7</v>
      </c>
      <c r="C8" s="104">
        <f>[4]Julho!$C$6</f>
        <v>23.5</v>
      </c>
      <c r="D8" s="104">
        <f>[4]Julho!$C$7</f>
        <v>25.7</v>
      </c>
      <c r="E8" s="104">
        <f>[4]Julho!$C$8</f>
        <v>27.3</v>
      </c>
      <c r="F8" s="104">
        <f>[4]Julho!$C$9</f>
        <v>29.5</v>
      </c>
      <c r="G8" s="104">
        <f>[4]Julho!$C$10</f>
        <v>29.8</v>
      </c>
      <c r="H8" s="104">
        <f>[4]Julho!$C$11</f>
        <v>29.9</v>
      </c>
      <c r="I8" s="104">
        <f>[4]Julho!$C$12</f>
        <v>29.3</v>
      </c>
      <c r="J8" s="104">
        <f>[4]Julho!$C$13</f>
        <v>29.2</v>
      </c>
      <c r="K8" s="104">
        <f>[4]Julho!$C$14</f>
        <v>30.1</v>
      </c>
      <c r="L8" s="104">
        <f>[4]Julho!$C$15</f>
        <v>31.3</v>
      </c>
      <c r="M8" s="104">
        <f>[4]Julho!$C$16</f>
        <v>31.3</v>
      </c>
      <c r="N8" s="104">
        <f>[4]Julho!$C$17</f>
        <v>31.4</v>
      </c>
      <c r="O8" s="104">
        <f>[4]Julho!$C$18</f>
        <v>32</v>
      </c>
      <c r="P8" s="104">
        <f>[4]Julho!$C$19</f>
        <v>33</v>
      </c>
      <c r="Q8" s="104">
        <f>[4]Julho!$C$20</f>
        <v>32.799999999999997</v>
      </c>
      <c r="R8" s="104">
        <f>[4]Julho!$C$21</f>
        <v>22.7</v>
      </c>
      <c r="S8" s="104">
        <f>[4]Julho!$C$22</f>
        <v>23.8</v>
      </c>
      <c r="T8" s="104">
        <f>[4]Julho!$C$23</f>
        <v>28.1</v>
      </c>
      <c r="U8" s="104">
        <f>[4]Julho!$C$24</f>
        <v>31.4</v>
      </c>
      <c r="V8" s="104">
        <f>[4]Julho!$C$25</f>
        <v>32.200000000000003</v>
      </c>
      <c r="W8" s="104">
        <f>[4]Julho!$C$26</f>
        <v>33.1</v>
      </c>
      <c r="X8" s="104">
        <f>[4]Julho!$C$27</f>
        <v>34</v>
      </c>
      <c r="Y8" s="104">
        <f>[4]Julho!$C$28</f>
        <v>34</v>
      </c>
      <c r="Z8" s="104">
        <f>[4]Julho!$C$29</f>
        <v>34</v>
      </c>
      <c r="AA8" s="104">
        <f>[4]Julho!$C$30</f>
        <v>35.9</v>
      </c>
      <c r="AB8" s="104">
        <f>[4]Julho!$C$31</f>
        <v>34.6</v>
      </c>
      <c r="AC8" s="104">
        <f>[4]Julho!$C$32</f>
        <v>26.5</v>
      </c>
      <c r="AD8" s="104">
        <f>[4]Julho!$C$33</f>
        <v>24.3</v>
      </c>
      <c r="AE8" s="104">
        <f>[4]Julho!$C$34</f>
        <v>28.3</v>
      </c>
      <c r="AF8" s="104">
        <f>[4]Julho!$C$35</f>
        <v>32.9</v>
      </c>
      <c r="AG8" s="107">
        <f t="shared" si="1"/>
        <v>35.9</v>
      </c>
      <c r="AH8" s="108">
        <f t="shared" si="2"/>
        <v>29.729032258064514</v>
      </c>
    </row>
    <row r="9" spans="1:36" x14ac:dyDescent="0.2">
      <c r="A9" s="47" t="s">
        <v>138</v>
      </c>
      <c r="B9" s="104">
        <f>[5]Julho!$C$5</f>
        <v>10.6</v>
      </c>
      <c r="C9" s="104">
        <f>[5]Julho!$C$6</f>
        <v>17.3</v>
      </c>
      <c r="D9" s="104">
        <f>[5]Julho!$C$7</f>
        <v>21.5</v>
      </c>
      <c r="E9" s="104">
        <f>[5]Julho!$C$8</f>
        <v>23</v>
      </c>
      <c r="F9" s="104">
        <f>[5]Julho!$C$9</f>
        <v>24.8</v>
      </c>
      <c r="G9" s="104">
        <f>[5]Julho!$C$10</f>
        <v>26.2</v>
      </c>
      <c r="H9" s="104">
        <f>[5]Julho!$C$11</f>
        <v>25.5</v>
      </c>
      <c r="I9" s="104">
        <f>[5]Julho!$C$12</f>
        <v>25.9</v>
      </c>
      <c r="J9" s="104">
        <f>[5]Julho!$C$13</f>
        <v>24.9</v>
      </c>
      <c r="K9" s="104">
        <f>[5]Julho!$C$14</f>
        <v>25.4</v>
      </c>
      <c r="L9" s="104">
        <f>[5]Julho!$C$15</f>
        <v>26</v>
      </c>
      <c r="M9" s="104">
        <f>[5]Julho!$C$16</f>
        <v>27.3</v>
      </c>
      <c r="N9" s="104">
        <f>[5]Julho!$C$17</f>
        <v>27.3</v>
      </c>
      <c r="O9" s="104">
        <f>[5]Julho!$C$18</f>
        <v>27.7</v>
      </c>
      <c r="P9" s="104">
        <f>[5]Julho!$C$19</f>
        <v>28.3</v>
      </c>
      <c r="Q9" s="104">
        <f>[5]Julho!$C$20</f>
        <v>29.3</v>
      </c>
      <c r="R9" s="104">
        <f>[5]Julho!$C$21</f>
        <v>22.4</v>
      </c>
      <c r="S9" s="104">
        <f>[5]Julho!$C$22</f>
        <v>20</v>
      </c>
      <c r="T9" s="104">
        <f>[5]Julho!$C$23</f>
        <v>25.6</v>
      </c>
      <c r="U9" s="104">
        <f>[5]Julho!$C$24</f>
        <v>26.1</v>
      </c>
      <c r="V9" s="104">
        <f>[5]Julho!$C$25</f>
        <v>28</v>
      </c>
      <c r="W9" s="104">
        <f>[5]Julho!$C$26</f>
        <v>29.2</v>
      </c>
      <c r="X9" s="104">
        <f>[5]Julho!$C$27</f>
        <v>29.7</v>
      </c>
      <c r="Y9" s="104">
        <f>[5]Julho!$C$28</f>
        <v>24.7</v>
      </c>
      <c r="Z9" s="104">
        <f>[5]Julho!$C$29</f>
        <v>29.5</v>
      </c>
      <c r="AA9" s="104">
        <f>[5]Julho!$C$30</f>
        <v>30.5</v>
      </c>
      <c r="AB9" s="104">
        <f>[5]Julho!$C$31</f>
        <v>30.8</v>
      </c>
      <c r="AC9" s="104">
        <f>[5]Julho!$C$32</f>
        <v>17.3</v>
      </c>
      <c r="AD9" s="104">
        <f>[5]Julho!$C$33</f>
        <v>19</v>
      </c>
      <c r="AE9" s="104">
        <f>[5]Julho!$C$34</f>
        <v>24</v>
      </c>
      <c r="AF9" s="104">
        <f>[5]Julho!$C$35</f>
        <v>26</v>
      </c>
      <c r="AG9" s="107">
        <f t="shared" si="1"/>
        <v>30.8</v>
      </c>
      <c r="AH9" s="108">
        <f t="shared" si="2"/>
        <v>24.961290322580652</v>
      </c>
    </row>
    <row r="10" spans="1:36" x14ac:dyDescent="0.2">
      <c r="A10" s="47" t="s">
        <v>87</v>
      </c>
      <c r="B10" s="104">
        <f>[6]Julho!$C$5</f>
        <v>20</v>
      </c>
      <c r="C10" s="104">
        <f>[6]Julho!$C$6</f>
        <v>21.9</v>
      </c>
      <c r="D10" s="104">
        <f>[6]Julho!$C$7</f>
        <v>23.9</v>
      </c>
      <c r="E10" s="104">
        <f>[6]Julho!$C$8</f>
        <v>24.3</v>
      </c>
      <c r="F10" s="104">
        <f>[6]Julho!$C$9</f>
        <v>26.8</v>
      </c>
      <c r="G10" s="104">
        <f>[6]Julho!$C$10</f>
        <v>26.7</v>
      </c>
      <c r="H10" s="104">
        <f>[6]Julho!$C$11</f>
        <v>27.4</v>
      </c>
      <c r="I10" s="104">
        <f>[6]Julho!$C$12</f>
        <v>26.8</v>
      </c>
      <c r="J10" s="104">
        <f>[6]Julho!$C$13</f>
        <v>26.9</v>
      </c>
      <c r="K10" s="104">
        <f>[6]Julho!$C$14</f>
        <v>28.3</v>
      </c>
      <c r="L10" s="104">
        <f>[6]Julho!$C$15</f>
        <v>28.6</v>
      </c>
      <c r="M10" s="104">
        <f>[6]Julho!$C$16</f>
        <v>27.6</v>
      </c>
      <c r="N10" s="104">
        <f>[6]Julho!$C$17</f>
        <v>28.1</v>
      </c>
      <c r="O10" s="104">
        <f>[6]Julho!$C$18</f>
        <v>29.3</v>
      </c>
      <c r="P10" s="104">
        <f>[6]Julho!$C$19</f>
        <v>29.7</v>
      </c>
      <c r="Q10" s="104">
        <f>[6]Julho!$C$20</f>
        <v>29.3</v>
      </c>
      <c r="R10" s="104">
        <f>[6]Julho!$C$21</f>
        <v>27.3</v>
      </c>
      <c r="S10" s="104">
        <f>[6]Julho!$C$22</f>
        <v>24.3</v>
      </c>
      <c r="T10" s="104">
        <f>[6]Julho!$C$23</f>
        <v>28</v>
      </c>
      <c r="U10" s="104">
        <f>[6]Julho!$C$24</f>
        <v>28.3</v>
      </c>
      <c r="V10" s="104">
        <f>[6]Julho!$C$25</f>
        <v>29.8</v>
      </c>
      <c r="W10" s="104">
        <f>[6]Julho!$C$26</f>
        <v>30.4</v>
      </c>
      <c r="X10" s="104">
        <f>[6]Julho!$C$27</f>
        <v>30.9</v>
      </c>
      <c r="Y10" s="104">
        <f>[6]Julho!$C$28</f>
        <v>31.2</v>
      </c>
      <c r="Z10" s="104">
        <f>[6]Julho!$C$29</f>
        <v>31.8</v>
      </c>
      <c r="AA10" s="104">
        <f>[6]Julho!$C$30</f>
        <v>32.4</v>
      </c>
      <c r="AB10" s="104">
        <f>[6]Julho!$C$31</f>
        <v>32.700000000000003</v>
      </c>
      <c r="AC10" s="104">
        <f>[6]Julho!$C$32</f>
        <v>26.4</v>
      </c>
      <c r="AD10" s="104">
        <f>[6]Julho!$C$33</f>
        <v>22</v>
      </c>
      <c r="AE10" s="104">
        <f>[6]Julho!$C$34</f>
        <v>25.8</v>
      </c>
      <c r="AF10" s="104">
        <f>[6]Julho!$C$35</f>
        <v>29.4</v>
      </c>
      <c r="AG10" s="107">
        <f t="shared" si="1"/>
        <v>32.700000000000003</v>
      </c>
      <c r="AH10" s="108">
        <f t="shared" si="2"/>
        <v>27.622580645161289</v>
      </c>
    </row>
    <row r="11" spans="1:36" x14ac:dyDescent="0.2">
      <c r="A11" s="47" t="s">
        <v>47</v>
      </c>
      <c r="B11" s="104">
        <f>[7]Julho!$C$5</f>
        <v>20.6</v>
      </c>
      <c r="C11" s="104">
        <f>[7]Julho!$C$6</f>
        <v>20</v>
      </c>
      <c r="D11" s="104">
        <f>[7]Julho!$C$7</f>
        <v>22.2</v>
      </c>
      <c r="E11" s="104">
        <f>[7]Julho!$C$8</f>
        <v>24.2</v>
      </c>
      <c r="F11" s="104">
        <f>[7]Julho!$C$9</f>
        <v>25</v>
      </c>
      <c r="G11" s="104">
        <f>[7]Julho!$C$10</f>
        <v>26.5</v>
      </c>
      <c r="H11" s="104">
        <f>[7]Julho!$C$11</f>
        <v>24.8</v>
      </c>
      <c r="I11" s="104">
        <f>[7]Julho!$C$12</f>
        <v>25</v>
      </c>
      <c r="J11" s="104">
        <f>[7]Julho!$C$13</f>
        <v>23.9</v>
      </c>
      <c r="K11" s="104">
        <f>[7]Julho!$C$14</f>
        <v>25.7</v>
      </c>
      <c r="L11" s="104">
        <f>[7]Julho!$C$15</f>
        <v>26.6</v>
      </c>
      <c r="M11" s="104">
        <f>[7]Julho!$C$16</f>
        <v>28.5</v>
      </c>
      <c r="N11" s="104">
        <f>[7]Julho!$C$17</f>
        <v>27.5</v>
      </c>
      <c r="O11" s="104">
        <f>[7]Julho!$C$18</f>
        <v>28.2</v>
      </c>
      <c r="P11" s="104">
        <f>[7]Julho!$C$19</f>
        <v>28.5</v>
      </c>
      <c r="Q11" s="104">
        <f>[7]Julho!$C$20</f>
        <v>29.1</v>
      </c>
      <c r="R11" s="104">
        <f>[7]Julho!$C$21</f>
        <v>29.5</v>
      </c>
      <c r="S11" s="104">
        <f>[7]Julho!$C$22</f>
        <v>21.7</v>
      </c>
      <c r="T11" s="104">
        <f>[7]Julho!$C$23</f>
        <v>24.8</v>
      </c>
      <c r="U11" s="104">
        <f>[7]Julho!$C$24</f>
        <v>25.9</v>
      </c>
      <c r="V11" s="104">
        <f>[7]Julho!$C$25</f>
        <v>28</v>
      </c>
      <c r="W11" s="104">
        <f>[7]Julho!$C$26</f>
        <v>29.2</v>
      </c>
      <c r="X11" s="104">
        <f>[7]Julho!$C$27</f>
        <v>29.5</v>
      </c>
      <c r="Y11" s="104">
        <f>[7]Julho!$C$28</f>
        <v>28.6</v>
      </c>
      <c r="Z11" s="104">
        <f>[7]Julho!$C$29</f>
        <v>27.8</v>
      </c>
      <c r="AA11" s="104">
        <f>[7]Julho!$C$30</f>
        <v>30.2</v>
      </c>
      <c r="AB11" s="104">
        <f>[7]Julho!$C$31</f>
        <v>33.5</v>
      </c>
      <c r="AC11" s="104">
        <f>[7]Julho!$C$32</f>
        <v>27.7</v>
      </c>
      <c r="AD11" s="104">
        <f>[7]Julho!$C$33</f>
        <v>21.9</v>
      </c>
      <c r="AE11" s="104">
        <f>[7]Julho!$C$34</f>
        <v>23.7</v>
      </c>
      <c r="AF11" s="104">
        <f>[7]Julho!$C$35</f>
        <v>25.5</v>
      </c>
      <c r="AG11" s="107">
        <f t="shared" si="1"/>
        <v>33.5</v>
      </c>
      <c r="AH11" s="108">
        <f t="shared" si="2"/>
        <v>26.251612903225812</v>
      </c>
    </row>
    <row r="12" spans="1:36" x14ac:dyDescent="0.2">
      <c r="A12" s="47" t="s">
        <v>90</v>
      </c>
      <c r="B12" s="104">
        <f>[8]Julho!$C$5</f>
        <v>15.7</v>
      </c>
      <c r="C12" s="104">
        <f>[8]Julho!$C$6</f>
        <v>20.9</v>
      </c>
      <c r="D12" s="104">
        <f>[8]Julho!$C$7</f>
        <v>23.2</v>
      </c>
      <c r="E12" s="104">
        <f>[8]Julho!$C$8</f>
        <v>24.8</v>
      </c>
      <c r="F12" s="104">
        <f>[8]Julho!$C$9</f>
        <v>27.2</v>
      </c>
      <c r="G12" s="104">
        <f>[8]Julho!$C$10</f>
        <v>27.8</v>
      </c>
      <c r="H12" s="104">
        <f>[8]Julho!$C$11</f>
        <v>28</v>
      </c>
      <c r="I12" s="104">
        <f>[8]Julho!$C$12</f>
        <v>27.6</v>
      </c>
      <c r="J12" s="104">
        <f>[8]Julho!$C$13</f>
        <v>27</v>
      </c>
      <c r="K12" s="104">
        <f>[8]Julho!$C$14</f>
        <v>28.5</v>
      </c>
      <c r="L12" s="104">
        <f>[8]Julho!$C$15</f>
        <v>28.4</v>
      </c>
      <c r="M12" s="104">
        <f>[8]Julho!$C$16</f>
        <v>29.3</v>
      </c>
      <c r="N12" s="104">
        <f>[8]Julho!$C$17</f>
        <v>29.3</v>
      </c>
      <c r="O12" s="104">
        <f>[8]Julho!$C$18</f>
        <v>29.6</v>
      </c>
      <c r="P12" s="104">
        <f>[8]Julho!$C$19</f>
        <v>30.5</v>
      </c>
      <c r="Q12" s="104">
        <f>[8]Julho!$C$20</f>
        <v>31</v>
      </c>
      <c r="R12" s="104">
        <f>[8]Julho!$C$21</f>
        <v>23.8</v>
      </c>
      <c r="S12" s="104">
        <f>[8]Julho!$C$22</f>
        <v>21.7</v>
      </c>
      <c r="T12" s="104">
        <f>[8]Julho!$C$23</f>
        <v>25</v>
      </c>
      <c r="U12" s="104">
        <f>[8]Julho!$C$24</f>
        <v>28.4</v>
      </c>
      <c r="V12" s="104">
        <f>[8]Julho!$C$25</f>
        <v>30.9</v>
      </c>
      <c r="W12" s="104">
        <f>[8]Julho!$C$26</f>
        <v>31.5</v>
      </c>
      <c r="X12" s="104">
        <f>[8]Julho!$C$27</f>
        <v>32</v>
      </c>
      <c r="Y12" s="104">
        <f>[8]Julho!$C$28</f>
        <v>33</v>
      </c>
      <c r="Z12" s="104">
        <f>[8]Julho!$C$29</f>
        <v>30.7</v>
      </c>
      <c r="AA12" s="104">
        <f>[8]Julho!$C$30</f>
        <v>33.200000000000003</v>
      </c>
      <c r="AB12" s="104">
        <f>[8]Julho!$C$31</f>
        <v>32.799999999999997</v>
      </c>
      <c r="AC12" s="104">
        <f>[8]Julho!$C$32</f>
        <v>20.399999999999999</v>
      </c>
      <c r="AD12" s="104">
        <f>[8]Julho!$C$33</f>
        <v>22.3</v>
      </c>
      <c r="AE12" s="104">
        <f>[8]Julho!$C$34</f>
        <v>26</v>
      </c>
      <c r="AF12" s="104">
        <f>[8]Julho!$C$35</f>
        <v>30.8</v>
      </c>
      <c r="AG12" s="107">
        <f t="shared" si="1"/>
        <v>33.200000000000003</v>
      </c>
      <c r="AH12" s="108">
        <f t="shared" si="2"/>
        <v>27.461290322580645</v>
      </c>
    </row>
    <row r="13" spans="1:36" x14ac:dyDescent="0.2">
      <c r="A13" s="47" t="s">
        <v>95</v>
      </c>
      <c r="B13" s="104">
        <f>[9]Julho!$C$5</f>
        <v>14.4</v>
      </c>
      <c r="C13" s="104">
        <f>[9]Julho!$C$6</f>
        <v>21.1</v>
      </c>
      <c r="D13" s="104">
        <f>[9]Julho!$C$7</f>
        <v>22.6</v>
      </c>
      <c r="E13" s="104">
        <f>[9]Julho!$C$8</f>
        <v>24.1</v>
      </c>
      <c r="F13" s="104">
        <f>[9]Julho!$C$9</f>
        <v>26</v>
      </c>
      <c r="G13" s="104">
        <f>[9]Julho!$C$10</f>
        <v>26.9</v>
      </c>
      <c r="H13" s="104">
        <f>[9]Julho!$C$11</f>
        <v>26.6</v>
      </c>
      <c r="I13" s="104">
        <f>[9]Julho!$C$12</f>
        <v>26.4</v>
      </c>
      <c r="J13" s="104">
        <f>[9]Julho!$C$13</f>
        <v>25</v>
      </c>
      <c r="K13" s="104">
        <f>[9]Julho!$C$14</f>
        <v>27.3</v>
      </c>
      <c r="L13" s="104">
        <f>[9]Julho!$C$15</f>
        <v>28.1</v>
      </c>
      <c r="M13" s="104">
        <f>[9]Julho!$C$16</f>
        <v>28.7</v>
      </c>
      <c r="N13" s="104">
        <f>[9]Julho!$C$17</f>
        <v>28.3</v>
      </c>
      <c r="O13" s="104">
        <f>[9]Julho!$C$18</f>
        <v>29.4</v>
      </c>
      <c r="P13" s="104">
        <f>[9]Julho!$C$19</f>
        <v>29.6</v>
      </c>
      <c r="Q13" s="104">
        <f>[9]Julho!$C$20</f>
        <v>30.1</v>
      </c>
      <c r="R13" s="104">
        <f>[9]Julho!$C$21</f>
        <v>21</v>
      </c>
      <c r="S13" s="104">
        <f>[9]Julho!$C$22</f>
        <v>20.6</v>
      </c>
      <c r="T13" s="104">
        <f>[9]Julho!$C$23</f>
        <v>25.9</v>
      </c>
      <c r="U13" s="104">
        <f>[9]Julho!$C$24</f>
        <v>26.9</v>
      </c>
      <c r="V13" s="104">
        <f>[9]Julho!$C$25</f>
        <v>29.4</v>
      </c>
      <c r="W13" s="104">
        <f>[9]Julho!$C$26</f>
        <v>30.3</v>
      </c>
      <c r="X13" s="104">
        <f>[9]Julho!$C$27</f>
        <v>30.4</v>
      </c>
      <c r="Y13" s="104">
        <f>[9]Julho!$C$28</f>
        <v>25.7</v>
      </c>
      <c r="Z13" s="104">
        <f>[9]Julho!$C$29</f>
        <v>29.9</v>
      </c>
      <c r="AA13" s="104">
        <f>[9]Julho!$C$30</f>
        <v>30.5</v>
      </c>
      <c r="AB13" s="104">
        <f>[9]Julho!$C$31</f>
        <v>32.9</v>
      </c>
      <c r="AC13" s="104">
        <f>[9]Julho!$C$32</f>
        <v>19.2</v>
      </c>
      <c r="AD13" s="104">
        <f>[9]Julho!$C$33</f>
        <v>20.100000000000001</v>
      </c>
      <c r="AE13" s="104">
        <f>[9]Julho!$C$34</f>
        <v>24.9</v>
      </c>
      <c r="AF13" s="104">
        <f>[9]Julho!$C$35</f>
        <v>26.7</v>
      </c>
      <c r="AG13" s="107">
        <f t="shared" si="1"/>
        <v>32.9</v>
      </c>
      <c r="AH13" s="108">
        <f t="shared" si="2"/>
        <v>26.096774193548388</v>
      </c>
    </row>
    <row r="14" spans="1:36" x14ac:dyDescent="0.2">
      <c r="A14" s="47" t="s">
        <v>139</v>
      </c>
      <c r="B14" s="104">
        <f>[10]Julho!$C$5</f>
        <v>20.399999999999999</v>
      </c>
      <c r="C14" s="104">
        <f>[10]Julho!$C$6</f>
        <v>22.2</v>
      </c>
      <c r="D14" s="104">
        <f>[10]Julho!$C$7</f>
        <v>24.1</v>
      </c>
      <c r="E14" s="104">
        <f>[10]Julho!$C$8</f>
        <v>25.2</v>
      </c>
      <c r="F14" s="104">
        <f>[10]Julho!$C$9</f>
        <v>27.7</v>
      </c>
      <c r="G14" s="104">
        <f>[10]Julho!$C$10</f>
        <v>27.3</v>
      </c>
      <c r="H14" s="104">
        <f>[10]Julho!$C$11</f>
        <v>27.8</v>
      </c>
      <c r="I14" s="104">
        <f>[10]Julho!$C$12</f>
        <v>27.4</v>
      </c>
      <c r="J14" s="104">
        <f>[10]Julho!$C$13</f>
        <v>27</v>
      </c>
      <c r="K14" s="104">
        <f>[10]Julho!$C$14</f>
        <v>29.3</v>
      </c>
      <c r="L14" s="104">
        <f>[10]Julho!$C$15</f>
        <v>29.3</v>
      </c>
      <c r="M14" s="104">
        <f>[10]Julho!$C$16</f>
        <v>28.6</v>
      </c>
      <c r="N14" s="104">
        <f>[10]Julho!$C$17</f>
        <v>28.8</v>
      </c>
      <c r="O14" s="104">
        <f>[10]Julho!$C$18</f>
        <v>29.2</v>
      </c>
      <c r="P14" s="104">
        <f>[10]Julho!$C$19</f>
        <v>29.4</v>
      </c>
      <c r="Q14" s="104">
        <f>[10]Julho!$C$20</f>
        <v>29.8</v>
      </c>
      <c r="R14" s="104">
        <f>[10]Julho!$C$21</f>
        <v>28.8</v>
      </c>
      <c r="S14" s="104">
        <f>[10]Julho!$C$22</f>
        <v>23.9</v>
      </c>
      <c r="T14" s="104">
        <f>[10]Julho!$C$23</f>
        <v>28.3</v>
      </c>
      <c r="U14" s="104">
        <f>[10]Julho!$C$24</f>
        <v>28.6</v>
      </c>
      <c r="V14" s="104">
        <f>[10]Julho!$C$25</f>
        <v>29.8</v>
      </c>
      <c r="W14" s="104">
        <f>[10]Julho!$C$26</f>
        <v>31</v>
      </c>
      <c r="X14" s="104">
        <f>[10]Julho!$C$27</f>
        <v>31.2</v>
      </c>
      <c r="Y14" s="104">
        <f>[10]Julho!$C$28</f>
        <v>31.9</v>
      </c>
      <c r="Z14" s="104">
        <f>[10]Julho!$C$29</f>
        <v>32.6</v>
      </c>
      <c r="AA14" s="104">
        <f>[10]Julho!$C$30</f>
        <v>32.4</v>
      </c>
      <c r="AB14" s="104">
        <f>[10]Julho!$C$31</f>
        <v>32.4</v>
      </c>
      <c r="AC14" s="104">
        <f>[10]Julho!$C$32</f>
        <v>27.7</v>
      </c>
      <c r="AD14" s="104">
        <f>[10]Julho!$C$33</f>
        <v>22.9</v>
      </c>
      <c r="AE14" s="104">
        <f>[10]Julho!$C$34</f>
        <v>27</v>
      </c>
      <c r="AF14" s="104">
        <f>[10]Julho!$C$35</f>
        <v>30.6</v>
      </c>
      <c r="AG14" s="107">
        <f t="shared" si="1"/>
        <v>32.6</v>
      </c>
      <c r="AH14" s="108">
        <f t="shared" si="2"/>
        <v>28.148387096774194</v>
      </c>
      <c r="AJ14" s="12" t="s">
        <v>35</v>
      </c>
    </row>
    <row r="15" spans="1:36" x14ac:dyDescent="0.2">
      <c r="A15" s="47" t="s">
        <v>2</v>
      </c>
      <c r="B15" s="104">
        <f>[11]Julho!$C$5</f>
        <v>19.399999999999999</v>
      </c>
      <c r="C15" s="104">
        <f>[11]Julho!$C$6</f>
        <v>21.3</v>
      </c>
      <c r="D15" s="104">
        <f>[11]Julho!$C$7</f>
        <v>23.9</v>
      </c>
      <c r="E15" s="104">
        <f>[11]Julho!$C$8</f>
        <v>25.2</v>
      </c>
      <c r="F15" s="104">
        <f>[11]Julho!$C$9</f>
        <v>27.4</v>
      </c>
      <c r="G15" s="104">
        <f>[11]Julho!$C$10</f>
        <v>27</v>
      </c>
      <c r="H15" s="104">
        <f>[11]Julho!$C$11</f>
        <v>27.4</v>
      </c>
      <c r="I15" s="104">
        <f>[11]Julho!$C$12</f>
        <v>26.4</v>
      </c>
      <c r="J15" s="104">
        <f>[11]Julho!$C$13</f>
        <v>26.9</v>
      </c>
      <c r="K15" s="104">
        <f>[11]Julho!$C$14</f>
        <v>28.3</v>
      </c>
      <c r="L15" s="104">
        <f>[11]Julho!$C$15</f>
        <v>28.5</v>
      </c>
      <c r="M15" s="104">
        <f>[11]Julho!$C$16</f>
        <v>28.4</v>
      </c>
      <c r="N15" s="104">
        <f>[11]Julho!$C$17</f>
        <v>28.9</v>
      </c>
      <c r="O15" s="104">
        <f>[11]Julho!$C$18</f>
        <v>29.2</v>
      </c>
      <c r="P15" s="104">
        <f>[11]Julho!$C$19</f>
        <v>29.9</v>
      </c>
      <c r="Q15" s="104">
        <f>[11]Julho!$C$20</f>
        <v>29.8</v>
      </c>
      <c r="R15" s="104">
        <f>[11]Julho!$C$21</f>
        <v>27.6</v>
      </c>
      <c r="S15" s="104">
        <f>[11]Julho!$C$22</f>
        <v>22.6</v>
      </c>
      <c r="T15" s="104">
        <f>[11]Julho!$C$23</f>
        <v>27</v>
      </c>
      <c r="U15" s="104">
        <f>[11]Julho!$C$24</f>
        <v>28.4</v>
      </c>
      <c r="V15" s="104">
        <f>[11]Julho!$C$25</f>
        <v>29.5</v>
      </c>
      <c r="W15" s="104">
        <f>[11]Julho!$C$26</f>
        <v>30.7</v>
      </c>
      <c r="X15" s="104">
        <f>[11]Julho!$C$27</f>
        <v>31.6</v>
      </c>
      <c r="Y15" s="104">
        <f>[11]Julho!$C$28</f>
        <v>31.2</v>
      </c>
      <c r="Z15" s="104">
        <f>[11]Julho!$C$29</f>
        <v>31.8</v>
      </c>
      <c r="AA15" s="104">
        <f>[11]Julho!$C$30</f>
        <v>33.1</v>
      </c>
      <c r="AB15" s="104">
        <f>[11]Julho!$C$31</f>
        <v>32.5</v>
      </c>
      <c r="AC15" s="104">
        <f>[11]Julho!$C$32</f>
        <v>26.5</v>
      </c>
      <c r="AD15" s="104">
        <f>[11]Julho!$C$33</f>
        <v>22.7</v>
      </c>
      <c r="AE15" s="104">
        <f>[11]Julho!$C$34</f>
        <v>27</v>
      </c>
      <c r="AF15" s="104">
        <f>[11]Julho!$C$35</f>
        <v>30</v>
      </c>
      <c r="AG15" s="107">
        <f t="shared" si="1"/>
        <v>33.1</v>
      </c>
      <c r="AH15" s="108">
        <f t="shared" si="2"/>
        <v>27.745161290322585</v>
      </c>
      <c r="AJ15" s="12" t="s">
        <v>35</v>
      </c>
    </row>
    <row r="16" spans="1:36" x14ac:dyDescent="0.2">
      <c r="A16" s="47" t="s">
        <v>288</v>
      </c>
      <c r="B16" s="104" t="str">
        <f>[12]Julho!$C$5</f>
        <v>*</v>
      </c>
      <c r="C16" s="104" t="str">
        <f>[12]Julho!$C$6</f>
        <v>*</v>
      </c>
      <c r="D16" s="104" t="str">
        <f>[12]Julho!$C$7</f>
        <v>*</v>
      </c>
      <c r="E16" s="104" t="str">
        <f>[12]Julho!$C$8</f>
        <v>*</v>
      </c>
      <c r="F16" s="104" t="str">
        <f>[12]Julho!$C$9</f>
        <v>*</v>
      </c>
      <c r="G16" s="104" t="str">
        <f>[12]Julho!$C$10</f>
        <v>*</v>
      </c>
      <c r="H16" s="104" t="str">
        <f>[12]Julho!$C$11</f>
        <v>*</v>
      </c>
      <c r="I16" s="104" t="str">
        <f>[12]Julho!$C$12</f>
        <v>*</v>
      </c>
      <c r="J16" s="104" t="str">
        <f>[12]Julho!$C$13</f>
        <v>*</v>
      </c>
      <c r="K16" s="104" t="str">
        <f>[12]Julho!$C$14</f>
        <v>*</v>
      </c>
      <c r="L16" s="104" t="str">
        <f>[12]Julho!$C$15</f>
        <v>*</v>
      </c>
      <c r="M16" s="104" t="str">
        <f>[12]Julho!$C$16</f>
        <v>*</v>
      </c>
      <c r="N16" s="104" t="str">
        <f>[12]Julho!$C$17</f>
        <v>*</v>
      </c>
      <c r="O16" s="104" t="str">
        <f>[12]Julho!$C$18</f>
        <v>*</v>
      </c>
      <c r="P16" s="104" t="str">
        <f>[12]Julho!$C$19</f>
        <v>*</v>
      </c>
      <c r="Q16" s="104" t="str">
        <f>[12]Julho!$C$20</f>
        <v>*</v>
      </c>
      <c r="R16" s="104" t="str">
        <f>[12]Julho!$C$21</f>
        <v>*</v>
      </c>
      <c r="S16" s="104" t="str">
        <f>[12]Julho!$C$22</f>
        <v>*</v>
      </c>
      <c r="T16" s="104" t="str">
        <f>[12]Julho!$C$23</f>
        <v>*</v>
      </c>
      <c r="U16" s="104" t="str">
        <f>[12]Julho!$C$24</f>
        <v>*</v>
      </c>
      <c r="V16" s="104" t="str">
        <f>[12]Julho!$C$25</f>
        <v>*</v>
      </c>
      <c r="W16" s="104" t="str">
        <f>[12]Julho!$C$26</f>
        <v>*</v>
      </c>
      <c r="X16" s="104" t="str">
        <f>[12]Julho!$C$27</f>
        <v>*</v>
      </c>
      <c r="Y16" s="104" t="str">
        <f>[12]Julho!$C$28</f>
        <v>*</v>
      </c>
      <c r="Z16" s="104" t="str">
        <f>[12]Julho!$C$29</f>
        <v>*</v>
      </c>
      <c r="AA16" s="104" t="str">
        <f>[12]Julho!$C$30</f>
        <v>*</v>
      </c>
      <c r="AB16" s="104" t="str">
        <f>[12]Julho!$C$31</f>
        <v>*</v>
      </c>
      <c r="AC16" s="104" t="str">
        <f>[12]Julho!$C$32</f>
        <v>*</v>
      </c>
      <c r="AD16" s="104" t="str">
        <f>[12]Julho!$C$33</f>
        <v>*</v>
      </c>
      <c r="AE16" s="104" t="str">
        <f>[12]Julho!$C$34</f>
        <v>*</v>
      </c>
      <c r="AF16" s="104" t="str">
        <f>[12]Julho!$C$35</f>
        <v>*</v>
      </c>
      <c r="AG16" s="107" t="s">
        <v>154</v>
      </c>
      <c r="AH16" s="108" t="s">
        <v>154</v>
      </c>
      <c r="AJ16" s="12"/>
    </row>
    <row r="17" spans="1:39" x14ac:dyDescent="0.2">
      <c r="A17" s="47" t="s">
        <v>3</v>
      </c>
      <c r="B17" s="104">
        <f>[13]Julho!$C$5</f>
        <v>19.7</v>
      </c>
      <c r="C17" s="104">
        <f>[13]Julho!$C$6</f>
        <v>25.7</v>
      </c>
      <c r="D17" s="104">
        <f>[13]Julho!$C$7</f>
        <v>26</v>
      </c>
      <c r="E17" s="104">
        <f>[13]Julho!$C$8</f>
        <v>25.7</v>
      </c>
      <c r="F17" s="104">
        <f>[13]Julho!$C$9</f>
        <v>26.9</v>
      </c>
      <c r="G17" s="104">
        <f>[13]Julho!$C$10</f>
        <v>26.9</v>
      </c>
      <c r="H17" s="104">
        <f>[13]Julho!$C$11</f>
        <v>28</v>
      </c>
      <c r="I17" s="104">
        <f>[13]Julho!$C$12</f>
        <v>27.3</v>
      </c>
      <c r="J17" s="104">
        <f>[13]Julho!$C$13</f>
        <v>27.7</v>
      </c>
      <c r="K17" s="104">
        <f>[13]Julho!$C$14</f>
        <v>28.7</v>
      </c>
      <c r="L17" s="104">
        <f>[13]Julho!$C$15</f>
        <v>28.5</v>
      </c>
      <c r="M17" s="104">
        <f>[13]Julho!$C$16</f>
        <v>28.7</v>
      </c>
      <c r="N17" s="104">
        <f>[13]Julho!$C$17</f>
        <v>28.8</v>
      </c>
      <c r="O17" s="104">
        <f>[13]Julho!$C$18</f>
        <v>30</v>
      </c>
      <c r="P17" s="104">
        <f>[13]Julho!$C$19</f>
        <v>30.1</v>
      </c>
      <c r="Q17" s="104">
        <f>[13]Julho!$C$20</f>
        <v>29.1</v>
      </c>
      <c r="R17" s="104">
        <f>[13]Julho!$C$21</f>
        <v>30.2</v>
      </c>
      <c r="S17" s="104">
        <f>[13]Julho!$C$22</f>
        <v>25.5</v>
      </c>
      <c r="T17" s="104">
        <f>[13]Julho!$C$23</f>
        <v>27.3</v>
      </c>
      <c r="U17" s="104">
        <f>[13]Julho!$C$24</f>
        <v>28.9</v>
      </c>
      <c r="V17" s="104">
        <f>[13]Julho!$C$25</f>
        <v>29.9</v>
      </c>
      <c r="W17" s="104">
        <f>[13]Julho!$C$26</f>
        <v>31.7</v>
      </c>
      <c r="X17" s="104">
        <f>[13]Julho!$C$27</f>
        <v>31.5</v>
      </c>
      <c r="Y17" s="104">
        <f>[11]Julho!$C$28</f>
        <v>31.2</v>
      </c>
      <c r="Z17" s="104">
        <f>[13]Julho!$C$29</f>
        <v>33.299999999999997</v>
      </c>
      <c r="AA17" s="104">
        <f>[13]Julho!$C$30</f>
        <v>32.799999999999997</v>
      </c>
      <c r="AB17" s="104">
        <f>[13]Julho!$C$31</f>
        <v>34.6</v>
      </c>
      <c r="AC17" s="104">
        <f>[13]Julho!$C$32</f>
        <v>30.1</v>
      </c>
      <c r="AD17" s="104">
        <f>[13]Julho!$C$33</f>
        <v>24.7</v>
      </c>
      <c r="AE17" s="104">
        <f>[13]Julho!$C$34</f>
        <v>26.6</v>
      </c>
      <c r="AF17" s="104">
        <f>[13]Julho!$C$35</f>
        <v>30</v>
      </c>
      <c r="AG17" s="107">
        <f t="shared" si="1"/>
        <v>34.6</v>
      </c>
      <c r="AH17" s="108">
        <f t="shared" si="2"/>
        <v>28.583870967741941</v>
      </c>
      <c r="AJ17" s="12"/>
    </row>
    <row r="18" spans="1:39" x14ac:dyDescent="0.2">
      <c r="A18" s="47" t="s">
        <v>4</v>
      </c>
      <c r="B18" s="104">
        <f>[14]Julho!$C$5</f>
        <v>15.2</v>
      </c>
      <c r="C18" s="104">
        <f>[14]Julho!$C$6</f>
        <v>23.9</v>
      </c>
      <c r="D18" s="104">
        <f>[14]Julho!$C$7</f>
        <v>23.2</v>
      </c>
      <c r="E18" s="104">
        <f>[14]Julho!$C$8</f>
        <v>23.8</v>
      </c>
      <c r="F18" s="104">
        <f>[14]Julho!$C$9</f>
        <v>24.9</v>
      </c>
      <c r="G18" s="104">
        <f>[14]Julho!$C$10</f>
        <v>24.6</v>
      </c>
      <c r="H18" s="104">
        <f>[14]Julho!$C$11</f>
        <v>26.6</v>
      </c>
      <c r="I18" s="104">
        <f>[14]Julho!$C$12</f>
        <v>25</v>
      </c>
      <c r="J18" s="104">
        <f>[14]Julho!$C$13</f>
        <v>24.9</v>
      </c>
      <c r="K18" s="104">
        <f>[14]Julho!$C$14</f>
        <v>26.4</v>
      </c>
      <c r="L18" s="104">
        <f>[14]Julho!$C$15</f>
        <v>25.9</v>
      </c>
      <c r="M18" s="104">
        <f>[14]Julho!$C$16</f>
        <v>25.6</v>
      </c>
      <c r="N18" s="104">
        <f>[14]Julho!$C$17</f>
        <v>26.3</v>
      </c>
      <c r="O18" s="104">
        <f>[14]Julho!$C$18</f>
        <v>27</v>
      </c>
      <c r="P18" s="104">
        <f>[14]Julho!$C$19</f>
        <v>27.3</v>
      </c>
      <c r="Q18" s="104">
        <f>[14]Julho!$C$20</f>
        <v>27</v>
      </c>
      <c r="R18" s="104">
        <f>[14]Julho!$C$21</f>
        <v>28.3</v>
      </c>
      <c r="S18" s="104">
        <f>[14]Julho!$C$22</f>
        <v>24.8</v>
      </c>
      <c r="T18" s="104">
        <f>[14]Julho!$C$23</f>
        <v>26.2</v>
      </c>
      <c r="U18" s="104">
        <f>[14]Julho!$C$24</f>
        <v>27.1</v>
      </c>
      <c r="V18" s="104">
        <f>[14]Julho!$C$25</f>
        <v>29.1</v>
      </c>
      <c r="W18" s="104">
        <f>[14]Julho!$C$26</f>
        <v>30.1</v>
      </c>
      <c r="X18" s="104">
        <f>[14]Julho!$C$27</f>
        <v>29.7</v>
      </c>
      <c r="Y18" s="104">
        <f>[14]Julho!$C$28</f>
        <v>30.3</v>
      </c>
      <c r="Z18" s="104">
        <f>[14]Julho!$C$29</f>
        <v>30.8</v>
      </c>
      <c r="AA18" s="104">
        <f>[14]Julho!$C$30</f>
        <v>31.5</v>
      </c>
      <c r="AB18" s="104">
        <f>[14]Julho!$C$31</f>
        <v>32.299999999999997</v>
      </c>
      <c r="AC18" s="104">
        <f>[14]Julho!$C$32</f>
        <v>29.2</v>
      </c>
      <c r="AD18" s="104">
        <f>[14]Julho!$C$33</f>
        <v>21.5</v>
      </c>
      <c r="AE18" s="104">
        <f>[14]Julho!$C$34</f>
        <v>26.2</v>
      </c>
      <c r="AF18" s="104">
        <f>[14]Julho!$C$35</f>
        <v>28.9</v>
      </c>
      <c r="AG18" s="107">
        <f t="shared" si="1"/>
        <v>32.299999999999997</v>
      </c>
      <c r="AH18" s="108">
        <f t="shared" si="2"/>
        <v>26.567741935483873</v>
      </c>
    </row>
    <row r="19" spans="1:39" x14ac:dyDescent="0.2">
      <c r="A19" s="47" t="s">
        <v>209</v>
      </c>
      <c r="B19" s="104">
        <f>[15]Julho!$C$5</f>
        <v>17.2</v>
      </c>
      <c r="C19" s="104">
        <f>[15]Julho!$C$6</f>
        <v>19.5</v>
      </c>
      <c r="D19" s="104">
        <f>[15]Julho!$C$7</f>
        <v>22.6</v>
      </c>
      <c r="E19" s="104">
        <f>[15]Julho!$C$8</f>
        <v>23.9</v>
      </c>
      <c r="F19" s="104">
        <f>[15]Julho!$C$9</f>
        <v>26.4</v>
      </c>
      <c r="G19" s="104">
        <f>[15]Julho!$C$10</f>
        <v>25.9</v>
      </c>
      <c r="H19" s="104">
        <f>[15]Julho!$C$11</f>
        <v>26.1</v>
      </c>
      <c r="I19" s="104">
        <f>[15]Julho!$C$12</f>
        <v>25.6</v>
      </c>
      <c r="J19" s="104">
        <f>[15]Julho!$C$13</f>
        <v>25.9</v>
      </c>
      <c r="K19" s="104">
        <f>[15]Julho!$C$14</f>
        <v>27.4</v>
      </c>
      <c r="L19" s="104">
        <f>[15]Julho!$C$15</f>
        <v>26.9</v>
      </c>
      <c r="M19" s="104">
        <f>[15]Julho!$C$16</f>
        <v>27</v>
      </c>
      <c r="N19" s="104">
        <f>[15]Julho!$C$17</f>
        <v>27.6</v>
      </c>
      <c r="O19" s="104">
        <f>[15]Julho!$C$18</f>
        <v>28.3</v>
      </c>
      <c r="P19" s="104">
        <f>[15]Julho!$C$19</f>
        <v>29.1</v>
      </c>
      <c r="Q19" s="104">
        <f>[15]Julho!$C$20</f>
        <v>28.9</v>
      </c>
      <c r="R19" s="104">
        <f>[15]Julho!$C$21</f>
        <v>24.7</v>
      </c>
      <c r="S19" s="104">
        <f>[15]Julho!$C$22</f>
        <v>22.4</v>
      </c>
      <c r="T19" s="104">
        <f>[15]Julho!$C$23</f>
        <v>26.2</v>
      </c>
      <c r="U19" s="104">
        <f>[15]Julho!$C$24</f>
        <v>27.9</v>
      </c>
      <c r="V19" s="104">
        <f>[15]Julho!$C$25</f>
        <v>28.5</v>
      </c>
      <c r="W19" s="104">
        <f>[15]Julho!$C$26</f>
        <v>29.8</v>
      </c>
      <c r="X19" s="104">
        <f>[15]Julho!$C$27</f>
        <v>30.6</v>
      </c>
      <c r="Y19" s="104">
        <f>[15]Julho!$C$28</f>
        <v>30.7</v>
      </c>
      <c r="Z19" s="104">
        <f>[15]Julho!$C$29</f>
        <v>30.8</v>
      </c>
      <c r="AA19" s="104">
        <f>[15]Julho!$C$30</f>
        <v>30.9</v>
      </c>
      <c r="AB19" s="104">
        <f>[15]Julho!$C$31</f>
        <v>31.5</v>
      </c>
      <c r="AC19" s="104">
        <f>[15]Julho!$C$32</f>
        <v>28</v>
      </c>
      <c r="AD19" s="104">
        <f>[15]Julho!$C$33</f>
        <v>20.9</v>
      </c>
      <c r="AE19" s="104">
        <f>[15]Julho!$C$34</f>
        <v>25.8</v>
      </c>
      <c r="AF19" s="104">
        <f>[15]Julho!$C$35</f>
        <v>29.4</v>
      </c>
      <c r="AG19" s="107">
        <f t="shared" si="1"/>
        <v>31.5</v>
      </c>
      <c r="AH19" s="108">
        <f t="shared" si="2"/>
        <v>26.658064516129027</v>
      </c>
    </row>
    <row r="20" spans="1:39" x14ac:dyDescent="0.2">
      <c r="A20" s="47" t="s">
        <v>5</v>
      </c>
      <c r="B20" s="104">
        <f>[16]Julho!$C$5</f>
        <v>17.5</v>
      </c>
      <c r="C20" s="104">
        <f>[16]Julho!$C$6</f>
        <v>20.7</v>
      </c>
      <c r="D20" s="104">
        <f>[16]Julho!$C$7</f>
        <v>23.5</v>
      </c>
      <c r="E20" s="104">
        <f>[16]Julho!$C$8</f>
        <v>26.9</v>
      </c>
      <c r="F20" s="104">
        <f>[16]Julho!$C$9</f>
        <v>29.5</v>
      </c>
      <c r="G20" s="104">
        <f>[16]Julho!$C$10</f>
        <v>31.6</v>
      </c>
      <c r="H20" s="104">
        <f>[16]Julho!$C$11</f>
        <v>30.9</v>
      </c>
      <c r="I20" s="104">
        <f>[16]Julho!$C$12</f>
        <v>30.9</v>
      </c>
      <c r="J20" s="104">
        <f>[16]Julho!$C$13</f>
        <v>30.2</v>
      </c>
      <c r="K20" s="104">
        <f>[16]Julho!$C$14</f>
        <v>31</v>
      </c>
      <c r="L20" s="104">
        <f>[16]Julho!$C$15</f>
        <v>30.8</v>
      </c>
      <c r="M20" s="104">
        <f>[16]Julho!$C$16</f>
        <v>31.3</v>
      </c>
      <c r="N20" s="104">
        <f>[16]Julho!$C$17</f>
        <v>31.7</v>
      </c>
      <c r="O20" s="104">
        <f>[16]Julho!$C$18</f>
        <v>32</v>
      </c>
      <c r="P20" s="104">
        <f>[16]Julho!$C$19</f>
        <v>32.6</v>
      </c>
      <c r="Q20" s="104">
        <f>[16]Julho!$C$20</f>
        <v>32.700000000000003</v>
      </c>
      <c r="R20" s="104">
        <f>[16]Julho!$C$21</f>
        <v>26.4</v>
      </c>
      <c r="S20" s="104">
        <f>[16]Julho!$C$22</f>
        <v>23.9</v>
      </c>
      <c r="T20" s="104">
        <f>[16]Julho!$C$23</f>
        <v>28.6</v>
      </c>
      <c r="U20" s="104">
        <f>[16]Julho!$C$24</f>
        <v>31.2</v>
      </c>
      <c r="V20" s="104">
        <f>[16]Julho!$C$25</f>
        <v>33.5</v>
      </c>
      <c r="W20" s="104">
        <f>[16]Julho!$C$26</f>
        <v>33.4</v>
      </c>
      <c r="X20" s="104">
        <f>[16]Julho!$C$27</f>
        <v>34.5</v>
      </c>
      <c r="Y20" s="104">
        <f>[16]Julho!$C$28</f>
        <v>35.200000000000003</v>
      </c>
      <c r="Z20" s="104">
        <f>[16]Julho!$C$29</f>
        <v>34.200000000000003</v>
      </c>
      <c r="AA20" s="104">
        <f>[16]Julho!$C$30</f>
        <v>35.200000000000003</v>
      </c>
      <c r="AB20" s="104">
        <f>[16]Julho!$C$31</f>
        <v>36.700000000000003</v>
      </c>
      <c r="AC20" s="104">
        <f>[16]Julho!$C$32</f>
        <v>31.9</v>
      </c>
      <c r="AD20" s="104">
        <f>[16]Julho!$C$33</f>
        <v>24.8</v>
      </c>
      <c r="AE20" s="104">
        <f>[16]Julho!$C$34</f>
        <v>29.7</v>
      </c>
      <c r="AF20" s="104">
        <f>[16]Julho!$C$35</f>
        <v>31.2</v>
      </c>
      <c r="AG20" s="107">
        <f t="shared" si="1"/>
        <v>36.700000000000003</v>
      </c>
      <c r="AH20" s="108">
        <f t="shared" si="2"/>
        <v>30.13548387096775</v>
      </c>
      <c r="AI20" s="12" t="s">
        <v>35</v>
      </c>
      <c r="AJ20" t="s">
        <v>35</v>
      </c>
      <c r="AL20" t="s">
        <v>35</v>
      </c>
    </row>
    <row r="21" spans="1:39" x14ac:dyDescent="0.2">
      <c r="A21" s="47" t="s">
        <v>276</v>
      </c>
      <c r="B21" s="104" t="str">
        <f>[17]Julho!$C$5</f>
        <v>*</v>
      </c>
      <c r="C21" s="104" t="str">
        <f>[17]Julho!$C$6</f>
        <v>*</v>
      </c>
      <c r="D21" s="104" t="str">
        <f>[17]Julho!$C$7</f>
        <v>*</v>
      </c>
      <c r="E21" s="104" t="str">
        <f>[17]Julho!$C$8</f>
        <v>*</v>
      </c>
      <c r="F21" s="104" t="str">
        <f>[17]Julho!$C$9</f>
        <v>*</v>
      </c>
      <c r="G21" s="104" t="str">
        <f>[17]Julho!$C$10</f>
        <v>*</v>
      </c>
      <c r="H21" s="104" t="str">
        <f>[17]Julho!$C$11</f>
        <v>*</v>
      </c>
      <c r="I21" s="104" t="str">
        <f>[17]Julho!$C$12</f>
        <v>*</v>
      </c>
      <c r="J21" s="104" t="str">
        <f>[17]Julho!$C$13</f>
        <v>*</v>
      </c>
      <c r="K21" s="104" t="str">
        <f>[17]Julho!$C$14</f>
        <v>*</v>
      </c>
      <c r="L21" s="104" t="str">
        <f>[17]Julho!$C$15</f>
        <v>*</v>
      </c>
      <c r="M21" s="104" t="str">
        <f>[17]Julho!$C$16</f>
        <v>*</v>
      </c>
      <c r="N21" s="104" t="str">
        <f>[17]Julho!$C$17</f>
        <v>*</v>
      </c>
      <c r="O21" s="104" t="str">
        <f>[17]Julho!$C$18</f>
        <v>*</v>
      </c>
      <c r="P21" s="104" t="str">
        <f>[17]Julho!$C$19</f>
        <v>*</v>
      </c>
      <c r="Q21" s="104" t="str">
        <f>[17]Julho!$C$20</f>
        <v>*</v>
      </c>
      <c r="R21" s="104" t="str">
        <f>[17]Julho!$C$21</f>
        <v>*</v>
      </c>
      <c r="S21" s="104" t="str">
        <f>[17]Julho!$C$22</f>
        <v>*</v>
      </c>
      <c r="T21" s="104" t="str">
        <f>[17]Julho!$C$23</f>
        <v>*</v>
      </c>
      <c r="U21" s="104" t="str">
        <f>[17]Julho!$C$24</f>
        <v>*</v>
      </c>
      <c r="V21" s="104" t="str">
        <f>[17]Julho!$C$25</f>
        <v>*</v>
      </c>
      <c r="W21" s="104" t="str">
        <f>[17]Julho!$C$26</f>
        <v>*</v>
      </c>
      <c r="X21" s="104" t="str">
        <f>[17]Julho!$C$27</f>
        <v>*</v>
      </c>
      <c r="Y21" s="104" t="str">
        <f>[17]Julho!$C$28</f>
        <v>*</v>
      </c>
      <c r="Z21" s="104" t="str">
        <f>[17]Julho!$C$29</f>
        <v>*</v>
      </c>
      <c r="AA21" s="104">
        <f>[17]Julho!$C$30</f>
        <v>32.4</v>
      </c>
      <c r="AB21" s="104">
        <f>[17]Julho!$C$31</f>
        <v>32.6</v>
      </c>
      <c r="AC21" s="104">
        <f>[17]Julho!$C$32</f>
        <v>31.4</v>
      </c>
      <c r="AD21" s="104">
        <f>[17]Julho!$C$33</f>
        <v>22.6</v>
      </c>
      <c r="AE21" s="104">
        <f>[17]Julho!$C$34</f>
        <v>27.3</v>
      </c>
      <c r="AF21" s="104">
        <f>[17]Julho!$C$35</f>
        <v>30.9</v>
      </c>
      <c r="AG21" s="107">
        <f t="shared" si="1"/>
        <v>32.6</v>
      </c>
      <c r="AH21" s="108">
        <f t="shared" si="2"/>
        <v>29.533333333333335</v>
      </c>
      <c r="AI21" s="12"/>
    </row>
    <row r="22" spans="1:39" x14ac:dyDescent="0.2">
      <c r="A22" s="47" t="s">
        <v>277</v>
      </c>
      <c r="B22" s="104" t="str">
        <f>[18]Julho!$C$5</f>
        <v>*</v>
      </c>
      <c r="C22" s="104" t="str">
        <f>[18]Julho!$C$6</f>
        <v>*</v>
      </c>
      <c r="D22" s="104" t="str">
        <f>[18]Julho!$C$7</f>
        <v>*</v>
      </c>
      <c r="E22" s="104" t="str">
        <f>[18]Julho!$C$8</f>
        <v>*</v>
      </c>
      <c r="F22" s="104" t="str">
        <f>[18]Julho!$C$9</f>
        <v>*</v>
      </c>
      <c r="G22" s="104" t="str">
        <f>[18]Julho!$C$10</f>
        <v>*</v>
      </c>
      <c r="H22" s="104" t="str">
        <f>[18]Julho!$C$11</f>
        <v>*</v>
      </c>
      <c r="I22" s="104" t="str">
        <f>[18]Julho!$C$12</f>
        <v>*</v>
      </c>
      <c r="J22" s="104" t="str">
        <f>[18]Julho!$C$13</f>
        <v>*</v>
      </c>
      <c r="K22" s="104" t="str">
        <f>[18]Julho!$C$14</f>
        <v>*</v>
      </c>
      <c r="L22" s="104" t="str">
        <f>[18]Julho!$C$15</f>
        <v>*</v>
      </c>
      <c r="M22" s="104" t="str">
        <f>[18]Julho!$C$16</f>
        <v>*</v>
      </c>
      <c r="N22" s="104" t="str">
        <f>[18]Julho!$C$17</f>
        <v>*</v>
      </c>
      <c r="O22" s="104" t="str">
        <f>[18]Julho!$C$18</f>
        <v>*</v>
      </c>
      <c r="P22" s="104" t="str">
        <f>[18]Julho!$C$19</f>
        <v>*</v>
      </c>
      <c r="Q22" s="104" t="str">
        <f>[18]Julho!$C$20</f>
        <v>*</v>
      </c>
      <c r="R22" s="104" t="str">
        <f>[18]Julho!$C$21</f>
        <v>*</v>
      </c>
      <c r="S22" s="104" t="str">
        <f>[18]Julho!$C$22</f>
        <v>*</v>
      </c>
      <c r="T22" s="104" t="str">
        <f>[18]Julho!$C$23</f>
        <v>*</v>
      </c>
      <c r="U22" s="104" t="str">
        <f>[18]Julho!$C$24</f>
        <v>*</v>
      </c>
      <c r="V22" s="104" t="str">
        <f>[18]Julho!$C$25</f>
        <v>*</v>
      </c>
      <c r="W22" s="104" t="str">
        <f>[18]Julho!$C$26</f>
        <v>*</v>
      </c>
      <c r="X22" s="104" t="str">
        <f>[18]Julho!$C$27</f>
        <v>*</v>
      </c>
      <c r="Y22" s="104" t="str">
        <f>[18]Julho!$C$28</f>
        <v>*</v>
      </c>
      <c r="Z22" s="104" t="str">
        <f>[18]Julho!$C$29</f>
        <v>*</v>
      </c>
      <c r="AA22" s="104" t="str">
        <f>[18]Julho!$C$30</f>
        <v>*</v>
      </c>
      <c r="AB22" s="104" t="str">
        <f>[18]Julho!$C$31</f>
        <v>*</v>
      </c>
      <c r="AC22" s="104" t="str">
        <f>[18]Julho!$C$32</f>
        <v>*</v>
      </c>
      <c r="AD22" s="104">
        <f>[18]Julho!$C$33</f>
        <v>24.5</v>
      </c>
      <c r="AE22" s="104">
        <f>[18]Julho!$C$34</f>
        <v>30.1</v>
      </c>
      <c r="AF22" s="104">
        <f>[18]Julho!$C$35</f>
        <v>34.5</v>
      </c>
      <c r="AG22" s="107">
        <f t="shared" si="1"/>
        <v>34.5</v>
      </c>
      <c r="AH22" s="108">
        <f t="shared" si="2"/>
        <v>29.7</v>
      </c>
      <c r="AI22" s="12"/>
    </row>
    <row r="23" spans="1:39" x14ac:dyDescent="0.2">
      <c r="A23" s="47" t="s">
        <v>263</v>
      </c>
      <c r="B23" s="104">
        <f>[19]Julho!$C$5</f>
        <v>17.100000000000001</v>
      </c>
      <c r="C23" s="104">
        <f>[19]Julho!$C$6</f>
        <v>21.3</v>
      </c>
      <c r="D23" s="104">
        <f>[19]Julho!$C$7</f>
        <v>24.1</v>
      </c>
      <c r="E23" s="104">
        <f>[19]Julho!$C$8</f>
        <v>29.2</v>
      </c>
      <c r="F23" s="104">
        <f>[19]Julho!$C$9</f>
        <v>31</v>
      </c>
      <c r="G23" s="104">
        <f>[19]Julho!$C$10</f>
        <v>30.7</v>
      </c>
      <c r="H23" s="104">
        <f>[19]Julho!$C$11</f>
        <v>30.8</v>
      </c>
      <c r="I23" s="104">
        <f>[19]Julho!$C$12</f>
        <v>30.8</v>
      </c>
      <c r="J23" s="104">
        <f>[19]Julho!$C$13</f>
        <v>29.6</v>
      </c>
      <c r="K23" s="104">
        <f>[19]Julho!$C$14</f>
        <v>31.2</v>
      </c>
      <c r="L23" s="104">
        <f>[19]Julho!$C$15</f>
        <v>31.2</v>
      </c>
      <c r="M23" s="104">
        <f>[19]Julho!$C$16</f>
        <v>31.3</v>
      </c>
      <c r="N23" s="104">
        <f>[19]Julho!$C$17</f>
        <v>31.6</v>
      </c>
      <c r="O23" s="104">
        <f>[19]Julho!$C$18</f>
        <v>32</v>
      </c>
      <c r="P23" s="104">
        <f>[19]Julho!$C$19</f>
        <v>32.6</v>
      </c>
      <c r="Q23" s="104">
        <f>[19]Julho!$C$20</f>
        <v>32.799999999999997</v>
      </c>
      <c r="R23" s="104">
        <f>[19]Julho!$C$21</f>
        <v>25.9</v>
      </c>
      <c r="S23" s="104">
        <f>[19]Julho!$C$22</f>
        <v>23</v>
      </c>
      <c r="T23" s="104">
        <f>[19]Julho!$C$23</f>
        <v>28</v>
      </c>
      <c r="U23" s="104">
        <f>[19]Julho!$C$24</f>
        <v>30.9</v>
      </c>
      <c r="V23" s="104">
        <f>[19]Julho!$C$25</f>
        <v>32.9</v>
      </c>
      <c r="W23" s="104">
        <f>[19]Julho!$C$26</f>
        <v>33.6</v>
      </c>
      <c r="X23" s="104">
        <f>[19]Julho!$C$27</f>
        <v>34.5</v>
      </c>
      <c r="Y23" s="104">
        <f>[19]Julho!$C$28</f>
        <v>34.799999999999997</v>
      </c>
      <c r="Z23" s="104">
        <f>[19]Julho!$C$29</f>
        <v>33.4</v>
      </c>
      <c r="AA23" s="104">
        <f>[19]Julho!$C$30</f>
        <v>34.9</v>
      </c>
      <c r="AB23" s="104">
        <f>[19]Julho!$C$31</f>
        <v>36</v>
      </c>
      <c r="AC23" s="104">
        <f>[19]Julho!$C$32</f>
        <v>23.3</v>
      </c>
      <c r="AD23" s="104">
        <f>[19]Julho!$C$33</f>
        <v>24.5</v>
      </c>
      <c r="AE23" s="104">
        <f>[19]Julho!$C$34</f>
        <v>29.2</v>
      </c>
      <c r="AF23" s="104">
        <f>[19]Julho!$C$35</f>
        <v>32.5</v>
      </c>
      <c r="AG23" s="107">
        <f t="shared" si="1"/>
        <v>36</v>
      </c>
      <c r="AH23" s="108">
        <f t="shared" si="2"/>
        <v>29.829032258064515</v>
      </c>
      <c r="AI23" s="12"/>
    </row>
    <row r="24" spans="1:39" x14ac:dyDescent="0.2">
      <c r="A24" s="47" t="s">
        <v>292</v>
      </c>
      <c r="B24" s="104">
        <f>[20]Julho!$C$5</f>
        <v>19.2</v>
      </c>
      <c r="C24" s="104">
        <f>[20]Julho!$C$6</f>
        <v>20.9</v>
      </c>
      <c r="D24" s="104">
        <f>[20]Julho!$C$7</f>
        <v>26.1</v>
      </c>
      <c r="E24" s="104">
        <f>[20]Julho!$C$8</f>
        <v>28.9</v>
      </c>
      <c r="F24" s="104">
        <f>[20]Julho!$C$9</f>
        <v>30.9</v>
      </c>
      <c r="G24" s="104">
        <f>[20]Julho!$C$10</f>
        <v>31.3</v>
      </c>
      <c r="H24" s="104">
        <f>[20]Julho!$C$11</f>
        <v>31.6</v>
      </c>
      <c r="I24" s="104">
        <f>[20]Julho!$C$12</f>
        <v>30.1</v>
      </c>
      <c r="J24" s="104">
        <f>[20]Julho!$C$13</f>
        <v>29.7</v>
      </c>
      <c r="K24" s="104">
        <f>[20]Julho!$C$14</f>
        <v>31.6</v>
      </c>
      <c r="L24" s="104">
        <f>[20]Julho!$C$15</f>
        <v>32</v>
      </c>
      <c r="M24" s="104">
        <f>[20]Julho!$C$16</f>
        <v>31.3</v>
      </c>
      <c r="N24" s="104">
        <f>[20]Julho!$C$17</f>
        <v>31.6</v>
      </c>
      <c r="O24" s="104">
        <f>[20]Julho!$C$18</f>
        <v>32.200000000000003</v>
      </c>
      <c r="P24" s="104">
        <f>[20]Julho!$C$19</f>
        <v>31.9</v>
      </c>
      <c r="Q24" s="104">
        <f>[20]Julho!$C$20</f>
        <v>32.1</v>
      </c>
      <c r="R24" s="104">
        <f>[20]Julho!$C$21</f>
        <v>25.7</v>
      </c>
      <c r="S24" s="104">
        <f>[20]Julho!$C$22</f>
        <v>25.1</v>
      </c>
      <c r="T24" s="104">
        <f>[20]Julho!$C$23</f>
        <v>30.7</v>
      </c>
      <c r="U24" s="104">
        <f>[20]Julho!$C$24</f>
        <v>32</v>
      </c>
      <c r="V24" s="104">
        <f>[20]Julho!$C$25</f>
        <v>33</v>
      </c>
      <c r="W24" s="104">
        <f>[20]Julho!$C$26</f>
        <v>34.1</v>
      </c>
      <c r="X24" s="104">
        <f>[20]Julho!$C$27</f>
        <v>34.200000000000003</v>
      </c>
      <c r="Y24" s="104">
        <f>[20]Julho!$C$28</f>
        <v>34.4</v>
      </c>
      <c r="Z24" s="104">
        <f>[20]Julho!$C$29</f>
        <v>34.799999999999997</v>
      </c>
      <c r="AA24" s="104">
        <f>[20]Julho!$C$30</f>
        <v>34.799999999999997</v>
      </c>
      <c r="AB24" s="104">
        <f>[20]Julho!$C$31</f>
        <v>35</v>
      </c>
      <c r="AC24" s="104">
        <f>[20]Julho!$C$32</f>
        <v>27.5</v>
      </c>
      <c r="AD24" s="104">
        <f>[20]Julho!$C$33</f>
        <v>25</v>
      </c>
      <c r="AE24" s="104">
        <f>[20]Julho!$C$34</f>
        <v>30.2</v>
      </c>
      <c r="AF24" s="104">
        <f>[20]Julho!$C$35</f>
        <v>34</v>
      </c>
      <c r="AG24" s="107">
        <f t="shared" si="1"/>
        <v>35</v>
      </c>
      <c r="AH24" s="108">
        <f t="shared" si="2"/>
        <v>30.383870967741938</v>
      </c>
      <c r="AI24" s="12"/>
    </row>
    <row r="25" spans="1:39" x14ac:dyDescent="0.2">
      <c r="A25" s="47" t="s">
        <v>206</v>
      </c>
      <c r="B25" s="104">
        <f>[21]Julho!$C$5</f>
        <v>18.8</v>
      </c>
      <c r="C25" s="104">
        <f>[21]Julho!$C$6</f>
        <v>22.4</v>
      </c>
      <c r="D25" s="104">
        <f>[21]Julho!$C$7</f>
        <v>25.5</v>
      </c>
      <c r="E25" s="104">
        <f>[21]Julho!$C$8</f>
        <v>29.1</v>
      </c>
      <c r="F25" s="104">
        <f>[21]Julho!$C$9</f>
        <v>30.5</v>
      </c>
      <c r="G25" s="104">
        <f>[21]Julho!$C$10</f>
        <v>31</v>
      </c>
      <c r="H25" s="104">
        <f>[21]Julho!$C$11</f>
        <v>31.4</v>
      </c>
      <c r="I25" s="104">
        <f>[21]Julho!$C$12</f>
        <v>30.5</v>
      </c>
      <c r="J25" s="104">
        <f>[21]Julho!$C$13</f>
        <v>30.2</v>
      </c>
      <c r="K25" s="104">
        <f>[21]Julho!$C$14</f>
        <v>31.9</v>
      </c>
      <c r="L25" s="104">
        <f>[21]Julho!$C$15</f>
        <v>32.1</v>
      </c>
      <c r="M25" s="104">
        <f>[21]Julho!$C$16</f>
        <v>31</v>
      </c>
      <c r="N25" s="104">
        <f>[21]Julho!$C$17</f>
        <v>31.6</v>
      </c>
      <c r="O25" s="104">
        <f>[21]Julho!$C$18</f>
        <v>31.6</v>
      </c>
      <c r="P25" s="104">
        <f>[21]Julho!$C$19</f>
        <v>31.8</v>
      </c>
      <c r="Q25" s="104">
        <f>[21]Julho!$C$20</f>
        <v>31.9</v>
      </c>
      <c r="R25" s="104">
        <f>[21]Julho!$C$21</f>
        <v>24.7</v>
      </c>
      <c r="S25" s="104">
        <f>[21]Julho!$C$22</f>
        <v>24.4</v>
      </c>
      <c r="T25" s="104">
        <f>[21]Julho!$C$23</f>
        <v>30.4</v>
      </c>
      <c r="U25" s="104">
        <f>[21]Julho!$C$24</f>
        <v>31.8</v>
      </c>
      <c r="V25" s="104">
        <f>[21]Julho!$C$25</f>
        <v>32.200000000000003</v>
      </c>
      <c r="W25" s="104">
        <f>[21]Julho!$C$26</f>
        <v>33.700000000000003</v>
      </c>
      <c r="X25" s="104">
        <f>[21]Julho!$C$27</f>
        <v>34.299999999999997</v>
      </c>
      <c r="Y25" s="104">
        <f>[21]Julho!$C$28</f>
        <v>34.1</v>
      </c>
      <c r="Z25" s="104">
        <f>[21]Julho!$C$29</f>
        <v>34.1</v>
      </c>
      <c r="AA25" s="104">
        <f>[21]Julho!$C$30</f>
        <v>34.6</v>
      </c>
      <c r="AB25" s="104">
        <f>[21]Julho!$C$31</f>
        <v>35</v>
      </c>
      <c r="AC25" s="104">
        <f>[21]Julho!$C$32</f>
        <v>27</v>
      </c>
      <c r="AD25" s="104">
        <f>[21]Julho!$C$33</f>
        <v>24.7</v>
      </c>
      <c r="AE25" s="104">
        <f>[21]Julho!$C$34</f>
        <v>30.1</v>
      </c>
      <c r="AF25" s="104">
        <f>[21]Julho!$C$35</f>
        <v>32.799999999999997</v>
      </c>
      <c r="AG25" s="107">
        <f t="shared" si="1"/>
        <v>35</v>
      </c>
      <c r="AH25" s="108">
        <f t="shared" si="2"/>
        <v>30.167741935483875</v>
      </c>
      <c r="AI25" s="12"/>
    </row>
    <row r="26" spans="1:39" x14ac:dyDescent="0.2">
      <c r="A26" s="47" t="s">
        <v>207</v>
      </c>
      <c r="B26" s="104">
        <f>[22]Julho!$C$5</f>
        <v>18.399999999999999</v>
      </c>
      <c r="C26" s="104">
        <f>[22]Julho!$C$6</f>
        <v>21.7</v>
      </c>
      <c r="D26" s="104">
        <f>[22]Julho!$C$7</f>
        <v>24.4</v>
      </c>
      <c r="E26" s="104">
        <f>[22]Julho!$C$8</f>
        <v>27</v>
      </c>
      <c r="F26" s="104">
        <f>[22]Julho!$C$9</f>
        <v>28.6</v>
      </c>
      <c r="G26" s="104">
        <f>[22]Julho!$C$10</f>
        <v>30.1</v>
      </c>
      <c r="H26" s="104">
        <f>[22]Julho!$C$11</f>
        <v>29.6</v>
      </c>
      <c r="I26" s="104">
        <f>[22]Julho!$C$12</f>
        <v>29.5</v>
      </c>
      <c r="J26" s="104">
        <f>[22]Julho!$C$13</f>
        <v>29.2</v>
      </c>
      <c r="K26" s="104">
        <f>[22]Julho!$C$14</f>
        <v>30.1</v>
      </c>
      <c r="L26" s="104">
        <f>[22]Julho!$C$15</f>
        <v>30.6</v>
      </c>
      <c r="M26" s="104">
        <f>[22]Julho!$C$16</f>
        <v>30.7</v>
      </c>
      <c r="N26" s="104">
        <f>[22]Julho!$C$17</f>
        <v>30.6</v>
      </c>
      <c r="O26" s="104">
        <f>[22]Julho!$C$18</f>
        <v>31.8</v>
      </c>
      <c r="P26" s="104">
        <f>[22]Julho!$C$19</f>
        <v>32.4</v>
      </c>
      <c r="Q26" s="104">
        <f>[22]Julho!$C$20</f>
        <v>33</v>
      </c>
      <c r="R26" s="104">
        <f>[22]Julho!$C$21</f>
        <v>24.1</v>
      </c>
      <c r="S26" s="104">
        <f>[22]Julho!$C$22</f>
        <v>23.4</v>
      </c>
      <c r="T26" s="104">
        <f>[22]Julho!$C$23</f>
        <v>27.4</v>
      </c>
      <c r="U26" s="104">
        <f>[22]Julho!$C$24</f>
        <v>31.3</v>
      </c>
      <c r="V26" s="104">
        <f>[22]Julho!$C$25</f>
        <v>32.5</v>
      </c>
      <c r="W26" s="104">
        <f>[22]Julho!$C$26</f>
        <v>33.5</v>
      </c>
      <c r="X26" s="104">
        <f>[22]Julho!$C$27</f>
        <v>34.1</v>
      </c>
      <c r="Y26" s="104">
        <f>[22]Julho!$C$28</f>
        <v>35.5</v>
      </c>
      <c r="Z26" s="104">
        <f>[22]Julho!$C$29</f>
        <v>33.5</v>
      </c>
      <c r="AA26" s="104">
        <f>[22]Julho!$C$30</f>
        <v>35.700000000000003</v>
      </c>
      <c r="AB26" s="104">
        <f>[22]Julho!$C$31</f>
        <v>36</v>
      </c>
      <c r="AC26" s="104">
        <f>[22]Julho!$C$32</f>
        <v>29.7</v>
      </c>
      <c r="AD26" s="104">
        <f>[22]Julho!$C$33</f>
        <v>24.7</v>
      </c>
      <c r="AE26" s="104">
        <f>[22]Julho!$C$34</f>
        <v>28.1</v>
      </c>
      <c r="AF26" s="104">
        <f>[22]Julho!$C$35</f>
        <v>33.4</v>
      </c>
      <c r="AG26" s="107">
        <f t="shared" si="1"/>
        <v>36</v>
      </c>
      <c r="AH26" s="108">
        <f t="shared" si="2"/>
        <v>29.696774193548393</v>
      </c>
      <c r="AI26" s="12"/>
    </row>
    <row r="27" spans="1:39" x14ac:dyDescent="0.2">
      <c r="A27" s="47" t="s">
        <v>33</v>
      </c>
      <c r="B27" s="104">
        <f>[23]Julho!$C$5</f>
        <v>20.3</v>
      </c>
      <c r="C27" s="104">
        <f>[23]Julho!$C$6</f>
        <v>27</v>
      </c>
      <c r="D27" s="104">
        <f>[23]Julho!$C$7</f>
        <v>25.3</v>
      </c>
      <c r="E27" s="104">
        <f>[23]Julho!$C$8</f>
        <v>26.5</v>
      </c>
      <c r="F27" s="104">
        <f>[23]Julho!$C$9</f>
        <v>26.9</v>
      </c>
      <c r="G27" s="104">
        <f>[23]Julho!$C$10</f>
        <v>26.8</v>
      </c>
      <c r="H27" s="104">
        <f>[23]Julho!$C$11</f>
        <v>27.6</v>
      </c>
      <c r="I27" s="104">
        <f>[23]Julho!$C$12</f>
        <v>27.4</v>
      </c>
      <c r="J27" s="104">
        <f>[23]Julho!$C$13</f>
        <v>27</v>
      </c>
      <c r="K27" s="104">
        <f>[23]Julho!$C$14</f>
        <v>27.8</v>
      </c>
      <c r="L27" s="104">
        <f>[23]Julho!$C$15</f>
        <v>27.9</v>
      </c>
      <c r="M27" s="104">
        <f>[23]Julho!$C$16</f>
        <v>27.2</v>
      </c>
      <c r="N27" s="104">
        <f>[23]Julho!$C$17</f>
        <v>28.2</v>
      </c>
      <c r="O27" s="104">
        <f>[23]Julho!$C$18</f>
        <v>29</v>
      </c>
      <c r="P27" s="104">
        <f>[23]Julho!$C$19</f>
        <v>28.9</v>
      </c>
      <c r="Q27" s="104">
        <f>[23]Julho!$C$20</f>
        <v>28.9</v>
      </c>
      <c r="R27" s="104">
        <f>[23]Julho!$C$21</f>
        <v>29.3</v>
      </c>
      <c r="S27" s="104">
        <f>[23]Julho!$C$22</f>
        <v>25.3</v>
      </c>
      <c r="T27" s="104">
        <f>[23]Julho!$C$23</f>
        <v>28.8</v>
      </c>
      <c r="U27" s="104">
        <f>[23]Julho!$C$24</f>
        <v>28.9</v>
      </c>
      <c r="V27" s="104">
        <f>[23]Julho!$C$25</f>
        <v>29.5</v>
      </c>
      <c r="W27" s="104">
        <f>[23]Julho!$C$26</f>
        <v>30.7</v>
      </c>
      <c r="X27" s="104">
        <f>[23]Julho!$C$27</f>
        <v>30.5</v>
      </c>
      <c r="Y27" s="104">
        <f>[23]Julho!$C$28</f>
        <v>31.3</v>
      </c>
      <c r="Z27" s="104">
        <f>[23]Julho!$C$29</f>
        <v>32.1</v>
      </c>
      <c r="AA27" s="104">
        <f>[23]Julho!$C$30</f>
        <v>33.1</v>
      </c>
      <c r="AB27" s="104">
        <f>[23]Julho!$C$31</f>
        <v>32.5</v>
      </c>
      <c r="AC27" s="104">
        <f>[23]Julho!$C$32</f>
        <v>30.7</v>
      </c>
      <c r="AD27" s="104">
        <f>[23]Julho!$C$33</f>
        <v>23.9</v>
      </c>
      <c r="AE27" s="104">
        <f>[23]Julho!$C$34</f>
        <v>28.4</v>
      </c>
      <c r="AF27" s="104">
        <f>[23]Julho!$C$35</f>
        <v>31.2</v>
      </c>
      <c r="AG27" s="107">
        <f t="shared" si="1"/>
        <v>33.1</v>
      </c>
      <c r="AH27" s="108">
        <f t="shared" si="2"/>
        <v>28.351612903225806</v>
      </c>
      <c r="AJ27" t="s">
        <v>157</v>
      </c>
      <c r="AL27" t="s">
        <v>35</v>
      </c>
    </row>
    <row r="28" spans="1:39" x14ac:dyDescent="0.2">
      <c r="A28" s="47" t="s">
        <v>6</v>
      </c>
      <c r="B28" s="104">
        <f>[24]Julho!$C$5</f>
        <v>20.100000000000001</v>
      </c>
      <c r="C28" s="104">
        <f>[24]Julho!$C$6</f>
        <v>24.9</v>
      </c>
      <c r="D28" s="104">
        <f>[24]Julho!$C$7</f>
        <v>26.6</v>
      </c>
      <c r="E28" s="104">
        <f>[24]Julho!$C$8</f>
        <v>28.3</v>
      </c>
      <c r="F28" s="104">
        <f>[24]Julho!$C$9</f>
        <v>29.4</v>
      </c>
      <c r="G28" s="104">
        <f>[24]Julho!$C$10</f>
        <v>29.2</v>
      </c>
      <c r="H28" s="104">
        <f>[24]Julho!$C$11</f>
        <v>29.3</v>
      </c>
      <c r="I28" s="104">
        <f>[24]Julho!$C$12</f>
        <v>28.8</v>
      </c>
      <c r="J28" s="104">
        <f>[24]Julho!$C$13</f>
        <v>29.1</v>
      </c>
      <c r="K28" s="104">
        <f>[24]Julho!$C$14</f>
        <v>30.2</v>
      </c>
      <c r="L28" s="104">
        <f>[24]Julho!$C$15</f>
        <v>30.5</v>
      </c>
      <c r="M28" s="104">
        <f>[24]Julho!$C$16</f>
        <v>30.5</v>
      </c>
      <c r="N28" s="104">
        <f>[24]Julho!$C$17</f>
        <v>30.7</v>
      </c>
      <c r="O28" s="104">
        <f>[24]Julho!$C$18</f>
        <v>30.9</v>
      </c>
      <c r="P28" s="104">
        <f>[24]Julho!$C$19</f>
        <v>31.2</v>
      </c>
      <c r="Q28" s="104">
        <f>[24]Julho!$C$20</f>
        <v>31.4</v>
      </c>
      <c r="R28" s="104">
        <f>[24]Julho!$C$21</f>
        <v>28.8</v>
      </c>
      <c r="S28" s="104">
        <f>[24]Julho!$C$22</f>
        <v>26</v>
      </c>
      <c r="T28" s="104">
        <f>[24]Julho!$C$23</f>
        <v>29.6</v>
      </c>
      <c r="U28" s="104">
        <f>[24]Julho!$C$24</f>
        <v>30.9</v>
      </c>
      <c r="V28" s="104">
        <f>[24]Julho!$C$25</f>
        <v>32.200000000000003</v>
      </c>
      <c r="W28" s="104">
        <f>[24]Julho!$C$26</f>
        <v>32.700000000000003</v>
      </c>
      <c r="X28" s="104">
        <f>[24]Julho!$C$27</f>
        <v>33.4</v>
      </c>
      <c r="Y28" s="104">
        <f>[24]Julho!$C$28</f>
        <v>34.1</v>
      </c>
      <c r="Z28" s="104">
        <f>[24]Julho!$C$29</f>
        <v>34.700000000000003</v>
      </c>
      <c r="AA28" s="104">
        <f>[24]Julho!$C$30</f>
        <v>34.5</v>
      </c>
      <c r="AB28" s="104">
        <f>[24]Julho!$C$31</f>
        <v>35.9</v>
      </c>
      <c r="AC28" s="104">
        <f>[24]Julho!$C$32</f>
        <v>29.5</v>
      </c>
      <c r="AD28" s="104">
        <f>[24]Julho!$C$33</f>
        <v>26.7</v>
      </c>
      <c r="AE28" s="104">
        <f>[24]Julho!$C$34</f>
        <v>30</v>
      </c>
      <c r="AF28" s="104">
        <f>[24]Julho!$C$35</f>
        <v>33.1</v>
      </c>
      <c r="AG28" s="107">
        <f t="shared" si="1"/>
        <v>35.9</v>
      </c>
      <c r="AH28" s="108">
        <f t="shared" si="2"/>
        <v>30.103225806451615</v>
      </c>
      <c r="AJ28" t="s">
        <v>35</v>
      </c>
    </row>
    <row r="29" spans="1:39" x14ac:dyDescent="0.2">
      <c r="A29" s="47" t="s">
        <v>7</v>
      </c>
      <c r="B29" s="104">
        <f>[25]Julho!$C$5</f>
        <v>15.5</v>
      </c>
      <c r="C29" s="104">
        <f>[25]Julho!$C$6</f>
        <v>20.100000000000001</v>
      </c>
      <c r="D29" s="104">
        <f>[25]Julho!$C$7</f>
        <v>21.8</v>
      </c>
      <c r="E29" s="104">
        <f>[25]Julho!$C$8</f>
        <v>23.1</v>
      </c>
      <c r="F29" s="104">
        <f>[25]Julho!$C$9</f>
        <v>25.2</v>
      </c>
      <c r="G29" s="104">
        <f>[25]Julho!$C$10</f>
        <v>26.2</v>
      </c>
      <c r="H29" s="104">
        <f>[25]Julho!$C$11</f>
        <v>26</v>
      </c>
      <c r="I29" s="104">
        <f>[25]Julho!$C$12</f>
        <v>25.3</v>
      </c>
      <c r="J29" s="104">
        <f>[25]Julho!$C$13</f>
        <v>24.2</v>
      </c>
      <c r="K29" s="104">
        <f>[25]Julho!$C$14</f>
        <v>26.5</v>
      </c>
      <c r="L29" s="104">
        <f>[25]Julho!$C$15</f>
        <v>26.9</v>
      </c>
      <c r="M29" s="104">
        <f>[25]Julho!$C$16</f>
        <v>27.5</v>
      </c>
      <c r="N29" s="104">
        <f>[25]Julho!$C$17</f>
        <v>27.5</v>
      </c>
      <c r="O29" s="104">
        <f>[25]Julho!$C$18</f>
        <v>28.2</v>
      </c>
      <c r="P29" s="104">
        <f>[25]Julho!$C$19</f>
        <v>29.7</v>
      </c>
      <c r="Q29" s="104">
        <f>[25]Julho!$C$20</f>
        <v>29.6</v>
      </c>
      <c r="R29" s="104">
        <f>[25]Julho!$C$21</f>
        <v>24.2</v>
      </c>
      <c r="S29" s="104">
        <f>[25]Julho!$C$22</f>
        <v>19.100000000000001</v>
      </c>
      <c r="T29" s="104">
        <f>[25]Julho!$C$23</f>
        <v>24.8</v>
      </c>
      <c r="U29" s="104">
        <f>[25]Julho!$C$24</f>
        <v>25.5</v>
      </c>
      <c r="V29" s="104">
        <f>[25]Julho!$C$25</f>
        <v>28.9</v>
      </c>
      <c r="W29" s="104">
        <f>[25]Julho!$C$26</f>
        <v>29.4</v>
      </c>
      <c r="X29" s="104">
        <f>[25]Julho!$C$27</f>
        <v>29.5</v>
      </c>
      <c r="Y29" s="104">
        <f>[25]Julho!$C$28</f>
        <v>31.4</v>
      </c>
      <c r="Z29" s="104">
        <f>[25]Julho!$C$29</f>
        <v>29.7</v>
      </c>
      <c r="AA29" s="104">
        <f>[25]Julho!$C$30</f>
        <v>30.8</v>
      </c>
      <c r="AB29" s="104">
        <f>[25]Julho!$C$31</f>
        <v>32.799999999999997</v>
      </c>
      <c r="AC29" s="104">
        <f>[25]Julho!$C$32</f>
        <v>19.399999999999999</v>
      </c>
      <c r="AD29" s="104">
        <f>[25]Julho!$C$33</f>
        <v>20</v>
      </c>
      <c r="AE29" s="104">
        <f>[25]Julho!$C$34</f>
        <v>23.9</v>
      </c>
      <c r="AF29" s="104">
        <f>[25]Julho!$C$35</f>
        <v>26</v>
      </c>
      <c r="AG29" s="107">
        <f t="shared" si="1"/>
        <v>32.799999999999997</v>
      </c>
      <c r="AH29" s="108">
        <f t="shared" si="2"/>
        <v>25.764516129032256</v>
      </c>
      <c r="AJ29" t="s">
        <v>35</v>
      </c>
      <c r="AL29" t="s">
        <v>35</v>
      </c>
    </row>
    <row r="30" spans="1:39" x14ac:dyDescent="0.2">
      <c r="A30" s="47" t="s">
        <v>140</v>
      </c>
      <c r="B30" s="104">
        <f>[26]Julho!$C$5</f>
        <v>16.899999999999999</v>
      </c>
      <c r="C30" s="104">
        <f>[26]Julho!$C$6</f>
        <v>22.2</v>
      </c>
      <c r="D30" s="104">
        <f>[26]Julho!$C$7</f>
        <v>23</v>
      </c>
      <c r="E30" s="104">
        <f>[26]Julho!$C$8</f>
        <v>24.9</v>
      </c>
      <c r="F30" s="104">
        <f>[26]Julho!$C$9</f>
        <v>26.6</v>
      </c>
      <c r="G30" s="104">
        <f>[26]Julho!$C$10</f>
        <v>27.6</v>
      </c>
      <c r="H30" s="104">
        <f>[26]Julho!$C$11</f>
        <v>27.6</v>
      </c>
      <c r="I30" s="104">
        <f>[26]Julho!$C$12</f>
        <v>27</v>
      </c>
      <c r="J30" s="104">
        <f>[26]Julho!$C$13</f>
        <v>25.8</v>
      </c>
      <c r="K30" s="104">
        <f>[26]Julho!$C$14</f>
        <v>28.3</v>
      </c>
      <c r="L30" s="104">
        <f>[26]Julho!$C$15</f>
        <v>29</v>
      </c>
      <c r="M30" s="104">
        <f>[26]Julho!$C$16</f>
        <v>29.9</v>
      </c>
      <c r="N30" s="104">
        <f>[26]Julho!$C$17</f>
        <v>29.4</v>
      </c>
      <c r="O30" s="104">
        <f>[26]Julho!$C$18</f>
        <v>30</v>
      </c>
      <c r="P30" s="104">
        <f>[26]Julho!$C$19</f>
        <v>30.4</v>
      </c>
      <c r="Q30" s="104">
        <f>[26]Julho!$C$20</f>
        <v>31.1</v>
      </c>
      <c r="R30" s="104">
        <f>[26]Julho!$C$21</f>
        <v>22.1</v>
      </c>
      <c r="S30" s="104">
        <f>[26]Julho!$C$22</f>
        <v>20.3</v>
      </c>
      <c r="T30" s="104">
        <f>[26]Julho!$C$23</f>
        <v>26.1</v>
      </c>
      <c r="U30" s="104">
        <f>[26]Julho!$C$24</f>
        <v>26.7</v>
      </c>
      <c r="V30" s="104">
        <f>[26]Julho!$C$25</f>
        <v>29.7</v>
      </c>
      <c r="W30" s="104">
        <f>[26]Julho!$C$26</f>
        <v>30.7</v>
      </c>
      <c r="X30" s="104">
        <f>[26]Julho!$C$27</f>
        <v>31.1</v>
      </c>
      <c r="Y30" s="104">
        <f>[26]Julho!$C$28</f>
        <v>31.1</v>
      </c>
      <c r="Z30" s="104">
        <f>[26]Julho!$C$29</f>
        <v>30.5</v>
      </c>
      <c r="AA30" s="104">
        <f>[26]Julho!$C$30</f>
        <v>32.1</v>
      </c>
      <c r="AB30" s="104">
        <f>[26]Julho!$C$31</f>
        <v>35.299999999999997</v>
      </c>
      <c r="AC30" s="104">
        <f>[26]Julho!$C$32</f>
        <v>20.3</v>
      </c>
      <c r="AD30" s="104">
        <f>[26]Julho!$C$33</f>
        <v>21.4</v>
      </c>
      <c r="AE30" s="104">
        <f>[26]Julho!$C$34</f>
        <v>25.7</v>
      </c>
      <c r="AF30" s="104">
        <f>[26]Julho!$C$35</f>
        <v>27.9</v>
      </c>
      <c r="AG30" s="107">
        <f t="shared" si="1"/>
        <v>35.299999999999997</v>
      </c>
      <c r="AH30" s="108">
        <f t="shared" si="2"/>
        <v>27.119354838709679</v>
      </c>
      <c r="AJ30" t="s">
        <v>35</v>
      </c>
      <c r="AK30" t="s">
        <v>35</v>
      </c>
      <c r="AL30" t="s">
        <v>35</v>
      </c>
      <c r="AM30" t="s">
        <v>35</v>
      </c>
    </row>
    <row r="31" spans="1:39" x14ac:dyDescent="0.2">
      <c r="A31" s="47" t="s">
        <v>141</v>
      </c>
      <c r="B31" s="104">
        <f>[27]Julho!$C$5</f>
        <v>11.5</v>
      </c>
      <c r="C31" s="104">
        <f>[27]Julho!$C$6</f>
        <v>20.3</v>
      </c>
      <c r="D31" s="104">
        <f>[27]Julho!$C$7</f>
        <v>22.2</v>
      </c>
      <c r="E31" s="104">
        <f>[27]Julho!$C$8</f>
        <v>23.3</v>
      </c>
      <c r="F31" s="104">
        <f>[27]Julho!$C$9</f>
        <v>25.9</v>
      </c>
      <c r="G31" s="104">
        <f>[27]Julho!$C$10</f>
        <v>26.6</v>
      </c>
      <c r="H31" s="104">
        <f>[27]Julho!$C$11</f>
        <v>26.1</v>
      </c>
      <c r="I31" s="104">
        <f>[27]Julho!$C$12</f>
        <v>26</v>
      </c>
      <c r="J31" s="104">
        <f>[27]Julho!$C$13</f>
        <v>25.4</v>
      </c>
      <c r="K31" s="104">
        <f>[27]Julho!$C$14</f>
        <v>26.7</v>
      </c>
      <c r="L31" s="104">
        <f>[27]Julho!$C$15</f>
        <v>28</v>
      </c>
      <c r="M31" s="104">
        <f>[27]Julho!$C$16</f>
        <v>28.5</v>
      </c>
      <c r="N31" s="104">
        <f>[27]Julho!$C$17</f>
        <v>28.8</v>
      </c>
      <c r="O31" s="104">
        <f>[27]Julho!$C$18</f>
        <v>28.6</v>
      </c>
      <c r="P31" s="104">
        <f>[27]Julho!$C$19</f>
        <v>29.8</v>
      </c>
      <c r="Q31" s="104">
        <f>[27]Julho!$C$20</f>
        <v>30</v>
      </c>
      <c r="R31" s="104">
        <f>[27]Julho!$C$21</f>
        <v>22.2</v>
      </c>
      <c r="S31" s="104">
        <f>[27]Julho!$C$22</f>
        <v>20.2</v>
      </c>
      <c r="T31" s="104">
        <f>[27]Julho!$C$23</f>
        <v>25.5</v>
      </c>
      <c r="U31" s="104">
        <f>[27]Julho!$C$24</f>
        <v>26.9</v>
      </c>
      <c r="V31" s="104">
        <f>[27]Julho!$C$25</f>
        <v>28.6</v>
      </c>
      <c r="W31" s="104">
        <f>[27]Julho!$C$26</f>
        <v>30.4</v>
      </c>
      <c r="X31" s="104">
        <f>[27]Julho!$C$27</f>
        <v>30.7</v>
      </c>
      <c r="Y31" s="104">
        <f>[27]Julho!$C$28</f>
        <v>22.4</v>
      </c>
      <c r="Z31" s="104">
        <f>[27]Julho!$C$29</f>
        <v>28.8</v>
      </c>
      <c r="AA31" s="104">
        <f>[27]Julho!$C$30</f>
        <v>29.6</v>
      </c>
      <c r="AB31" s="104">
        <f>[27]Julho!$C$31</f>
        <v>32.5</v>
      </c>
      <c r="AC31" s="104">
        <f>[27]Julho!$C$32</f>
        <v>19.2</v>
      </c>
      <c r="AD31" s="104">
        <f>[27]Julho!$C$33</f>
        <v>18.899999999999999</v>
      </c>
      <c r="AE31" s="104">
        <f>[27]Julho!$C$34</f>
        <v>24</v>
      </c>
      <c r="AF31" s="104">
        <f>[27]Julho!$C$35</f>
        <v>26.2</v>
      </c>
      <c r="AG31" s="107">
        <f t="shared" si="1"/>
        <v>32.5</v>
      </c>
      <c r="AH31" s="108">
        <f t="shared" si="2"/>
        <v>25.606451612903228</v>
      </c>
      <c r="AI31" s="12" t="s">
        <v>35</v>
      </c>
      <c r="AJ31" t="s">
        <v>35</v>
      </c>
      <c r="AK31" t="s">
        <v>35</v>
      </c>
      <c r="AM31" t="s">
        <v>35</v>
      </c>
    </row>
    <row r="32" spans="1:39" x14ac:dyDescent="0.2">
      <c r="A32" s="47" t="s">
        <v>142</v>
      </c>
      <c r="B32" s="104">
        <f>[28]Julho!$C$5</f>
        <v>16.8</v>
      </c>
      <c r="C32" s="104">
        <f>[28]Julho!$C$6</f>
        <v>21.8</v>
      </c>
      <c r="D32" s="104">
        <f>[28]Julho!$C$7</f>
        <v>23.1</v>
      </c>
      <c r="E32" s="104">
        <f>[28]Julho!$C$8</f>
        <v>24.3</v>
      </c>
      <c r="F32" s="104">
        <f>[28]Julho!$C$9</f>
        <v>26.1</v>
      </c>
      <c r="G32" s="104">
        <f>[28]Julho!$C$10</f>
        <v>28.1</v>
      </c>
      <c r="H32" s="104">
        <f>[28]Julho!$C$11</f>
        <v>26.9</v>
      </c>
      <c r="I32" s="104">
        <f>[28]Julho!$C$12</f>
        <v>27.4</v>
      </c>
      <c r="J32" s="104">
        <f>[28]Julho!$C$13</f>
        <v>25.4</v>
      </c>
      <c r="K32" s="104">
        <f>[28]Julho!$C$14</f>
        <v>28</v>
      </c>
      <c r="L32" s="104">
        <f>[28]Julho!$C$15</f>
        <v>28.2</v>
      </c>
      <c r="M32" s="104">
        <f>[28]Julho!$C$16</f>
        <v>29.3</v>
      </c>
      <c r="N32" s="104">
        <f>[28]Julho!$C$17</f>
        <v>28.8</v>
      </c>
      <c r="O32" s="104">
        <f>[28]Julho!$C$18</f>
        <v>29.4</v>
      </c>
      <c r="P32" s="104">
        <f>[28]Julho!$C$19</f>
        <v>30.7</v>
      </c>
      <c r="Q32" s="104">
        <f>[28]Julho!$C$20</f>
        <v>31.2</v>
      </c>
      <c r="R32" s="104">
        <f>[28]Julho!$C$21</f>
        <v>23.1</v>
      </c>
      <c r="S32" s="104">
        <f>[28]Julho!$C$22</f>
        <v>21</v>
      </c>
      <c r="T32" s="104">
        <f>[28]Julho!$C$23</f>
        <v>25.4</v>
      </c>
      <c r="U32" s="104">
        <f>[28]Julho!$C$24</f>
        <v>27.3</v>
      </c>
      <c r="V32" s="104">
        <f>[28]Julho!$C$25</f>
        <v>30.2</v>
      </c>
      <c r="W32" s="104">
        <f>[28]Julho!$C$26</f>
        <v>31.2</v>
      </c>
      <c r="X32" s="104">
        <f>[28]Julho!$C$27</f>
        <v>30.8</v>
      </c>
      <c r="Y32" s="104">
        <f>[28]Julho!$C$28</f>
        <v>32.299999999999997</v>
      </c>
      <c r="Z32" s="104">
        <f>[28]Julho!$C$29</f>
        <v>30.9</v>
      </c>
      <c r="AA32" s="104">
        <f>[28]Julho!$C$30</f>
        <v>32.200000000000003</v>
      </c>
      <c r="AB32" s="104">
        <f>[28]Julho!$C$31</f>
        <v>34.299999999999997</v>
      </c>
      <c r="AC32" s="104">
        <f>[28]Julho!$C$32</f>
        <v>20.8</v>
      </c>
      <c r="AD32" s="104">
        <f>[28]Julho!$C$33</f>
        <v>21.7</v>
      </c>
      <c r="AE32" s="104">
        <f>[28]Julho!$C$34</f>
        <v>24.9</v>
      </c>
      <c r="AF32" s="104">
        <f>[28]Julho!$C$35</f>
        <v>27.4</v>
      </c>
      <c r="AG32" s="107">
        <f t="shared" si="1"/>
        <v>34.299999999999997</v>
      </c>
      <c r="AH32" s="108">
        <f t="shared" si="2"/>
        <v>27.064516129032253</v>
      </c>
      <c r="AJ32" t="s">
        <v>35</v>
      </c>
      <c r="AL32" t="s">
        <v>35</v>
      </c>
    </row>
    <row r="33" spans="1:39" x14ac:dyDescent="0.2">
      <c r="A33" s="47" t="s">
        <v>8</v>
      </c>
      <c r="B33" s="104">
        <f>[29]Julho!$C$5</f>
        <v>12.4</v>
      </c>
      <c r="C33" s="104">
        <f>[29]Julho!$C$6</f>
        <v>20.7</v>
      </c>
      <c r="D33" s="104">
        <f>[29]Julho!$C$7</f>
        <v>20.6</v>
      </c>
      <c r="E33" s="104">
        <f>[29]Julho!$C$8</f>
        <v>21.8</v>
      </c>
      <c r="F33" s="104">
        <f>[29]Julho!$C$9</f>
        <v>25.3</v>
      </c>
      <c r="G33" s="104">
        <f>[29]Julho!$C$10</f>
        <v>25.4</v>
      </c>
      <c r="H33" s="104">
        <f>[29]Julho!$C$11</f>
        <v>24.3</v>
      </c>
      <c r="I33" s="104">
        <f>[29]Julho!$C$12</f>
        <v>24.6</v>
      </c>
      <c r="J33" s="104">
        <f>[29]Julho!$C$13</f>
        <v>24.3</v>
      </c>
      <c r="K33" s="104">
        <f>[29]Julho!$C$14</f>
        <v>25.6</v>
      </c>
      <c r="L33" s="104">
        <f>[29]Julho!$C$15</f>
        <v>26.3</v>
      </c>
      <c r="M33" s="104">
        <f>[29]Julho!$C$16</f>
        <v>27.5</v>
      </c>
      <c r="N33" s="104">
        <f>[29]Julho!$C$17</f>
        <v>27.5</v>
      </c>
      <c r="O33" s="104">
        <f>[29]Julho!$C$18</f>
        <v>27.2</v>
      </c>
      <c r="P33" s="104">
        <f>[29]Julho!$C$19</f>
        <v>28.2</v>
      </c>
      <c r="Q33" s="104">
        <f>[29]Julho!$C$20</f>
        <v>28.5</v>
      </c>
      <c r="R33" s="104">
        <f>[29]Julho!$C$21</f>
        <v>22.5</v>
      </c>
      <c r="S33" s="104">
        <f>[29]Julho!$C$22</f>
        <v>19.899999999999999</v>
      </c>
      <c r="T33" s="104">
        <f>[29]Julho!$C$23</f>
        <v>23.3</v>
      </c>
      <c r="U33" s="104">
        <f>[29]Julho!$C$24</f>
        <v>25.8</v>
      </c>
      <c r="V33" s="104">
        <f>[29]Julho!$C$25</f>
        <v>27.3</v>
      </c>
      <c r="W33" s="104">
        <f>[29]Julho!$C$26</f>
        <v>29.2</v>
      </c>
      <c r="X33" s="104">
        <f>[29]Julho!$C$27</f>
        <v>29.5</v>
      </c>
      <c r="Y33" s="104">
        <f>[29]Julho!$C$28</f>
        <v>23</v>
      </c>
      <c r="Z33" s="104">
        <f>[29]Julho!$C$29</f>
        <v>27.7</v>
      </c>
      <c r="AA33" s="104">
        <f>[29]Julho!$C$30</f>
        <v>28.4</v>
      </c>
      <c r="AB33" s="104">
        <f>[29]Julho!$C$31</f>
        <v>33.1</v>
      </c>
      <c r="AC33" s="104">
        <f>[29]Julho!$C$32</f>
        <v>19.100000000000001</v>
      </c>
      <c r="AD33" s="104">
        <f>[29]Julho!$C$33</f>
        <v>19.100000000000001</v>
      </c>
      <c r="AE33" s="104">
        <f>[29]Julho!$C$34</f>
        <v>22.9</v>
      </c>
      <c r="AF33" s="104">
        <f>[29]Julho!$C$35</f>
        <v>25.3</v>
      </c>
      <c r="AG33" s="107">
        <f t="shared" si="1"/>
        <v>33.1</v>
      </c>
      <c r="AH33" s="108">
        <f t="shared" si="2"/>
        <v>24.71935483870968</v>
      </c>
      <c r="AJ33" t="s">
        <v>35</v>
      </c>
    </row>
    <row r="34" spans="1:39" x14ac:dyDescent="0.2">
      <c r="A34" s="47" t="s">
        <v>9</v>
      </c>
      <c r="B34" s="104">
        <f>[30]Julho!$C$5</f>
        <v>16.8</v>
      </c>
      <c r="C34" s="104">
        <f>[30]Julho!$C$6</f>
        <v>20.8</v>
      </c>
      <c r="D34" s="104">
        <f>[30]Julho!$C$7</f>
        <v>22.1</v>
      </c>
      <c r="E34" s="104">
        <f>[30]Julho!$C$8</f>
        <v>23.9</v>
      </c>
      <c r="F34" s="104">
        <f>[30]Julho!$C$9</f>
        <v>26.4</v>
      </c>
      <c r="G34" s="104">
        <f>[30]Julho!$C$10</f>
        <v>26.9</v>
      </c>
      <c r="H34" s="104">
        <f>[30]Julho!$C$11</f>
        <v>26.3</v>
      </c>
      <c r="I34" s="104">
        <f>[30]Julho!$C$12</f>
        <v>25.5</v>
      </c>
      <c r="J34" s="104">
        <f>[30]Julho!$C$13</f>
        <v>24.8</v>
      </c>
      <c r="K34" s="104">
        <f>[30]Julho!$C$14</f>
        <v>27.4</v>
      </c>
      <c r="L34" s="104">
        <f>[30]Julho!$C$15</f>
        <v>27.8</v>
      </c>
      <c r="M34" s="104">
        <f>[30]Julho!$C$16</f>
        <v>28.8</v>
      </c>
      <c r="N34" s="104">
        <f>[30]Julho!$C$17</f>
        <v>28.6</v>
      </c>
      <c r="O34" s="104">
        <f>[30]Julho!$C$18</f>
        <v>28.9</v>
      </c>
      <c r="P34" s="104">
        <f>[30]Julho!$C$19</f>
        <v>29.4</v>
      </c>
      <c r="Q34" s="104">
        <f>[30]Julho!$C$20</f>
        <v>29.8</v>
      </c>
      <c r="R34" s="104">
        <f>[30]Julho!$C$21</f>
        <v>24</v>
      </c>
      <c r="S34" s="104">
        <f>[30]Julho!$C$22</f>
        <v>19.3</v>
      </c>
      <c r="T34" s="104">
        <f>[30]Julho!$C$23</f>
        <v>25.4</v>
      </c>
      <c r="U34" s="104">
        <f>[30]Julho!$C$24</f>
        <v>26.8</v>
      </c>
      <c r="V34" s="104">
        <f>[30]Julho!$C$25</f>
        <v>28.9</v>
      </c>
      <c r="W34" s="104">
        <f>[30]Julho!$C$26</f>
        <v>30.8</v>
      </c>
      <c r="X34" s="104">
        <f>[30]Julho!$C$27</f>
        <v>31</v>
      </c>
      <c r="Y34" s="104">
        <f>[30]Julho!$C$28</f>
        <v>30.5</v>
      </c>
      <c r="Z34" s="104">
        <f>[30]Julho!$C$29</f>
        <v>29.6</v>
      </c>
      <c r="AA34" s="104">
        <f>[30]Julho!$C$30</f>
        <v>30.8</v>
      </c>
      <c r="AB34" s="104">
        <f>[30]Julho!$C$31</f>
        <v>33.9</v>
      </c>
      <c r="AC34" s="104">
        <f>[30]Julho!$C$32</f>
        <v>20.8</v>
      </c>
      <c r="AD34" s="104">
        <f>[30]Julho!$C$33</f>
        <v>20.9</v>
      </c>
      <c r="AE34" s="104">
        <f>[30]Julho!$C$34</f>
        <v>25</v>
      </c>
      <c r="AF34" s="104">
        <f>[30]Julho!$C$35</f>
        <v>26.9</v>
      </c>
      <c r="AG34" s="107">
        <f t="shared" si="1"/>
        <v>33.9</v>
      </c>
      <c r="AH34" s="108">
        <f t="shared" si="2"/>
        <v>26.412903225806446</v>
      </c>
      <c r="AL34" t="s">
        <v>35</v>
      </c>
    </row>
    <row r="35" spans="1:39" hidden="1" x14ac:dyDescent="0.2">
      <c r="A35" s="47" t="s">
        <v>32</v>
      </c>
      <c r="B35" s="104" t="str">
        <f>[31]Julho!$C$5</f>
        <v>*</v>
      </c>
      <c r="C35" s="104" t="str">
        <f>[31]Julho!$C$6</f>
        <v>*</v>
      </c>
      <c r="D35" s="104" t="str">
        <f>[31]Julho!$C$7</f>
        <v>*</v>
      </c>
      <c r="E35" s="104" t="str">
        <f>[31]Julho!$C$8</f>
        <v>*</v>
      </c>
      <c r="F35" s="104" t="str">
        <f>[31]Julho!$C$9</f>
        <v>*</v>
      </c>
      <c r="G35" s="104" t="str">
        <f>[31]Julho!$C$10</f>
        <v>*</v>
      </c>
      <c r="H35" s="104" t="str">
        <f>[31]Julho!$C$11</f>
        <v>*</v>
      </c>
      <c r="I35" s="104" t="str">
        <f>[31]Julho!$C$12</f>
        <v>*</v>
      </c>
      <c r="J35" s="104" t="str">
        <f>[31]Julho!$C$13</f>
        <v>*</v>
      </c>
      <c r="K35" s="104" t="str">
        <f>[31]Julho!$C$14</f>
        <v>*</v>
      </c>
      <c r="L35" s="104" t="str">
        <f>[31]Julho!$C$15</f>
        <v>*</v>
      </c>
      <c r="M35" s="104" t="str">
        <f>[31]Julho!$C$16</f>
        <v>*</v>
      </c>
      <c r="N35" s="104" t="str">
        <f>[31]Julho!$C$17</f>
        <v>*</v>
      </c>
      <c r="O35" s="104" t="str">
        <f>[31]Julho!$C$18</f>
        <v>*</v>
      </c>
      <c r="P35" s="104" t="str">
        <f>[31]Julho!$C$19</f>
        <v>*</v>
      </c>
      <c r="Q35" s="104" t="str">
        <f>[31]Julho!$C$20</f>
        <v>*</v>
      </c>
      <c r="R35" s="104" t="str">
        <f>[31]Julho!$C$21</f>
        <v>*</v>
      </c>
      <c r="S35" s="104" t="str">
        <f>[31]Julho!$C$22</f>
        <v>*</v>
      </c>
      <c r="T35" s="104" t="str">
        <f>[31]Julho!$C$23</f>
        <v>*</v>
      </c>
      <c r="U35" s="104" t="str">
        <f>[31]Julho!$C$24</f>
        <v>*</v>
      </c>
      <c r="V35" s="104" t="str">
        <f>[31]Julho!$C$25</f>
        <v>*</v>
      </c>
      <c r="W35" s="104" t="str">
        <f>[31]Julho!$C$26</f>
        <v>*</v>
      </c>
      <c r="X35" s="104" t="str">
        <f>[31]Julho!$C$27</f>
        <v>*</v>
      </c>
      <c r="Y35" s="104" t="str">
        <f>[31]Julho!$C$28</f>
        <v>*</v>
      </c>
      <c r="Z35" s="104" t="str">
        <f>[31]Julho!$C$29</f>
        <v>*</v>
      </c>
      <c r="AA35" s="104" t="str">
        <f>[31]Julho!$C$30</f>
        <v>*</v>
      </c>
      <c r="AB35" s="104" t="str">
        <f>[31]Julho!$C$31</f>
        <v>*</v>
      </c>
      <c r="AC35" s="104" t="str">
        <f>[31]Julho!$C$32</f>
        <v>*</v>
      </c>
      <c r="AD35" s="104" t="str">
        <f>[31]Julho!$C$33</f>
        <v>*</v>
      </c>
      <c r="AE35" s="104" t="str">
        <f>[31]Julho!$C$34</f>
        <v>*</v>
      </c>
      <c r="AF35" s="104" t="str">
        <f>[31]Julho!$C$35</f>
        <v>*</v>
      </c>
      <c r="AG35" s="107">
        <f t="shared" si="1"/>
        <v>0</v>
      </c>
      <c r="AH35" s="108" t="s">
        <v>154</v>
      </c>
      <c r="AL35" t="s">
        <v>35</v>
      </c>
      <c r="AM35" t="s">
        <v>35</v>
      </c>
    </row>
    <row r="36" spans="1:39" hidden="1" x14ac:dyDescent="0.2">
      <c r="A36" s="47" t="s">
        <v>10</v>
      </c>
      <c r="B36" s="104" t="str">
        <f>[32]Julho!$C$5</f>
        <v>*</v>
      </c>
      <c r="C36" s="104" t="str">
        <f>[32]Julho!$C$6</f>
        <v>*</v>
      </c>
      <c r="D36" s="104" t="str">
        <f>[32]Julho!$C$7</f>
        <v>*</v>
      </c>
      <c r="E36" s="104" t="str">
        <f>[32]Julho!$C$8</f>
        <v>*</v>
      </c>
      <c r="F36" s="104" t="str">
        <f>[32]Julho!$C$9</f>
        <v>*</v>
      </c>
      <c r="G36" s="104" t="str">
        <f>[32]Julho!$C$10</f>
        <v>*</v>
      </c>
      <c r="H36" s="104" t="str">
        <f>[32]Julho!$C$11</f>
        <v>*</v>
      </c>
      <c r="I36" s="104" t="str">
        <f>[32]Julho!$C$12</f>
        <v>*</v>
      </c>
      <c r="J36" s="104" t="str">
        <f>[32]Julho!$C$13</f>
        <v>*</v>
      </c>
      <c r="K36" s="104" t="str">
        <f>[32]Julho!$C$14</f>
        <v>*</v>
      </c>
      <c r="L36" s="104" t="str">
        <f>[32]Julho!$C$15</f>
        <v>*</v>
      </c>
      <c r="M36" s="104" t="str">
        <f>[32]Julho!$C$16</f>
        <v>*</v>
      </c>
      <c r="N36" s="104" t="str">
        <f>[32]Julho!$C$17</f>
        <v>*</v>
      </c>
      <c r="O36" s="104" t="str">
        <f>[32]Julho!$C$18</f>
        <v>*</v>
      </c>
      <c r="P36" s="104" t="str">
        <f>[32]Julho!$C$19</f>
        <v>*</v>
      </c>
      <c r="Q36" s="104" t="str">
        <f>[32]Julho!$C$20</f>
        <v>*</v>
      </c>
      <c r="R36" s="104" t="str">
        <f>[32]Julho!$C$21</f>
        <v>*</v>
      </c>
      <c r="S36" s="104" t="str">
        <f>[32]Julho!$C$22</f>
        <v>*</v>
      </c>
      <c r="T36" s="104" t="str">
        <f>[32]Julho!$C$23</f>
        <v>*</v>
      </c>
      <c r="U36" s="104" t="str">
        <f>[32]Julho!$C$24</f>
        <v>*</v>
      </c>
      <c r="V36" s="104" t="str">
        <f>[32]Julho!$C$25</f>
        <v>*</v>
      </c>
      <c r="W36" s="104" t="str">
        <f>[32]Julho!$C$26</f>
        <v>*</v>
      </c>
      <c r="X36" s="104" t="str">
        <f>[32]Julho!$C$27</f>
        <v>*</v>
      </c>
      <c r="Y36" s="104" t="str">
        <f>[32]Julho!$C$28</f>
        <v>*</v>
      </c>
      <c r="Z36" s="104" t="str">
        <f>[32]Julho!$C$29</f>
        <v>*</v>
      </c>
      <c r="AA36" s="104" t="str">
        <f>[32]Julho!$C$30</f>
        <v>*</v>
      </c>
      <c r="AB36" s="104" t="str">
        <f>[32]Julho!$C$31</f>
        <v>*</v>
      </c>
      <c r="AC36" s="104" t="str">
        <f>[32]Julho!$C$32</f>
        <v>*</v>
      </c>
      <c r="AD36" s="104" t="str">
        <f>[32]Julho!$C$33</f>
        <v>*</v>
      </c>
      <c r="AE36" s="104" t="str">
        <f>[32]Julho!$C$34</f>
        <v>*</v>
      </c>
      <c r="AF36" s="104" t="str">
        <f>[32]Julho!$C$35</f>
        <v>*</v>
      </c>
      <c r="AG36" s="107">
        <f t="shared" si="1"/>
        <v>0</v>
      </c>
      <c r="AH36" s="108" t="s">
        <v>154</v>
      </c>
      <c r="AL36" t="s">
        <v>35</v>
      </c>
      <c r="AM36" t="s">
        <v>35</v>
      </c>
    </row>
    <row r="37" spans="1:39" x14ac:dyDescent="0.2">
      <c r="A37" s="47" t="s">
        <v>143</v>
      </c>
      <c r="B37" s="104">
        <f>[33]Julho!$C$5</f>
        <v>14.6</v>
      </c>
      <c r="C37" s="104">
        <f>[33]Julho!$C$6</f>
        <v>20.8</v>
      </c>
      <c r="D37" s="104">
        <f>[33]Julho!$C$7</f>
        <v>22.8</v>
      </c>
      <c r="E37" s="104">
        <f>[33]Julho!$C$8</f>
        <v>23.6</v>
      </c>
      <c r="F37" s="104">
        <f>[33]Julho!$C$9</f>
        <v>25.1</v>
      </c>
      <c r="G37" s="104">
        <f>[33]Julho!$C$10</f>
        <v>26.4</v>
      </c>
      <c r="H37" s="104">
        <f>[33]Julho!$C$11</f>
        <v>26.1</v>
      </c>
      <c r="I37" s="104">
        <f>[33]Julho!$C$12</f>
        <v>25.8</v>
      </c>
      <c r="J37" s="104">
        <f>[33]Julho!$C$13</f>
        <v>25</v>
      </c>
      <c r="K37" s="104">
        <f>[33]Julho!$C$14</f>
        <v>26.6</v>
      </c>
      <c r="L37" s="104">
        <f>[33]Julho!$C$15</f>
        <v>26.6</v>
      </c>
      <c r="M37" s="104">
        <f>[33]Julho!$C$16</f>
        <v>28.2</v>
      </c>
      <c r="N37" s="104">
        <f>[33]Julho!$C$17</f>
        <v>27.6</v>
      </c>
      <c r="O37" s="104">
        <f>[33]Julho!$C$18</f>
        <v>29</v>
      </c>
      <c r="P37" s="104">
        <f>[33]Julho!$C$19</f>
        <v>29.5</v>
      </c>
      <c r="Q37" s="104">
        <f>[33]Julho!$C$20</f>
        <v>29.7</v>
      </c>
      <c r="R37" s="104">
        <f>[33]Julho!$C$21</f>
        <v>20.6</v>
      </c>
      <c r="S37" s="104">
        <f>[33]Julho!$C$22</f>
        <v>20.7</v>
      </c>
      <c r="T37" s="104">
        <f>[33]Julho!$C$23</f>
        <v>25.2</v>
      </c>
      <c r="U37" s="104">
        <f>[33]Julho!$C$24</f>
        <v>26</v>
      </c>
      <c r="V37" s="104">
        <f>[33]Julho!$C$25</f>
        <v>28.9</v>
      </c>
      <c r="W37" s="104">
        <f>[33]Julho!$C$26</f>
        <v>29.6</v>
      </c>
      <c r="X37" s="104">
        <f>[33]Julho!$C$27</f>
        <v>30</v>
      </c>
      <c r="Y37" s="104">
        <f>[33]Julho!$C$28</f>
        <v>28.9</v>
      </c>
      <c r="Z37" s="104">
        <f>[33]Julho!$C$29</f>
        <v>29.8</v>
      </c>
      <c r="AA37" s="104">
        <f>[33]Julho!$C$30</f>
        <v>30.8</v>
      </c>
      <c r="AB37" s="104">
        <f>[33]Julho!$C$31</f>
        <v>31.9</v>
      </c>
      <c r="AC37" s="104">
        <f>[33]Julho!$C$32</f>
        <v>18.899999999999999</v>
      </c>
      <c r="AD37" s="104">
        <f>[33]Julho!$C$33</f>
        <v>20</v>
      </c>
      <c r="AE37" s="104">
        <f>[33]Julho!$C$34</f>
        <v>24.6</v>
      </c>
      <c r="AF37" s="104">
        <f>[33]Julho!$C$35</f>
        <v>26.7</v>
      </c>
      <c r="AG37" s="107">
        <f t="shared" si="1"/>
        <v>31.9</v>
      </c>
      <c r="AH37" s="108">
        <f t="shared" si="2"/>
        <v>25.806451612903224</v>
      </c>
      <c r="AI37" s="12" t="s">
        <v>35</v>
      </c>
      <c r="AL37" t="s">
        <v>35</v>
      </c>
    </row>
    <row r="38" spans="1:39" x14ac:dyDescent="0.2">
      <c r="A38" s="47" t="s">
        <v>11</v>
      </c>
      <c r="B38" s="104">
        <f>[34]Julho!$C$5</f>
        <v>17.7</v>
      </c>
      <c r="C38" s="104">
        <f>[34]Julho!$C$6</f>
        <v>22.2</v>
      </c>
      <c r="D38" s="104">
        <f>[34]Julho!$C$7</f>
        <v>22.7</v>
      </c>
      <c r="E38" s="104">
        <f>[34]Julho!$C$8</f>
        <v>24.4</v>
      </c>
      <c r="F38" s="104">
        <f>[34]Julho!$C$9</f>
        <v>27</v>
      </c>
      <c r="G38" s="104">
        <f>[34]Julho!$C$10</f>
        <v>28.8</v>
      </c>
      <c r="H38" s="104">
        <f>[34]Julho!$C$11</f>
        <v>27.8</v>
      </c>
      <c r="I38" s="104">
        <f>[34]Julho!$C$12</f>
        <v>27</v>
      </c>
      <c r="J38" s="104">
        <f>[34]Julho!$C$13</f>
        <v>26</v>
      </c>
      <c r="K38" s="104">
        <f>[34]Julho!$C$14</f>
        <v>28.1</v>
      </c>
      <c r="L38" s="104">
        <f>[34]Julho!$C$15</f>
        <v>28.6</v>
      </c>
      <c r="M38" s="104">
        <f>[34]Julho!$C$16</f>
        <v>30</v>
      </c>
      <c r="N38" s="104">
        <f>[34]Julho!$C$17</f>
        <v>29.8</v>
      </c>
      <c r="O38" s="104">
        <f>[34]Julho!$C$18</f>
        <v>30.1</v>
      </c>
      <c r="P38" s="104">
        <f>[34]Julho!$C$19</f>
        <v>32.4</v>
      </c>
      <c r="Q38" s="104">
        <f>[34]Julho!$C$20</f>
        <v>31.9</v>
      </c>
      <c r="R38" s="104">
        <f>[34]Julho!$C$21</f>
        <v>22.4</v>
      </c>
      <c r="S38" s="104">
        <f>[34]Julho!$C$22</f>
        <v>21.1</v>
      </c>
      <c r="T38" s="104">
        <f>[34]Julho!$C$23</f>
        <v>25.1</v>
      </c>
      <c r="U38" s="104">
        <f>[34]Julho!$C$24</f>
        <v>30</v>
      </c>
      <c r="V38" s="104">
        <f>[34]Julho!$C$25</f>
        <v>31.6</v>
      </c>
      <c r="W38" s="104">
        <f>[34]Julho!$C$26</f>
        <v>31.6</v>
      </c>
      <c r="X38" s="104">
        <f>[34]Julho!$C$27</f>
        <v>31.8</v>
      </c>
      <c r="Y38" s="104">
        <f>[34]Julho!$C$28</f>
        <v>33.299999999999997</v>
      </c>
      <c r="Z38" s="104">
        <f>[34]Julho!$C$29</f>
        <v>32.4</v>
      </c>
      <c r="AA38" s="104">
        <f>[34]Julho!$C$30</f>
        <v>34.5</v>
      </c>
      <c r="AB38" s="104">
        <f>[34]Julho!$C$31</f>
        <v>34.200000000000003</v>
      </c>
      <c r="AC38" s="104">
        <f>[34]Julho!$C$32</f>
        <v>21</v>
      </c>
      <c r="AD38" s="104">
        <f>[34]Julho!$C$33</f>
        <v>21.6</v>
      </c>
      <c r="AE38" s="104">
        <f>[34]Julho!$C$34</f>
        <v>26.3</v>
      </c>
      <c r="AF38" s="104">
        <f>[34]Julho!$C$35</f>
        <v>29.8</v>
      </c>
      <c r="AG38" s="107">
        <f t="shared" si="1"/>
        <v>34.5</v>
      </c>
      <c r="AH38" s="108">
        <f t="shared" si="2"/>
        <v>27.78064516129032</v>
      </c>
      <c r="AM38" t="s">
        <v>35</v>
      </c>
    </row>
    <row r="39" spans="1:39" s="5" customFormat="1" x14ac:dyDescent="0.2">
      <c r="A39" s="47" t="s">
        <v>12</v>
      </c>
      <c r="B39" s="104">
        <f>[35]Julho!$C$5</f>
        <v>17.5</v>
      </c>
      <c r="C39" s="104">
        <f>[35]Julho!$C$6</f>
        <v>22.9</v>
      </c>
      <c r="D39" s="104">
        <f>[35]Julho!$C$7</f>
        <v>24.3</v>
      </c>
      <c r="E39" s="104">
        <f>[35]Julho!$C$8</f>
        <v>26.3</v>
      </c>
      <c r="F39" s="104">
        <f>[35]Julho!$C$9</f>
        <v>27.8</v>
      </c>
      <c r="G39" s="104">
        <f>[35]Julho!$C$10</f>
        <v>29.6</v>
      </c>
      <c r="H39" s="104">
        <f>[35]Julho!$C$11</f>
        <v>28.9</v>
      </c>
      <c r="I39" s="104">
        <f>[35]Julho!$C$12</f>
        <v>29.1</v>
      </c>
      <c r="J39" s="104">
        <f>[35]Julho!$C$13</f>
        <v>28.7</v>
      </c>
      <c r="K39" s="104">
        <f>[35]Julho!$C$14</f>
        <v>28.9</v>
      </c>
      <c r="L39" s="104">
        <f>[35]Julho!$C$15</f>
        <v>30.2</v>
      </c>
      <c r="M39" s="104">
        <f>[35]Julho!$C$16</f>
        <v>30.5</v>
      </c>
      <c r="N39" s="104">
        <f>[35]Julho!$C$17</f>
        <v>31</v>
      </c>
      <c r="O39" s="104">
        <f>[35]Julho!$C$18</f>
        <v>30.7</v>
      </c>
      <c r="P39" s="104">
        <f>[35]Julho!$C$19</f>
        <v>31.6</v>
      </c>
      <c r="Q39" s="104">
        <f>[35]Julho!$C$20</f>
        <v>31.5</v>
      </c>
      <c r="R39" s="104">
        <f>[35]Julho!$C$21</f>
        <v>22.9</v>
      </c>
      <c r="S39" s="104">
        <f>[35]Julho!$C$22</f>
        <v>22.1</v>
      </c>
      <c r="T39" s="104">
        <f>[35]Julho!$C$23</f>
        <v>26.8</v>
      </c>
      <c r="U39" s="104">
        <f>[35]Julho!$C$24</f>
        <v>30.4</v>
      </c>
      <c r="V39" s="104">
        <f>[35]Julho!$C$25</f>
        <v>31.4</v>
      </c>
      <c r="W39" s="104">
        <f>[35]Julho!$C$26</f>
        <v>32.799999999999997</v>
      </c>
      <c r="X39" s="104">
        <f>[35]Julho!$C$27</f>
        <v>33.4</v>
      </c>
      <c r="Y39" s="104">
        <f>[35]Julho!$C$28</f>
        <v>33.4</v>
      </c>
      <c r="Z39" s="104">
        <f>[35]Julho!$C$29</f>
        <v>32.700000000000003</v>
      </c>
      <c r="AA39" s="104">
        <f>[35]Julho!$C$30</f>
        <v>34.1</v>
      </c>
      <c r="AB39" s="104">
        <f>[35]Julho!$C$31</f>
        <v>34.5</v>
      </c>
      <c r="AC39" s="104">
        <f>[35]Julho!$C$32</f>
        <v>27.4</v>
      </c>
      <c r="AD39" s="104">
        <f>[35]Julho!$C$33</f>
        <v>23.6</v>
      </c>
      <c r="AE39" s="104">
        <f>[35]Julho!$C$34</f>
        <v>28.1</v>
      </c>
      <c r="AF39" s="104">
        <f>[35]Julho!$C$35</f>
        <v>32.200000000000003</v>
      </c>
      <c r="AG39" s="107">
        <f t="shared" si="1"/>
        <v>34.5</v>
      </c>
      <c r="AH39" s="108">
        <f t="shared" si="2"/>
        <v>28.880645161290321</v>
      </c>
      <c r="AL39" s="5" t="s">
        <v>35</v>
      </c>
      <c r="AM39" s="5" t="s">
        <v>35</v>
      </c>
    </row>
    <row r="40" spans="1:39" s="5" customFormat="1" x14ac:dyDescent="0.2">
      <c r="A40" s="47" t="s">
        <v>212</v>
      </c>
      <c r="B40" s="104">
        <f>[36]Julho!$C$5</f>
        <v>20.6</v>
      </c>
      <c r="C40" s="104">
        <f>[36]Julho!$C$6</f>
        <v>23.4</v>
      </c>
      <c r="D40" s="104">
        <f>[36]Julho!$C$7</f>
        <v>25.1</v>
      </c>
      <c r="E40" s="104">
        <f>[36]Julho!$C$8</f>
        <v>26.5</v>
      </c>
      <c r="F40" s="104">
        <f>[36]Julho!$C$9</f>
        <v>28.9</v>
      </c>
      <c r="G40" s="104">
        <f>[36]Julho!$C$10</f>
        <v>29</v>
      </c>
      <c r="H40" s="104">
        <f>[36]Julho!$C$11</f>
        <v>29.2</v>
      </c>
      <c r="I40" s="104">
        <f>[36]Julho!$C$12</f>
        <v>28.8</v>
      </c>
      <c r="J40" s="104">
        <f>[36]Julho!$C$13</f>
        <v>28.6</v>
      </c>
      <c r="K40" s="104">
        <f>[36]Julho!$C$14</f>
        <v>30.1</v>
      </c>
      <c r="L40" s="104">
        <f>[36]Julho!$C$15</f>
        <v>30.8</v>
      </c>
      <c r="M40" s="104">
        <f>[36]Julho!$C$16</f>
        <v>30.7</v>
      </c>
      <c r="N40" s="104">
        <f>[36]Julho!$C$17</f>
        <v>31</v>
      </c>
      <c r="O40" s="104">
        <f>[36]Julho!$C$18</f>
        <v>30.9</v>
      </c>
      <c r="P40" s="104">
        <f>[36]Julho!$C$19</f>
        <v>31.4</v>
      </c>
      <c r="Q40" s="104">
        <f>[36]Julho!$C$20</f>
        <v>31.4</v>
      </c>
      <c r="R40" s="104">
        <f>[36]Julho!$C$21</f>
        <v>21</v>
      </c>
      <c r="S40" s="104">
        <f>[36]Julho!$C$22</f>
        <v>24.5</v>
      </c>
      <c r="T40" s="104">
        <f>[36]Julho!$C$23</f>
        <v>27.4</v>
      </c>
      <c r="U40" s="104">
        <f>[36]Julho!$C$24</f>
        <v>29.1</v>
      </c>
      <c r="V40" s="104">
        <f>[36]Julho!$C$25</f>
        <v>30.8</v>
      </c>
      <c r="W40" s="104">
        <f>[36]Julho!$C$26</f>
        <v>31.9</v>
      </c>
      <c r="X40" s="104">
        <f>[36]Julho!$C$27</f>
        <v>32.200000000000003</v>
      </c>
      <c r="Y40" s="104">
        <f>[36]Julho!$C$28</f>
        <v>32.299999999999997</v>
      </c>
      <c r="Z40" s="104">
        <f>[36]Julho!$C$29</f>
        <v>31.8</v>
      </c>
      <c r="AA40" s="104">
        <f>[36]Julho!$C$30</f>
        <v>33.299999999999997</v>
      </c>
      <c r="AB40" s="104">
        <f>[36]Julho!$C$31</f>
        <v>33.299999999999997</v>
      </c>
      <c r="AC40" s="104">
        <f>[36]Julho!$C$32</f>
        <v>23.5</v>
      </c>
      <c r="AD40" s="104">
        <f>[36]Julho!$C$33</f>
        <v>24.3</v>
      </c>
      <c r="AE40" s="104">
        <f>[36]Julho!$C$34</f>
        <v>28.7</v>
      </c>
      <c r="AF40" s="104">
        <f>[36]Julho!$C$35</f>
        <v>31.3</v>
      </c>
      <c r="AG40" s="107">
        <f t="shared" si="1"/>
        <v>33.299999999999997</v>
      </c>
      <c r="AH40" s="108">
        <f t="shared" si="2"/>
        <v>28.767741935483862</v>
      </c>
    </row>
    <row r="41" spans="1:39" x14ac:dyDescent="0.2">
      <c r="A41" s="47" t="s">
        <v>13</v>
      </c>
      <c r="B41" s="104">
        <f>[37]Julho!$C$5</f>
        <v>19.899999999999999</v>
      </c>
      <c r="C41" s="104">
        <f>[37]Julho!$C$6</f>
        <v>21.6</v>
      </c>
      <c r="D41" s="104">
        <f>[37]Julho!$C$7</f>
        <v>24.3</v>
      </c>
      <c r="E41" s="104">
        <f>[37]Julho!$C$8</f>
        <v>28</v>
      </c>
      <c r="F41" s="104">
        <f>[37]Julho!$C$9</f>
        <v>30.6</v>
      </c>
      <c r="G41" s="104">
        <f>[37]Julho!$C$10</f>
        <v>30.8</v>
      </c>
      <c r="H41" s="104">
        <f>[37]Julho!$C$11</f>
        <v>31</v>
      </c>
      <c r="I41" s="104">
        <f>[37]Julho!$C$12</f>
        <v>31.3</v>
      </c>
      <c r="J41" s="104">
        <f>[37]Julho!$C$13</f>
        <v>30.6</v>
      </c>
      <c r="K41" s="104">
        <f>[37]Julho!$C$14</f>
        <v>30.2</v>
      </c>
      <c r="L41" s="104">
        <f>[37]Julho!$C$15</f>
        <v>31.8</v>
      </c>
      <c r="M41" s="104">
        <f>[37]Julho!$C$16</f>
        <v>31.5</v>
      </c>
      <c r="N41" s="104">
        <f>[37]Julho!$C$17</f>
        <v>31.8</v>
      </c>
      <c r="O41" s="104">
        <f>[37]Julho!$C$18</f>
        <v>32.700000000000003</v>
      </c>
      <c r="P41" s="104">
        <f>[37]Julho!$C$19</f>
        <v>33.4</v>
      </c>
      <c r="Q41" s="104">
        <f>[37]Julho!$C$20</f>
        <v>32.6</v>
      </c>
      <c r="R41" s="104">
        <f>[37]Julho!$C$21</f>
        <v>21.3</v>
      </c>
      <c r="S41" s="104">
        <f>[37]Julho!$C$22</f>
        <v>23.9</v>
      </c>
      <c r="T41" s="104">
        <f>[37]Julho!$C$23</f>
        <v>29.7</v>
      </c>
      <c r="U41" s="104">
        <f>[37]Julho!$C$24</f>
        <v>32.200000000000003</v>
      </c>
      <c r="V41" s="104">
        <f>[37]Julho!$C$25</f>
        <v>33</v>
      </c>
      <c r="W41" s="104">
        <f>[37]Julho!$C$26</f>
        <v>34.799999999999997</v>
      </c>
      <c r="X41" s="104">
        <f>[37]Julho!$C$27</f>
        <v>35</v>
      </c>
      <c r="Y41" s="104">
        <f>[37]Julho!$C$28</f>
        <v>34.799999999999997</v>
      </c>
      <c r="Z41" s="104">
        <f>[37]Julho!$C$29</f>
        <v>34.6</v>
      </c>
      <c r="AA41" s="104">
        <f>[37]Julho!$C$30</f>
        <v>35.700000000000003</v>
      </c>
      <c r="AB41" s="104">
        <f>[37]Julho!$C$31</f>
        <v>35.9</v>
      </c>
      <c r="AC41" s="104">
        <f>[37]Julho!$C$32</f>
        <v>27.1</v>
      </c>
      <c r="AD41" s="104">
        <f>[37]Julho!$C$33</f>
        <v>24</v>
      </c>
      <c r="AE41" s="104">
        <f>[37]Julho!$C$34</f>
        <v>29.5</v>
      </c>
      <c r="AF41" s="104">
        <f>[37]Julho!$C$35</f>
        <v>33.5</v>
      </c>
      <c r="AG41" s="107">
        <f t="shared" si="1"/>
        <v>35.9</v>
      </c>
      <c r="AH41" s="108">
        <f t="shared" si="2"/>
        <v>30.229032258064521</v>
      </c>
    </row>
    <row r="42" spans="1:39" x14ac:dyDescent="0.2">
      <c r="A42" s="47" t="s">
        <v>144</v>
      </c>
      <c r="B42" s="104">
        <f>[38]Julho!$C$5</f>
        <v>18.399999999999999</v>
      </c>
      <c r="C42" s="104">
        <f>[38]Julho!$C$6</f>
        <v>21</v>
      </c>
      <c r="D42" s="104">
        <f>[38]Julho!$C$7</f>
        <v>23.9</v>
      </c>
      <c r="E42" s="104">
        <f>[38]Julho!$C$8</f>
        <v>24.7</v>
      </c>
      <c r="F42" s="104">
        <f>[38]Julho!$C$9</f>
        <v>27.1</v>
      </c>
      <c r="G42" s="104">
        <f>[38]Julho!$C$10</f>
        <v>28</v>
      </c>
      <c r="H42" s="104">
        <f>[38]Julho!$C$11</f>
        <v>27.5</v>
      </c>
      <c r="I42" s="104">
        <f>[38]Julho!$C$12</f>
        <v>26.9</v>
      </c>
      <c r="J42" s="104">
        <f>[38]Julho!$C$13</f>
        <v>25.7</v>
      </c>
      <c r="K42" s="104">
        <f>[38]Julho!$C$14</f>
        <v>28.4</v>
      </c>
      <c r="L42" s="104">
        <f>[38]Julho!$C$15</f>
        <v>29</v>
      </c>
      <c r="M42" s="104">
        <f>[38]Julho!$C$16</f>
        <v>29.5</v>
      </c>
      <c r="N42" s="104">
        <f>[38]Julho!$C$17</f>
        <v>29.4</v>
      </c>
      <c r="O42" s="104">
        <f>[38]Julho!$C$18</f>
        <v>29.8</v>
      </c>
      <c r="P42" s="104">
        <f>[38]Julho!$C$19</f>
        <v>30.3</v>
      </c>
      <c r="Q42" s="104">
        <f>[38]Julho!$C$20</f>
        <v>30.6</v>
      </c>
      <c r="R42" s="104">
        <f>[38]Julho!$C$21</f>
        <v>27.1</v>
      </c>
      <c r="S42" s="104">
        <f>[38]Julho!$C$22</f>
        <v>21.4</v>
      </c>
      <c r="T42" s="104">
        <f>[38]Julho!$C$23</f>
        <v>25.9</v>
      </c>
      <c r="U42" s="104">
        <f>[38]Julho!$C$24</f>
        <v>28.9</v>
      </c>
      <c r="V42" s="104">
        <f>[38]Julho!$C$25</f>
        <v>30.9</v>
      </c>
      <c r="W42" s="104">
        <f>[38]Julho!$C$26</f>
        <v>31.4</v>
      </c>
      <c r="X42" s="104">
        <f>[38]Julho!$C$27</f>
        <v>31.6</v>
      </c>
      <c r="Y42" s="104">
        <f>[38]Julho!$C$28</f>
        <v>33.4</v>
      </c>
      <c r="Z42" s="104">
        <f>[38]Julho!$C$29</f>
        <v>33</v>
      </c>
      <c r="AA42" s="104">
        <f>[38]Julho!$C$30</f>
        <v>32.4</v>
      </c>
      <c r="AB42" s="104">
        <f>[38]Julho!$C$31</f>
        <v>34.6</v>
      </c>
      <c r="AC42" s="104">
        <f>[38]Julho!$C$32</f>
        <v>25.4</v>
      </c>
      <c r="AD42" s="104">
        <f>[38]Julho!$C$33</f>
        <v>21.7</v>
      </c>
      <c r="AE42" s="104">
        <f>[38]Julho!$C$34</f>
        <v>25.9</v>
      </c>
      <c r="AF42" s="104">
        <f>[38]Julho!$C$35</f>
        <v>28.1</v>
      </c>
      <c r="AG42" s="107">
        <f t="shared" si="1"/>
        <v>34.6</v>
      </c>
      <c r="AH42" s="108">
        <f t="shared" si="2"/>
        <v>27.803225806451611</v>
      </c>
    </row>
    <row r="43" spans="1:39" x14ac:dyDescent="0.2">
      <c r="A43" s="47" t="s">
        <v>117</v>
      </c>
      <c r="B43" s="104">
        <f>[39]Julho!$C$5</f>
        <v>18.399999999999999</v>
      </c>
      <c r="C43" s="104">
        <f>[39]Julho!$C$6</f>
        <v>18.7</v>
      </c>
      <c r="D43" s="104">
        <f>[39]Julho!$C$7</f>
        <v>22.8</v>
      </c>
      <c r="E43" s="104">
        <f>[39]Julho!$C$8</f>
        <v>24</v>
      </c>
      <c r="F43" s="104">
        <f>[39]Julho!$C$9</f>
        <v>26.6</v>
      </c>
      <c r="G43" s="104">
        <f>[39]Julho!$C$10</f>
        <v>27.3</v>
      </c>
      <c r="H43" s="104">
        <f>[39]Julho!$C$11</f>
        <v>26.4</v>
      </c>
      <c r="I43" s="104">
        <f>[39]Julho!$C$12</f>
        <v>26.3</v>
      </c>
      <c r="J43" s="104">
        <f>[39]Julho!$C$13</f>
        <v>24.9</v>
      </c>
      <c r="K43" s="104">
        <f>[39]Julho!$C$14</f>
        <v>27.2</v>
      </c>
      <c r="L43" s="104">
        <f>[39]Julho!$C$15</f>
        <v>27.9</v>
      </c>
      <c r="M43" s="104">
        <f>[39]Julho!$C$16</f>
        <v>29.9</v>
      </c>
      <c r="N43" s="104">
        <f>[39]Julho!$C$17</f>
        <v>28.4</v>
      </c>
      <c r="O43" s="104">
        <f>[39]Julho!$C$18</f>
        <v>29.4</v>
      </c>
      <c r="P43" s="104">
        <f>[39]Julho!$C$19</f>
        <v>30.1</v>
      </c>
      <c r="Q43" s="104">
        <f>[39]Julho!$C$20</f>
        <v>30.7</v>
      </c>
      <c r="R43" s="104">
        <f>[39]Julho!$C$21</f>
        <v>28.4</v>
      </c>
      <c r="S43" s="104">
        <f>[39]Julho!$C$22</f>
        <v>20.2</v>
      </c>
      <c r="T43" s="104">
        <f>[39]Julho!$C$23</f>
        <v>26.5</v>
      </c>
      <c r="U43" s="104">
        <f>[39]Julho!$C$24</f>
        <v>28.8</v>
      </c>
      <c r="V43" s="104">
        <f>[39]Julho!$C$25</f>
        <v>30.1</v>
      </c>
      <c r="W43" s="104">
        <f>[39]Julho!$C$26</f>
        <v>30.6</v>
      </c>
      <c r="X43" s="104">
        <f>[39]Julho!$C$27</f>
        <v>30.7</v>
      </c>
      <c r="Y43" s="104">
        <f>[39]Julho!$C$28</f>
        <v>30.7</v>
      </c>
      <c r="Z43" s="104">
        <f>[39]Julho!$C$29</f>
        <v>29.7</v>
      </c>
      <c r="AA43" s="104">
        <f>[39]Julho!$C$30</f>
        <v>31.5</v>
      </c>
      <c r="AB43" s="104">
        <f>[39]Julho!$C$31</f>
        <v>34.799999999999997</v>
      </c>
      <c r="AC43" s="104">
        <f>[39]Julho!$C$32</f>
        <v>20.5</v>
      </c>
      <c r="AD43" s="104">
        <f>[39]Julho!$C$33</f>
        <v>21.4</v>
      </c>
      <c r="AE43" s="104">
        <f>[39]Julho!$C$34</f>
        <v>25.4</v>
      </c>
      <c r="AF43" s="104">
        <f>[39]Julho!$C$35</f>
        <v>26.8</v>
      </c>
      <c r="AG43" s="107">
        <f t="shared" si="1"/>
        <v>34.799999999999997</v>
      </c>
      <c r="AH43" s="108">
        <f t="shared" si="2"/>
        <v>26.93870967741935</v>
      </c>
      <c r="AL43" t="s">
        <v>35</v>
      </c>
    </row>
    <row r="44" spans="1:39" x14ac:dyDescent="0.2">
      <c r="A44" s="47" t="s">
        <v>210</v>
      </c>
      <c r="B44" s="104">
        <f>[40]Julho!$C$5</f>
        <v>19.8</v>
      </c>
      <c r="C44" s="104">
        <f>[40]Julho!$C$6</f>
        <v>25.4</v>
      </c>
      <c r="D44" s="104">
        <f>[40]Julho!$C$7</f>
        <v>24.7</v>
      </c>
      <c r="E44" s="104">
        <f>[40]Julho!$C$8</f>
        <v>26.1</v>
      </c>
      <c r="F44" s="104">
        <f>[40]Julho!$C$9</f>
        <v>27.6</v>
      </c>
      <c r="G44" s="104">
        <f>[40]Julho!$C$10</f>
        <v>26.8</v>
      </c>
      <c r="H44" s="104">
        <f>[40]Julho!$C$11</f>
        <v>28</v>
      </c>
      <c r="I44" s="104">
        <f>[40]Julho!$C$12</f>
        <v>27.4</v>
      </c>
      <c r="J44" s="104">
        <f>[40]Julho!$C$13</f>
        <v>27.1</v>
      </c>
      <c r="K44" s="104">
        <f>[40]Julho!$C$14</f>
        <v>29.4</v>
      </c>
      <c r="L44" s="104">
        <f>[40]Julho!$C$15</f>
        <v>29.3</v>
      </c>
      <c r="M44" s="104">
        <f>[40]Julho!$C$16</f>
        <v>28.5</v>
      </c>
      <c r="N44" s="104">
        <f>[40]Julho!$C$17</f>
        <v>28.8</v>
      </c>
      <c r="O44" s="104">
        <f>[40]Julho!$C$18</f>
        <v>30</v>
      </c>
      <c r="P44" s="104">
        <f>[40]Julho!$C$19</f>
        <v>30.5</v>
      </c>
      <c r="Q44" s="104">
        <f>[40]Julho!$C$20</f>
        <v>29.6</v>
      </c>
      <c r="R44" s="104">
        <f>[40]Julho!$C$21</f>
        <v>30.5</v>
      </c>
      <c r="S44" s="104">
        <f>[40]Julho!$C$22</f>
        <v>25.8</v>
      </c>
      <c r="T44" s="104">
        <f>[40]Julho!$C$23</f>
        <v>29.1</v>
      </c>
      <c r="U44" s="104">
        <f>[40]Julho!$C$24</f>
        <v>29</v>
      </c>
      <c r="V44" s="104">
        <f>[40]Julho!$C$25</f>
        <v>30.4</v>
      </c>
      <c r="W44" s="104">
        <f>[40]Julho!$C$26</f>
        <v>31.1</v>
      </c>
      <c r="X44" s="104">
        <f>[40]Julho!$C$27</f>
        <v>31.8</v>
      </c>
      <c r="Y44" s="104">
        <f>[40]Julho!$C$28</f>
        <v>32</v>
      </c>
      <c r="Z44" s="104">
        <f>[40]Julho!$C$29</f>
        <v>32.6</v>
      </c>
      <c r="AA44" s="104">
        <f>[40]Julho!$C$30</f>
        <v>33.4</v>
      </c>
      <c r="AB44" s="104">
        <f>[40]Julho!$C$31</f>
        <v>33</v>
      </c>
      <c r="AC44" s="104">
        <f>[40]Julho!$C$32</f>
        <v>27.1</v>
      </c>
      <c r="AD44" s="104">
        <f>[40]Julho!$C$33</f>
        <v>23.2</v>
      </c>
      <c r="AE44" s="104">
        <f>[40]Julho!$C$34</f>
        <v>27.8</v>
      </c>
      <c r="AF44" s="104">
        <f>[40]Julho!$C$35</f>
        <v>30.8</v>
      </c>
      <c r="AG44" s="107">
        <f t="shared" si="1"/>
        <v>33.4</v>
      </c>
      <c r="AH44" s="108">
        <f t="shared" si="2"/>
        <v>28.6</v>
      </c>
    </row>
    <row r="45" spans="1:39" x14ac:dyDescent="0.2">
      <c r="A45" s="47" t="s">
        <v>14</v>
      </c>
      <c r="B45" s="104">
        <f>[41]Julho!$C$5</f>
        <v>20.9</v>
      </c>
      <c r="C45" s="104">
        <f>[41]Julho!$C$6</f>
        <v>24.6</v>
      </c>
      <c r="D45" s="104">
        <f>[41]Julho!$C$7</f>
        <v>24.9</v>
      </c>
      <c r="E45" s="104">
        <f>[41]Julho!$C$8</f>
        <v>26.5</v>
      </c>
      <c r="F45" s="104">
        <f>[41]Julho!$C$9</f>
        <v>29.3</v>
      </c>
      <c r="G45" s="104">
        <f>[41]Julho!$C$10</f>
        <v>28.6</v>
      </c>
      <c r="H45" s="104">
        <f>[41]Julho!$C$11</f>
        <v>28.6</v>
      </c>
      <c r="I45" s="104">
        <f>[41]Julho!$C$12</f>
        <v>27.7</v>
      </c>
      <c r="J45" s="104">
        <f>[41]Julho!$C$13</f>
        <v>29.3</v>
      </c>
      <c r="K45" s="104">
        <f>[41]Julho!$C$14</f>
        <v>30.1</v>
      </c>
      <c r="L45" s="104">
        <f>[41]Julho!$C$15</f>
        <v>30.3</v>
      </c>
      <c r="M45" s="104">
        <f>[41]Julho!$C$16</f>
        <v>28.9</v>
      </c>
      <c r="N45" s="104">
        <f>[41]Julho!$C$17</f>
        <v>30.3</v>
      </c>
      <c r="O45" s="104">
        <f>[41]Julho!$C$18</f>
        <v>30.6</v>
      </c>
      <c r="P45" s="104">
        <f>[41]Julho!$C$19</f>
        <v>31.2</v>
      </c>
      <c r="Q45" s="104">
        <f>[41]Julho!$C$20</f>
        <v>30.7</v>
      </c>
      <c r="R45" s="104">
        <f>[41]Julho!$C$21</f>
        <v>30.8</v>
      </c>
      <c r="S45" s="104">
        <f>[41]Julho!$C$22</f>
        <v>25.8</v>
      </c>
      <c r="T45" s="104">
        <f>[41]Julho!$C$23</f>
        <v>28</v>
      </c>
      <c r="U45" s="104">
        <f>[41]Julho!$C$24</f>
        <v>30.9</v>
      </c>
      <c r="V45" s="104">
        <f>[41]Julho!$C$25</f>
        <v>31.7</v>
      </c>
      <c r="W45" s="104">
        <f>[41]Julho!$C$26</f>
        <v>32.700000000000003</v>
      </c>
      <c r="X45" s="104">
        <f>[41]Julho!$C$27</f>
        <v>32.299999999999997</v>
      </c>
      <c r="Y45" s="104">
        <f>[41]Julho!$C$28</f>
        <v>33.4</v>
      </c>
      <c r="Z45" s="104">
        <f>[41]Julho!$C$29</f>
        <v>34</v>
      </c>
      <c r="AA45" s="104">
        <f>[41]Julho!$C$30</f>
        <v>34</v>
      </c>
      <c r="AB45" s="104">
        <f>[41]Julho!$C$31</f>
        <v>35.5</v>
      </c>
      <c r="AC45" s="104">
        <f>[41]Julho!$C$32</f>
        <v>27.7</v>
      </c>
      <c r="AD45" s="104">
        <f>[41]Julho!$C$33</f>
        <v>23.7</v>
      </c>
      <c r="AE45" s="104">
        <f>[41]Julho!$C$34</f>
        <v>27.9</v>
      </c>
      <c r="AF45" s="104">
        <f>[41]Julho!$C$35</f>
        <v>31</v>
      </c>
      <c r="AG45" s="107">
        <f t="shared" si="1"/>
        <v>35.5</v>
      </c>
      <c r="AH45" s="108">
        <f t="shared" si="2"/>
        <v>29.416129032258066</v>
      </c>
      <c r="AJ45" t="s">
        <v>35</v>
      </c>
      <c r="AL45" t="s">
        <v>35</v>
      </c>
    </row>
    <row r="46" spans="1:39" x14ac:dyDescent="0.2">
      <c r="A46" s="47" t="s">
        <v>145</v>
      </c>
      <c r="B46" s="104">
        <f>[42]Julho!$C$5</f>
        <v>18.899999999999999</v>
      </c>
      <c r="C46" s="104">
        <f>[42]Julho!$C$6</f>
        <v>26.3</v>
      </c>
      <c r="D46" s="104">
        <f>[42]Julho!$C$7</f>
        <v>27.3</v>
      </c>
      <c r="E46" s="104">
        <f>[42]Julho!$C$8</f>
        <v>28.9</v>
      </c>
      <c r="F46" s="104">
        <f>[42]Julho!$C$9</f>
        <v>30.6</v>
      </c>
      <c r="G46" s="104">
        <f>[42]Julho!$C$10</f>
        <v>30.3</v>
      </c>
      <c r="H46" s="104">
        <f>[42]Julho!$C$11</f>
        <v>31.4</v>
      </c>
      <c r="I46" s="104">
        <f>[42]Julho!$C$12</f>
        <v>30.5</v>
      </c>
      <c r="J46" s="104">
        <f>[42]Julho!$C$13</f>
        <v>30.4</v>
      </c>
      <c r="K46" s="104">
        <f>[42]Julho!$C$14</f>
        <v>31.8</v>
      </c>
      <c r="L46" s="104">
        <f>[42]Julho!$C$15</f>
        <v>31.7</v>
      </c>
      <c r="M46" s="104">
        <f>[42]Julho!$C$16</f>
        <v>31</v>
      </c>
      <c r="N46" s="104">
        <f>[42]Julho!$C$17</f>
        <v>31.6</v>
      </c>
      <c r="O46" s="104">
        <f>[42]Julho!$C$18</f>
        <v>32.6</v>
      </c>
      <c r="P46" s="104">
        <f>[42]Julho!$C$19</f>
        <v>32.799999999999997</v>
      </c>
      <c r="Q46" s="104">
        <f>[42]Julho!$C$20</f>
        <v>32.700000000000003</v>
      </c>
      <c r="R46" s="104">
        <f>[42]Julho!$C$21</f>
        <v>30.8</v>
      </c>
      <c r="S46" s="104">
        <f>[42]Julho!$C$22</f>
        <v>26.8</v>
      </c>
      <c r="T46" s="104">
        <f>[42]Julho!$C$23</f>
        <v>31.2</v>
      </c>
      <c r="U46" s="104">
        <f>[42]Julho!$C$24</f>
        <v>32.6</v>
      </c>
      <c r="V46" s="104">
        <f>[42]Julho!$C$25</f>
        <v>33.299999999999997</v>
      </c>
      <c r="W46" s="104">
        <f>[42]Julho!$C$26</f>
        <v>34</v>
      </c>
      <c r="X46" s="104">
        <f>[42]Julho!$C$27</f>
        <v>33.799999999999997</v>
      </c>
      <c r="Y46" s="104">
        <f>[42]Julho!$C$28</f>
        <v>35</v>
      </c>
      <c r="Z46" s="104">
        <f>[42]Julho!$C$29</f>
        <v>35.700000000000003</v>
      </c>
      <c r="AA46" s="104">
        <f>[42]Julho!$C$30</f>
        <v>36.200000000000003</v>
      </c>
      <c r="AB46" s="104">
        <f>[42]Julho!$C$31</f>
        <v>36.200000000000003</v>
      </c>
      <c r="AC46" s="104">
        <f>[42]Julho!$C$32</f>
        <v>32.5</v>
      </c>
      <c r="AD46" s="104">
        <f>[42]Julho!$C$33</f>
        <v>26.9</v>
      </c>
      <c r="AE46" s="104">
        <f>[42]Julho!$C$34</f>
        <v>31.3</v>
      </c>
      <c r="AF46" s="104">
        <f>[42]Julho!$C$35</f>
        <v>34.9</v>
      </c>
      <c r="AG46" s="107">
        <f t="shared" si="1"/>
        <v>36.200000000000003</v>
      </c>
      <c r="AH46" s="108">
        <f t="shared" si="2"/>
        <v>31.290322580645164</v>
      </c>
    </row>
    <row r="47" spans="1:39" x14ac:dyDescent="0.2">
      <c r="A47" s="47" t="s">
        <v>15</v>
      </c>
      <c r="B47" s="104">
        <f>[43]Julho!$C$5</f>
        <v>10.5</v>
      </c>
      <c r="C47" s="104">
        <f>[43]Julho!$C$6</f>
        <v>18.600000000000001</v>
      </c>
      <c r="D47" s="104">
        <f>[43]Julho!$C$7</f>
        <v>22.1</v>
      </c>
      <c r="E47" s="104">
        <f>[43]Julho!$C$8</f>
        <v>22.5</v>
      </c>
      <c r="F47" s="104">
        <f>[43]Julho!$C$9</f>
        <v>24.4</v>
      </c>
      <c r="G47" s="104">
        <f>[43]Julho!$C$10</f>
        <v>25.4</v>
      </c>
      <c r="H47" s="104">
        <f>[43]Julho!$C$11</f>
        <v>25.2</v>
      </c>
      <c r="I47" s="104">
        <f>[43]Julho!$C$12</f>
        <v>25.4</v>
      </c>
      <c r="J47" s="104">
        <f>[43]Julho!$C$13</f>
        <v>23.5</v>
      </c>
      <c r="K47" s="104">
        <f>[43]Julho!$C$14</f>
        <v>24.5</v>
      </c>
      <c r="L47" s="104">
        <f>[43]Julho!$C$15</f>
        <v>25.7</v>
      </c>
      <c r="M47" s="104">
        <f>[43]Julho!$C$16</f>
        <v>25.6</v>
      </c>
      <c r="N47" s="104">
        <f>[43]Julho!$C$17</f>
        <v>25.4</v>
      </c>
      <c r="O47" s="104">
        <f>[43]Julho!$C$18</f>
        <v>26.3</v>
      </c>
      <c r="P47" s="104">
        <f>[43]Julho!$C$19</f>
        <v>27.4</v>
      </c>
      <c r="Q47" s="104">
        <f>[43]Julho!$C$20</f>
        <v>28.8</v>
      </c>
      <c r="R47" s="104">
        <f>[43]Julho!$C$21</f>
        <v>22.4</v>
      </c>
      <c r="S47" s="104">
        <f>[43]Julho!$C$22</f>
        <v>18.7</v>
      </c>
      <c r="T47" s="104">
        <f>[43]Julho!$C$23</f>
        <v>23.7</v>
      </c>
      <c r="U47" s="104">
        <f>[43]Julho!$C$24</f>
        <v>25.7</v>
      </c>
      <c r="V47" s="104">
        <f>[43]Julho!$C$25</f>
        <v>28</v>
      </c>
      <c r="W47" s="104">
        <f>[43]Julho!$C$26</f>
        <v>27.9</v>
      </c>
      <c r="X47" s="104">
        <f>[43]Julho!$C$27</f>
        <v>28.5</v>
      </c>
      <c r="Y47" s="104">
        <f>[43]Julho!$C$28</f>
        <v>27.9</v>
      </c>
      <c r="Z47" s="104">
        <f>[43]Julho!$C$29</f>
        <v>28.4</v>
      </c>
      <c r="AA47" s="104">
        <f>[43]Julho!$C$30</f>
        <v>29.7</v>
      </c>
      <c r="AB47" s="104">
        <f>[43]Julho!$C$31</f>
        <v>29.9</v>
      </c>
      <c r="AC47" s="104">
        <f>[43]Julho!$C$32</f>
        <v>17.3</v>
      </c>
      <c r="AD47" s="104">
        <f>[43]Julho!$C$33</f>
        <v>18.399999999999999</v>
      </c>
      <c r="AE47" s="104">
        <f>[43]Julho!$C$34</f>
        <v>23.5</v>
      </c>
      <c r="AF47" s="104">
        <f>[43]Julho!$C$35</f>
        <v>25.4</v>
      </c>
      <c r="AG47" s="107">
        <f t="shared" si="1"/>
        <v>29.9</v>
      </c>
      <c r="AH47" s="108">
        <f t="shared" si="2"/>
        <v>24.409677419354832</v>
      </c>
      <c r="AI47" s="12" t="s">
        <v>35</v>
      </c>
      <c r="AL47" t="s">
        <v>35</v>
      </c>
    </row>
    <row r="48" spans="1:39" x14ac:dyDescent="0.2">
      <c r="A48" s="47" t="s">
        <v>16</v>
      </c>
      <c r="B48" s="104">
        <f>[44]Julho!$C$5</f>
        <v>12.7</v>
      </c>
      <c r="C48" s="104">
        <f>[44]Julho!$C$6</f>
        <v>18.3</v>
      </c>
      <c r="D48" s="104">
        <f>[44]Julho!$C$7</f>
        <v>21.6</v>
      </c>
      <c r="E48" s="104">
        <f>[44]Julho!$C$8</f>
        <v>28.2</v>
      </c>
      <c r="F48" s="104">
        <f>[44]Julho!$C$9</f>
        <v>29.8</v>
      </c>
      <c r="G48" s="104">
        <f>[44]Julho!$C$10</f>
        <v>30.7</v>
      </c>
      <c r="H48" s="104">
        <f>[44]Julho!$C$11</f>
        <v>31.2</v>
      </c>
      <c r="I48" s="104">
        <f>[44]Julho!$C$12</f>
        <v>30.8</v>
      </c>
      <c r="J48" s="104">
        <f>[44]Julho!$C$13</f>
        <v>29.8</v>
      </c>
      <c r="K48" s="104">
        <f>[44]Julho!$C$14</f>
        <v>31</v>
      </c>
      <c r="L48" s="104">
        <f>[44]Julho!$C$15</f>
        <v>32.200000000000003</v>
      </c>
      <c r="M48" s="104">
        <f>[44]Julho!$C$16</f>
        <v>32</v>
      </c>
      <c r="N48" s="104">
        <f>[44]Julho!$C$17</f>
        <v>32.4</v>
      </c>
      <c r="O48" s="104">
        <f>[44]Julho!$C$18</f>
        <v>31.9</v>
      </c>
      <c r="P48" s="104">
        <f>[44]Julho!$C$19</f>
        <v>32.9</v>
      </c>
      <c r="Q48" s="104">
        <f>[44]Julho!$C$20</f>
        <v>33.6</v>
      </c>
      <c r="R48" s="104">
        <f>[44]Julho!$C$21</f>
        <v>27.8</v>
      </c>
      <c r="S48" s="104">
        <f>[44]Julho!$C$22</f>
        <v>21.3</v>
      </c>
      <c r="T48" s="104">
        <f>[44]Julho!$C$23</f>
        <v>26.3</v>
      </c>
      <c r="U48" s="104">
        <f>[44]Julho!$C$24</f>
        <v>31.2</v>
      </c>
      <c r="V48" s="104">
        <f>[44]Julho!$C$25</f>
        <v>32.799999999999997</v>
      </c>
      <c r="W48" s="104">
        <f>[44]Julho!$C$26</f>
        <v>33.700000000000003</v>
      </c>
      <c r="X48" s="104">
        <f>[44]Julho!$C$27</f>
        <v>34.700000000000003</v>
      </c>
      <c r="Y48" s="104">
        <f>[44]Julho!$C$28</f>
        <v>32.700000000000003</v>
      </c>
      <c r="Z48" s="104">
        <f>[44]Julho!$C$29</f>
        <v>33.9</v>
      </c>
      <c r="AA48" s="104">
        <f>[44]Julho!$C$30</f>
        <v>35</v>
      </c>
      <c r="AB48" s="104">
        <f>[44]Julho!$C$31</f>
        <v>28.9</v>
      </c>
      <c r="AC48" s="104">
        <f>[44]Julho!$C$32</f>
        <v>19.3</v>
      </c>
      <c r="AD48" s="104">
        <f>[44]Julho!$C$33</f>
        <v>22.2</v>
      </c>
      <c r="AE48" s="104">
        <f>[44]Julho!$C$34</f>
        <v>28.8</v>
      </c>
      <c r="AF48" s="104">
        <f>[44]Julho!$C$35</f>
        <v>34</v>
      </c>
      <c r="AG48" s="107">
        <f t="shared" si="1"/>
        <v>35</v>
      </c>
      <c r="AH48" s="108">
        <f t="shared" si="2"/>
        <v>29.087096774193551</v>
      </c>
      <c r="AK48" t="s">
        <v>35</v>
      </c>
      <c r="AL48" t="s">
        <v>35</v>
      </c>
      <c r="AM48" t="s">
        <v>35</v>
      </c>
    </row>
    <row r="49" spans="1:39" x14ac:dyDescent="0.2">
      <c r="A49" s="47" t="s">
        <v>208</v>
      </c>
      <c r="B49" s="104">
        <f>[45]Julho!$C$5</f>
        <v>15.5</v>
      </c>
      <c r="C49" s="104">
        <f>[45]Julho!$C$6</f>
        <v>21.3</v>
      </c>
      <c r="D49" s="104">
        <f>[45]Julho!$C$7</f>
        <v>24.8</v>
      </c>
      <c r="E49" s="104">
        <f>[45]Julho!$C$8</f>
        <v>29.1</v>
      </c>
      <c r="F49" s="104">
        <f>[45]Julho!$C$9</f>
        <v>30.2</v>
      </c>
      <c r="G49" s="104">
        <f>[45]Julho!$C$10</f>
        <v>30.1</v>
      </c>
      <c r="H49" s="104">
        <f>[45]Julho!$C$11</f>
        <v>31</v>
      </c>
      <c r="I49" s="104">
        <f>[45]Julho!$C$12</f>
        <v>31.1</v>
      </c>
      <c r="J49" s="104">
        <f>[45]Julho!$C$13</f>
        <v>29.3</v>
      </c>
      <c r="K49" s="104">
        <f>[45]Julho!$C$14</f>
        <v>30.8</v>
      </c>
      <c r="L49" s="104">
        <f>[45]Julho!$C$15</f>
        <v>31.1</v>
      </c>
      <c r="M49" s="104">
        <f>[45]Julho!$C$16</f>
        <v>31.3</v>
      </c>
      <c r="N49" s="104">
        <f>[45]Julho!$C$17</f>
        <v>32.1</v>
      </c>
      <c r="O49" s="104">
        <f>[45]Julho!$C$18</f>
        <v>31.8</v>
      </c>
      <c r="P49" s="104">
        <f>[45]Julho!$C$19</f>
        <v>32.6</v>
      </c>
      <c r="Q49" s="104">
        <f>[45]Julho!$C$20</f>
        <v>33.299999999999997</v>
      </c>
      <c r="R49" s="104">
        <f>[45]Julho!$C$21</f>
        <v>28.1</v>
      </c>
      <c r="S49" s="104">
        <f>[45]Julho!$C$22</f>
        <v>24.2</v>
      </c>
      <c r="T49" s="104">
        <f>[45]Julho!$C$23</f>
        <v>28.1</v>
      </c>
      <c r="U49" s="104">
        <f>[45]Julho!$C$24</f>
        <v>31.1</v>
      </c>
      <c r="V49" s="104">
        <f>[45]Julho!$C$25</f>
        <v>33.1</v>
      </c>
      <c r="W49" s="104">
        <f>[45]Julho!$C$26</f>
        <v>33.700000000000003</v>
      </c>
      <c r="X49" s="104">
        <f>[45]Julho!$C$27</f>
        <v>34.299999999999997</v>
      </c>
      <c r="Y49" s="104">
        <f>[45]Julho!$C$28</f>
        <v>33.799999999999997</v>
      </c>
      <c r="Z49" s="104">
        <f>[45]Julho!$C$29</f>
        <v>34.6</v>
      </c>
      <c r="AA49" s="104">
        <f>[45]Julho!$C$30</f>
        <v>35</v>
      </c>
      <c r="AB49" s="104">
        <f>[45]Julho!$C$31</f>
        <v>32.1</v>
      </c>
      <c r="AC49" s="104">
        <f>[45]Julho!$C$32</f>
        <v>21.6</v>
      </c>
      <c r="AD49" s="104">
        <f>[45]Julho!$C$33</f>
        <v>24.1</v>
      </c>
      <c r="AE49" s="104">
        <f>[45]Julho!$C$34</f>
        <v>29.3</v>
      </c>
      <c r="AF49" s="104">
        <f>[45]Julho!$C$35</f>
        <v>34.299999999999997</v>
      </c>
      <c r="AG49" s="107">
        <f t="shared" si="1"/>
        <v>35</v>
      </c>
      <c r="AH49" s="108">
        <f t="shared" si="2"/>
        <v>29.767741935483876</v>
      </c>
    </row>
    <row r="50" spans="1:39" x14ac:dyDescent="0.2">
      <c r="A50" s="47" t="s">
        <v>146</v>
      </c>
      <c r="B50" s="104">
        <f>[46]Julho!$C$5</f>
        <v>20.5</v>
      </c>
      <c r="C50" s="104">
        <f>[46]Julho!$C$6</f>
        <v>16.899999999999999</v>
      </c>
      <c r="D50" s="104">
        <f>[46]Julho!$C$7</f>
        <v>23.9</v>
      </c>
      <c r="E50" s="104">
        <f>[46]Julho!$C$8</f>
        <v>24.8</v>
      </c>
      <c r="F50" s="104">
        <f>[46]Julho!$C$9</f>
        <v>26.5</v>
      </c>
      <c r="G50" s="104">
        <f>[46]Julho!$C$10</f>
        <v>26.7</v>
      </c>
      <c r="H50" s="104">
        <f>[46]Julho!$C$11</f>
        <v>27.3</v>
      </c>
      <c r="I50" s="104">
        <f>[46]Julho!$C$12</f>
        <v>27</v>
      </c>
      <c r="J50" s="104">
        <f>[46]Julho!$C$13</f>
        <v>26.7</v>
      </c>
      <c r="K50" s="104">
        <f>[46]Julho!$C$14</f>
        <v>27.5</v>
      </c>
      <c r="L50" s="104">
        <f>[46]Julho!$C$15</f>
        <v>29.1</v>
      </c>
      <c r="M50" s="104">
        <f>[46]Julho!$C$16</f>
        <v>28.9</v>
      </c>
      <c r="N50" s="104">
        <f>[46]Julho!$C$17</f>
        <v>29.2</v>
      </c>
      <c r="O50" s="104">
        <f>[46]Julho!$C$18</f>
        <v>29.8</v>
      </c>
      <c r="P50" s="104">
        <f>[46]Julho!$C$19</f>
        <v>30.1</v>
      </c>
      <c r="Q50" s="104">
        <f>[46]Julho!$C$20</f>
        <v>30.4</v>
      </c>
      <c r="R50" s="104">
        <f>[46]Julho!$C$21</f>
        <v>30.2</v>
      </c>
      <c r="S50" s="104">
        <f>[46]Julho!$C$22</f>
        <v>22.8</v>
      </c>
      <c r="T50" s="104">
        <f>[46]Julho!$C$23</f>
        <v>26.2</v>
      </c>
      <c r="U50" s="104">
        <f>[46]Julho!$C$24</f>
        <v>28.8</v>
      </c>
      <c r="V50" s="104">
        <f>[46]Julho!$C$25</f>
        <v>30.1</v>
      </c>
      <c r="W50" s="104">
        <f>[46]Julho!$C$26</f>
        <v>31.3</v>
      </c>
      <c r="X50" s="104">
        <f>[46]Julho!$C$27</f>
        <v>31.2</v>
      </c>
      <c r="Y50" s="104">
        <f>[46]Julho!$C$28</f>
        <v>32.9</v>
      </c>
      <c r="Z50" s="104">
        <f>[46]Julho!$C$29</f>
        <v>32.299999999999997</v>
      </c>
      <c r="AA50" s="104">
        <f>[46]Julho!$C$30</f>
        <v>32.799999999999997</v>
      </c>
      <c r="AB50" s="104">
        <f>[46]Julho!$C$31</f>
        <v>33.700000000000003</v>
      </c>
      <c r="AC50" s="104">
        <f>[46]Julho!$C$32</f>
        <v>26.6</v>
      </c>
      <c r="AD50" s="104">
        <f>[46]Julho!$C$33</f>
        <v>22.6</v>
      </c>
      <c r="AE50" s="104">
        <f>[46]Julho!$C$34</f>
        <v>25.9</v>
      </c>
      <c r="AF50" s="104">
        <f>[46]Julho!$C$35</f>
        <v>28.7</v>
      </c>
      <c r="AG50" s="107">
        <f>MAX(B50:AF50)</f>
        <v>33.700000000000003</v>
      </c>
      <c r="AH50" s="108">
        <f>AVERAGE(B50:AF50)</f>
        <v>27.787096774193547</v>
      </c>
      <c r="AJ50" t="s">
        <v>35</v>
      </c>
      <c r="AL50" t="s">
        <v>35</v>
      </c>
    </row>
    <row r="51" spans="1:39" hidden="1" x14ac:dyDescent="0.2">
      <c r="A51" s="47" t="s">
        <v>278</v>
      </c>
      <c r="B51" s="104" t="str">
        <f>[47]Julho!$C$5</f>
        <v>*</v>
      </c>
      <c r="C51" s="104" t="str">
        <f>[47]Julho!$C$6</f>
        <v>*</v>
      </c>
      <c r="D51" s="104" t="str">
        <f>[47]Julho!$C$7</f>
        <v>*</v>
      </c>
      <c r="E51" s="104" t="str">
        <f>[47]Julho!$C$8</f>
        <v>*</v>
      </c>
      <c r="F51" s="104" t="str">
        <f>[47]Julho!$C$9</f>
        <v>*</v>
      </c>
      <c r="G51" s="104" t="str">
        <f>[47]Julho!$C$10</f>
        <v>*</v>
      </c>
      <c r="H51" s="104" t="str">
        <f>[47]Julho!$C$11</f>
        <v>*</v>
      </c>
      <c r="I51" s="104" t="str">
        <f>[47]Julho!$C$12</f>
        <v>*</v>
      </c>
      <c r="J51" s="104" t="str">
        <f>[47]Julho!$C$13</f>
        <v>*</v>
      </c>
      <c r="K51" s="104" t="str">
        <f>[47]Julho!$C$14</f>
        <v>*</v>
      </c>
      <c r="L51" s="104" t="str">
        <f>[47]Julho!$C$15</f>
        <v>*</v>
      </c>
      <c r="M51" s="104" t="str">
        <f>[47]Julho!$C$16</f>
        <v>*</v>
      </c>
      <c r="N51" s="104" t="str">
        <f>[47]Julho!$C$17</f>
        <v>*</v>
      </c>
      <c r="O51" s="104" t="str">
        <f>[47]Julho!$C$18</f>
        <v>*</v>
      </c>
      <c r="P51" s="104" t="str">
        <f>[47]Julho!$C$19</f>
        <v>*</v>
      </c>
      <c r="Q51" s="104" t="str">
        <f>[47]Julho!$C$20</f>
        <v>*</v>
      </c>
      <c r="R51" s="104" t="str">
        <f>[47]Julho!$C$21</f>
        <v>*</v>
      </c>
      <c r="S51" s="104" t="str">
        <f>[47]Julho!$C$22</f>
        <v>*</v>
      </c>
      <c r="T51" s="104" t="str">
        <f>[47]Julho!$C$23</f>
        <v>*</v>
      </c>
      <c r="U51" s="104" t="str">
        <f>[47]Julho!$C$24</f>
        <v>*</v>
      </c>
      <c r="V51" s="104" t="str">
        <f>[47]Julho!$C$25</f>
        <v>*</v>
      </c>
      <c r="W51" s="104" t="str">
        <f>[47]Julho!$C$26</f>
        <v>*</v>
      </c>
      <c r="X51" s="104" t="str">
        <f>[47]Julho!$C$27</f>
        <v>*</v>
      </c>
      <c r="Y51" s="104" t="str">
        <f>[47]Julho!$C$28</f>
        <v>*</v>
      </c>
      <c r="Z51" s="104" t="str">
        <f>[47]Julho!$C$29</f>
        <v>*</v>
      </c>
      <c r="AA51" s="104" t="str">
        <f>[47]Julho!$C$30</f>
        <v>*</v>
      </c>
      <c r="AB51" s="104" t="str">
        <f>[47]Julho!$C$31</f>
        <v>*</v>
      </c>
      <c r="AC51" s="104" t="str">
        <f>[47]Julho!$C$32</f>
        <v>*</v>
      </c>
      <c r="AD51" s="104" t="str">
        <f>[47]Julho!$C$33</f>
        <v>*</v>
      </c>
      <c r="AE51" s="104" t="str">
        <f>[47]Julho!$C$34</f>
        <v>*</v>
      </c>
      <c r="AF51" s="104" t="str">
        <f>[47]Julho!$C$35</f>
        <v>*</v>
      </c>
      <c r="AG51" s="107">
        <f>MAX(B51:AF51)</f>
        <v>0</v>
      </c>
      <c r="AH51" s="108" t="s">
        <v>154</v>
      </c>
    </row>
    <row r="52" spans="1:39" x14ac:dyDescent="0.2">
      <c r="A52" s="47" t="s">
        <v>17</v>
      </c>
      <c r="B52" s="104">
        <f>[48]Julho!$C$5</f>
        <v>17.5</v>
      </c>
      <c r="C52" s="104">
        <f>[48]Julho!$C$6</f>
        <v>21.8</v>
      </c>
      <c r="D52" s="104">
        <f>[48]Julho!$C$7</f>
        <v>22.3</v>
      </c>
      <c r="E52" s="104">
        <f>[48]Julho!$C$8</f>
        <v>24.5</v>
      </c>
      <c r="F52" s="104">
        <f>[48]Julho!$C$9</f>
        <v>26.7</v>
      </c>
      <c r="G52" s="104">
        <f>[48]Julho!$C$10</f>
        <v>28.3</v>
      </c>
      <c r="H52" s="104">
        <f>[48]Julho!$C$11</f>
        <v>26.6</v>
      </c>
      <c r="I52" s="104">
        <f>[48]Julho!$C$12</f>
        <v>26.3</v>
      </c>
      <c r="J52" s="104">
        <f>[48]Julho!$C$13</f>
        <v>25</v>
      </c>
      <c r="K52" s="104">
        <f>[48]Julho!$C$14</f>
        <v>28.1</v>
      </c>
      <c r="L52" s="104">
        <f>[48]Julho!$C$15</f>
        <v>28.4</v>
      </c>
      <c r="M52" s="104">
        <f>[48]Julho!$C$16</f>
        <v>29</v>
      </c>
      <c r="N52" s="104">
        <f>[48]Julho!$C$17</f>
        <v>28.7</v>
      </c>
      <c r="O52" s="104">
        <f>[48]Julho!$C$18</f>
        <v>29.4</v>
      </c>
      <c r="P52" s="104">
        <f>[48]Julho!$C$19</f>
        <v>30.7</v>
      </c>
      <c r="Q52" s="104">
        <f>[48]Julho!$C$20</f>
        <v>30.8</v>
      </c>
      <c r="R52" s="104">
        <f>[48]Julho!$C$21</f>
        <v>23.8</v>
      </c>
      <c r="S52" s="104">
        <f>[48]Julho!$C$22</f>
        <v>20</v>
      </c>
      <c r="T52" s="104">
        <f>[48]Julho!$C$23</f>
        <v>25.8</v>
      </c>
      <c r="U52" s="104">
        <f>[48]Julho!$C$24</f>
        <v>28.8</v>
      </c>
      <c r="V52" s="104">
        <f>[48]Julho!$C$25</f>
        <v>30.6</v>
      </c>
      <c r="W52" s="104">
        <f>[48]Julho!$C$26</f>
        <v>30.7</v>
      </c>
      <c r="X52" s="104">
        <f>[48]Julho!$C$27</f>
        <v>31.1</v>
      </c>
      <c r="Y52" s="104">
        <f>[48]Julho!$C$28</f>
        <v>33.299999999999997</v>
      </c>
      <c r="Z52" s="104">
        <f>[48]Julho!$C$29</f>
        <v>31.9</v>
      </c>
      <c r="AA52" s="104">
        <f>[48]Julho!$C$30</f>
        <v>32.200000000000003</v>
      </c>
      <c r="AB52" s="104">
        <f>[48]Julho!$C$31</f>
        <v>34.9</v>
      </c>
      <c r="AC52" s="104">
        <f>[48]Julho!$C$32</f>
        <v>20.8</v>
      </c>
      <c r="AD52" s="104">
        <f>[48]Julho!$C$33</f>
        <v>21.7</v>
      </c>
      <c r="AE52" s="104">
        <f>[48]Julho!$C$34</f>
        <v>25.5</v>
      </c>
      <c r="AF52" s="104">
        <f>[48]Julho!$C$35</f>
        <v>27.8</v>
      </c>
      <c r="AG52" s="107">
        <f t="shared" si="1"/>
        <v>34.9</v>
      </c>
      <c r="AH52" s="108">
        <f t="shared" si="2"/>
        <v>27.193548387096776</v>
      </c>
      <c r="AM52" t="s">
        <v>35</v>
      </c>
    </row>
    <row r="53" spans="1:39" x14ac:dyDescent="0.2">
      <c r="A53" s="47" t="s">
        <v>130</v>
      </c>
      <c r="B53" s="104">
        <f>[49]Julho!$C$5</f>
        <v>19.8</v>
      </c>
      <c r="C53" s="104">
        <f>[49]Julho!$C$6</f>
        <v>19.600000000000001</v>
      </c>
      <c r="D53" s="104">
        <f>[49]Julho!$C$7</f>
        <v>22.5</v>
      </c>
      <c r="E53" s="104">
        <f>[49]Julho!$C$8</f>
        <v>24.1</v>
      </c>
      <c r="F53" s="104">
        <f>[49]Julho!$C$9</f>
        <v>26</v>
      </c>
      <c r="G53" s="104">
        <f>[49]Julho!$C$10</f>
        <v>26.4</v>
      </c>
      <c r="H53" s="104">
        <f>[49]Julho!$C$11</f>
        <v>25.4</v>
      </c>
      <c r="I53" s="104">
        <f>[49]Julho!$C$12</f>
        <v>26</v>
      </c>
      <c r="J53" s="104">
        <f>[49]Julho!$C$13</f>
        <v>25.5</v>
      </c>
      <c r="K53" s="104">
        <f>[49]Julho!$C$14</f>
        <v>26.8</v>
      </c>
      <c r="L53" s="104">
        <f>[49]Julho!$C$15</f>
        <v>28.4</v>
      </c>
      <c r="M53" s="104">
        <f>[49]Julho!$C$16</f>
        <v>29.2</v>
      </c>
      <c r="N53" s="104">
        <f>[49]Julho!$C$17</f>
        <v>27.9</v>
      </c>
      <c r="O53" s="104">
        <f>[49]Julho!$C$18</f>
        <v>29.2</v>
      </c>
      <c r="P53" s="104">
        <f>[49]Julho!$C$19</f>
        <v>29.3</v>
      </c>
      <c r="Q53" s="104">
        <f>[49]Julho!$C$20</f>
        <v>29.7</v>
      </c>
      <c r="R53" s="104">
        <f>[49]Julho!$C$21</f>
        <v>30.1</v>
      </c>
      <c r="S53" s="104">
        <f>[49]Julho!$C$22</f>
        <v>21.4</v>
      </c>
      <c r="T53" s="104">
        <f>[49]Julho!$C$23</f>
        <v>25.3</v>
      </c>
      <c r="U53" s="104">
        <f>[49]Julho!$C$24</f>
        <v>27.4</v>
      </c>
      <c r="V53" s="104">
        <f>[49]Julho!$C$25</f>
        <v>29.3</v>
      </c>
      <c r="W53" s="104">
        <f>[49]Julho!$C$26</f>
        <v>29.9</v>
      </c>
      <c r="X53" s="104">
        <f>[49]Julho!$C$27</f>
        <v>30</v>
      </c>
      <c r="Y53" s="104">
        <f>[49]Julho!$C$28</f>
        <v>29.9</v>
      </c>
      <c r="Z53" s="104">
        <f>[49]Julho!$C$29</f>
        <v>30</v>
      </c>
      <c r="AA53" s="104">
        <f>[49]Julho!$C$30</f>
        <v>31.7</v>
      </c>
      <c r="AB53" s="104">
        <f>[49]Julho!$C$31</f>
        <v>34</v>
      </c>
      <c r="AC53" s="104">
        <f>[49]Julho!$C$32</f>
        <v>27.4</v>
      </c>
      <c r="AD53" s="104">
        <f>[49]Julho!$C$33</f>
        <v>22.1</v>
      </c>
      <c r="AE53" s="104">
        <f>[49]Julho!$C$34</f>
        <v>24.9</v>
      </c>
      <c r="AF53" s="104">
        <f>[49]Julho!$C$35</f>
        <v>27.1</v>
      </c>
      <c r="AG53" s="107">
        <f t="shared" si="1"/>
        <v>34</v>
      </c>
      <c r="AH53" s="108">
        <f t="shared" si="2"/>
        <v>26.977419354838709</v>
      </c>
      <c r="AJ53" s="12" t="s">
        <v>35</v>
      </c>
      <c r="AL53" t="s">
        <v>35</v>
      </c>
    </row>
    <row r="54" spans="1:39" x14ac:dyDescent="0.2">
      <c r="A54" s="47" t="s">
        <v>18</v>
      </c>
      <c r="B54" s="104">
        <f>[50]Julho!$C$5</f>
        <v>17.8</v>
      </c>
      <c r="C54" s="104">
        <f>[50]Julho!$C$6</f>
        <v>22.4</v>
      </c>
      <c r="D54" s="104">
        <f>[50]Julho!$C$7</f>
        <v>24.1</v>
      </c>
      <c r="E54" s="104">
        <f>[50]Julho!$C$8</f>
        <v>24.2</v>
      </c>
      <c r="F54" s="104">
        <f>[50]Julho!$C$9</f>
        <v>26.6</v>
      </c>
      <c r="G54" s="104">
        <f>[50]Julho!$C$10</f>
        <v>25.4</v>
      </c>
      <c r="H54" s="104">
        <f>[50]Julho!$C$11</f>
        <v>26.8</v>
      </c>
      <c r="I54" s="104">
        <f>[50]Julho!$C$12</f>
        <v>26.2</v>
      </c>
      <c r="J54" s="104">
        <f>[50]Julho!$C$13</f>
        <v>25.8</v>
      </c>
      <c r="K54" s="104">
        <f>[50]Julho!$C$14</f>
        <v>27.2</v>
      </c>
      <c r="L54" s="104">
        <f>[50]Julho!$C$15</f>
        <v>27.7</v>
      </c>
      <c r="M54" s="104">
        <f>[50]Julho!$C$16</f>
        <v>27</v>
      </c>
      <c r="N54" s="104">
        <f>[50]Julho!$C$17</f>
        <v>27.2</v>
      </c>
      <c r="O54" s="104">
        <f>[50]Julho!$C$18</f>
        <v>28.7</v>
      </c>
      <c r="P54" s="104">
        <f>[50]Julho!$C$19</f>
        <v>28.5</v>
      </c>
      <c r="Q54" s="104">
        <f>[50]Julho!$C$20</f>
        <v>28.1</v>
      </c>
      <c r="R54" s="104">
        <f>[50]Julho!$C$21</f>
        <v>27.5</v>
      </c>
      <c r="S54" s="104">
        <f>[50]Julho!$C$22</f>
        <v>23.8</v>
      </c>
      <c r="T54" s="104">
        <f>[50]Julho!$C$23</f>
        <v>27.7</v>
      </c>
      <c r="U54" s="104">
        <f>[50]Julho!$C$24</f>
        <v>27.5</v>
      </c>
      <c r="V54" s="104">
        <f>[50]Julho!$C$25</f>
        <v>28.7</v>
      </c>
      <c r="W54" s="104">
        <f>[50]Julho!$C$26</f>
        <v>30.1</v>
      </c>
      <c r="X54" s="104">
        <f>[50]Julho!$C$27</f>
        <v>30.3</v>
      </c>
      <c r="Y54" s="104">
        <f>[50]Julho!$C$28</f>
        <v>30.4</v>
      </c>
      <c r="Z54" s="104">
        <f>[50]Julho!$C$29</f>
        <v>31.3</v>
      </c>
      <c r="AA54" s="104">
        <f>[50]Julho!$C$30</f>
        <v>31.8</v>
      </c>
      <c r="AB54" s="104">
        <f>[50]Julho!$C$31</f>
        <v>32.5</v>
      </c>
      <c r="AC54" s="104">
        <f>[50]Julho!$C$32</f>
        <v>25.8</v>
      </c>
      <c r="AD54" s="104">
        <f>[50]Julho!$C$33</f>
        <v>23.2</v>
      </c>
      <c r="AE54" s="104">
        <f>[50]Julho!$C$34</f>
        <v>26.2</v>
      </c>
      <c r="AF54" s="104">
        <f>[50]Julho!$C$35</f>
        <v>28.9</v>
      </c>
      <c r="AG54" s="107">
        <f t="shared" si="1"/>
        <v>32.5</v>
      </c>
      <c r="AH54" s="108">
        <f t="shared" si="2"/>
        <v>27.07741935483871</v>
      </c>
      <c r="AJ54" s="12" t="s">
        <v>35</v>
      </c>
      <c r="AL54" t="s">
        <v>35</v>
      </c>
    </row>
    <row r="55" spans="1:39" x14ac:dyDescent="0.2">
      <c r="A55" s="47" t="s">
        <v>19</v>
      </c>
      <c r="B55" s="104">
        <f>[51]Julho!$C$5</f>
        <v>9.9</v>
      </c>
      <c r="C55" s="104">
        <f>[51]Julho!$C$6</f>
        <v>18.7</v>
      </c>
      <c r="D55" s="104">
        <f>[51]Julho!$C$7</f>
        <v>22.9</v>
      </c>
      <c r="E55" s="104">
        <f>[51]Julho!$C$8</f>
        <v>22.7</v>
      </c>
      <c r="F55" s="104">
        <f>[51]Julho!$C$9</f>
        <v>24.7</v>
      </c>
      <c r="G55" s="104">
        <f>[51]Julho!$C$10</f>
        <v>26.7</v>
      </c>
      <c r="H55" s="104">
        <f>[51]Julho!$C$11</f>
        <v>25.7</v>
      </c>
      <c r="I55" s="104">
        <f>[51]Julho!$C$12</f>
        <v>26.6</v>
      </c>
      <c r="J55" s="104">
        <f>[51]Julho!$C$13</f>
        <v>25</v>
      </c>
      <c r="K55" s="104">
        <f>[51]Julho!$C$14</f>
        <v>25.8</v>
      </c>
      <c r="L55" s="104">
        <f>[51]Julho!$C$15</f>
        <v>25.9</v>
      </c>
      <c r="M55" s="104">
        <f>[51]Julho!$C$16</f>
        <v>28</v>
      </c>
      <c r="N55" s="104">
        <f>[51]Julho!$C$17</f>
        <v>27.5</v>
      </c>
      <c r="O55" s="104">
        <f>[51]Julho!$C$18</f>
        <v>27.7</v>
      </c>
      <c r="P55" s="104">
        <f>[51]Julho!$C$19</f>
        <v>28.4</v>
      </c>
      <c r="Q55" s="104">
        <f>[51]Julho!$C$20</f>
        <v>28.6</v>
      </c>
      <c r="R55" s="104">
        <f>[51]Julho!$C$21</f>
        <v>21.5</v>
      </c>
      <c r="S55" s="104">
        <f>[51]Julho!$C$22</f>
        <v>20.3</v>
      </c>
      <c r="T55" s="104">
        <f>[51]Julho!$C$23</f>
        <v>24.7</v>
      </c>
      <c r="U55" s="104">
        <f>[51]Julho!$C$24</f>
        <v>26.7</v>
      </c>
      <c r="V55" s="104">
        <f>[51]Julho!$C$25</f>
        <v>27.6</v>
      </c>
      <c r="W55" s="104">
        <f>[51]Julho!$C$26</f>
        <v>29.1</v>
      </c>
      <c r="X55" s="104">
        <f>[51]Julho!$C$27</f>
        <v>29.2</v>
      </c>
      <c r="Y55" s="104">
        <f>[51]Julho!$C$28</f>
        <v>21.5</v>
      </c>
      <c r="Z55" s="104">
        <f>[51]Julho!$C$29</f>
        <v>27.2</v>
      </c>
      <c r="AA55" s="104">
        <f>[51]Julho!$C$30</f>
        <v>28.5</v>
      </c>
      <c r="AB55" s="104">
        <f>[51]Julho!$C$31</f>
        <v>29.1</v>
      </c>
      <c r="AC55" s="104">
        <f>[51]Julho!$C$32</f>
        <v>17.7</v>
      </c>
      <c r="AD55" s="104">
        <f>[51]Julho!$C$33</f>
        <v>18.3</v>
      </c>
      <c r="AE55" s="104">
        <f>[51]Julho!$C$34</f>
        <v>24</v>
      </c>
      <c r="AF55" s="104">
        <f>[51]Julho!$C$35</f>
        <v>25.2</v>
      </c>
      <c r="AG55" s="107">
        <f t="shared" si="1"/>
        <v>29.2</v>
      </c>
      <c r="AH55" s="108">
        <f t="shared" si="2"/>
        <v>24.690322580645169</v>
      </c>
      <c r="AI55" s="12" t="s">
        <v>35</v>
      </c>
      <c r="AJ55" s="12" t="s">
        <v>35</v>
      </c>
      <c r="AL55" t="s">
        <v>35</v>
      </c>
      <c r="AM55" t="s">
        <v>35</v>
      </c>
    </row>
    <row r="56" spans="1:39" x14ac:dyDescent="0.2">
      <c r="A56" s="47" t="s">
        <v>23</v>
      </c>
      <c r="B56" s="104">
        <f>[52]Julho!$C$5</f>
        <v>18.2</v>
      </c>
      <c r="C56" s="104">
        <f>[52]Julho!$C$6</f>
        <v>21.2</v>
      </c>
      <c r="D56" s="104">
        <f>[52]Julho!$C$7</f>
        <v>23.9</v>
      </c>
      <c r="E56" s="104">
        <f>[52]Julho!$C$8</f>
        <v>24.7</v>
      </c>
      <c r="F56" s="104">
        <f>[52]Julho!$C$9</f>
        <v>27.2</v>
      </c>
      <c r="G56" s="104">
        <f>[52]Julho!$C$10</f>
        <v>27.5</v>
      </c>
      <c r="H56" s="104">
        <f>[52]Julho!$C$11</f>
        <v>28.2</v>
      </c>
      <c r="I56" s="104">
        <f>[52]Julho!$C$12</f>
        <v>26.7</v>
      </c>
      <c r="J56" s="104">
        <f>[52]Julho!$C$13</f>
        <v>26</v>
      </c>
      <c r="K56" s="104">
        <f>[52]Julho!$C$14</f>
        <v>28.4</v>
      </c>
      <c r="L56" s="104">
        <f>[52]Julho!$C$15</f>
        <v>29.2</v>
      </c>
      <c r="M56" s="104">
        <f>[52]Julho!$C$16</f>
        <v>28.9</v>
      </c>
      <c r="N56" s="104">
        <f>[52]Julho!$C$17</f>
        <v>29</v>
      </c>
      <c r="O56" s="104">
        <f>[52]Julho!$C$18</f>
        <v>29.8</v>
      </c>
      <c r="P56" s="104">
        <f>[52]Julho!$C$19</f>
        <v>30.8</v>
      </c>
      <c r="Q56" s="104">
        <f>[52]Julho!$C$20</f>
        <v>30.8</v>
      </c>
      <c r="R56" s="104">
        <f>[52]Julho!$C$21</f>
        <v>26.8</v>
      </c>
      <c r="S56" s="104">
        <f>[52]Julho!$C$22</f>
        <v>21.6</v>
      </c>
      <c r="T56" s="104">
        <f>[52]Julho!$C$23</f>
        <v>26.4</v>
      </c>
      <c r="U56" s="104">
        <f>[52]Julho!$C$24</f>
        <v>29.3</v>
      </c>
      <c r="V56" s="104">
        <f>[52]Julho!$C$25</f>
        <v>30.1</v>
      </c>
      <c r="W56" s="104">
        <f>[52]Julho!$C$26</f>
        <v>31.2</v>
      </c>
      <c r="X56" s="104">
        <f>[52]Julho!$C$27</f>
        <v>31.6</v>
      </c>
      <c r="Y56" s="104">
        <f>[52]Julho!$C$28</f>
        <v>32.6</v>
      </c>
      <c r="Z56" s="104">
        <f>[52]Julho!$C$29</f>
        <v>32.6</v>
      </c>
      <c r="AA56" s="104">
        <f>[52]Julho!$C$30</f>
        <v>33.9</v>
      </c>
      <c r="AB56" s="104">
        <f>[52]Julho!$C$31</f>
        <v>33.799999999999997</v>
      </c>
      <c r="AC56" s="104">
        <f>[52]Julho!$C$32</f>
        <v>26.7</v>
      </c>
      <c r="AD56" s="104">
        <f>[52]Julho!$C$33</f>
        <v>22</v>
      </c>
      <c r="AE56" s="104">
        <f>[52]Julho!$C$34</f>
        <v>27.2</v>
      </c>
      <c r="AF56" s="104">
        <f>[52]Julho!$C$35</f>
        <v>29.8</v>
      </c>
      <c r="AG56" s="107">
        <f t="shared" si="1"/>
        <v>33.9</v>
      </c>
      <c r="AH56" s="108">
        <f t="shared" si="2"/>
        <v>27.938709677419361</v>
      </c>
      <c r="AJ56" s="12" t="s">
        <v>35</v>
      </c>
      <c r="AK56" t="s">
        <v>35</v>
      </c>
      <c r="AL56" t="s">
        <v>35</v>
      </c>
    </row>
    <row r="57" spans="1:39" x14ac:dyDescent="0.2">
      <c r="A57" s="47" t="s">
        <v>34</v>
      </c>
      <c r="B57" s="104">
        <f>[53]Julho!$C$5</f>
        <v>16.8</v>
      </c>
      <c r="C57" s="104">
        <f>[53]Julho!$C$6</f>
        <v>21.2</v>
      </c>
      <c r="D57" s="104">
        <f>[53]Julho!$C$7</f>
        <v>24.6</v>
      </c>
      <c r="E57" s="104">
        <f>[53]Julho!$C$8</f>
        <v>26.5</v>
      </c>
      <c r="F57" s="104">
        <f>[53]Julho!$C$9</f>
        <v>28.1</v>
      </c>
      <c r="G57" s="104">
        <f>[53]Julho!$C$10</f>
        <v>28.3</v>
      </c>
      <c r="H57" s="104">
        <f>[53]Julho!$C$11</f>
        <v>29.9</v>
      </c>
      <c r="I57" s="104">
        <f>[53]Julho!$C$12</f>
        <v>27.7</v>
      </c>
      <c r="J57" s="104">
        <f>[53]Julho!$C$13</f>
        <v>28.5</v>
      </c>
      <c r="K57" s="104">
        <f>[53]Julho!$C$14</f>
        <v>30.3</v>
      </c>
      <c r="L57" s="104">
        <f>[53]Julho!$C$15</f>
        <v>30.6</v>
      </c>
      <c r="M57" s="104">
        <f>[53]Julho!$C$16</f>
        <v>28.9</v>
      </c>
      <c r="N57" s="104">
        <f>[53]Julho!$C$17</f>
        <v>29.8</v>
      </c>
      <c r="O57" s="104">
        <f>[53]Julho!$C$18</f>
        <v>30.5</v>
      </c>
      <c r="P57" s="104">
        <f>[53]Julho!$C$19</f>
        <v>30.2</v>
      </c>
      <c r="Q57" s="104">
        <f>[53]Julho!$C$20</f>
        <v>31.2</v>
      </c>
      <c r="R57" s="104">
        <f>[53]Julho!$C$21</f>
        <v>28</v>
      </c>
      <c r="S57" s="104">
        <f>[53]Julho!$C$22</f>
        <v>24.5</v>
      </c>
      <c r="T57" s="104">
        <f>[53]Julho!$C$23</f>
        <v>30</v>
      </c>
      <c r="U57" s="104">
        <f>[53]Julho!$C$24</f>
        <v>30.9</v>
      </c>
      <c r="V57" s="104">
        <f>[53]Julho!$C$25</f>
        <v>31.8</v>
      </c>
      <c r="W57" s="104">
        <f>[53]Julho!$C$26</f>
        <v>32.5</v>
      </c>
      <c r="X57" s="104">
        <f>[53]Julho!$C$27</f>
        <v>31.1</v>
      </c>
      <c r="Y57" s="104">
        <f>[53]Julho!$C$28</f>
        <v>33.200000000000003</v>
      </c>
      <c r="Z57" s="104">
        <f>[53]Julho!$C$29</f>
        <v>33.6</v>
      </c>
      <c r="AA57" s="104">
        <f>[53]Julho!$C$30</f>
        <v>33.700000000000003</v>
      </c>
      <c r="AB57" s="104">
        <f>[53]Julho!$C$31</f>
        <v>34.299999999999997</v>
      </c>
      <c r="AC57" s="104">
        <f>[53]Julho!$C$32</f>
        <v>28.6</v>
      </c>
      <c r="AD57" s="104">
        <f>[53]Julho!$C$33</f>
        <v>24.9</v>
      </c>
      <c r="AE57" s="104">
        <f>[53]Julho!$C$34</f>
        <v>28.9</v>
      </c>
      <c r="AF57" s="104">
        <f>[53]Julho!$C$35</f>
        <v>32.700000000000003</v>
      </c>
      <c r="AG57" s="107">
        <f t="shared" si="1"/>
        <v>34.299999999999997</v>
      </c>
      <c r="AH57" s="108">
        <f t="shared" si="2"/>
        <v>29.090322580645161</v>
      </c>
      <c r="AI57" s="12" t="s">
        <v>35</v>
      </c>
      <c r="AJ57" s="12" t="s">
        <v>35</v>
      </c>
      <c r="AK57" t="s">
        <v>35</v>
      </c>
      <c r="AM57" t="s">
        <v>35</v>
      </c>
    </row>
    <row r="58" spans="1:39" x14ac:dyDescent="0.2">
      <c r="A58" s="47" t="s">
        <v>20</v>
      </c>
      <c r="B58" s="104">
        <f>[54]Julho!$C$5</f>
        <v>21.4</v>
      </c>
      <c r="C58" s="104">
        <f>[54]Julho!$C$6</f>
        <v>23.9</v>
      </c>
      <c r="D58" s="104">
        <f>[54]Julho!$C$7</f>
        <v>24.6</v>
      </c>
      <c r="E58" s="104">
        <f>[54]Julho!$C$8</f>
        <v>26.2</v>
      </c>
      <c r="F58" s="104">
        <f>[54]Julho!$C$9</f>
        <v>28</v>
      </c>
      <c r="G58" s="104">
        <f>[54]Julho!$C$10</f>
        <v>27.7</v>
      </c>
      <c r="H58" s="104">
        <f>[54]Julho!$C$11</f>
        <v>28.7</v>
      </c>
      <c r="I58" s="104">
        <f>[54]Julho!$C$12</f>
        <v>26.9</v>
      </c>
      <c r="J58" s="104">
        <f>[54]Julho!$C$13</f>
        <v>27.3</v>
      </c>
      <c r="K58" s="104">
        <f>[54]Julho!$C$14</f>
        <v>29</v>
      </c>
      <c r="L58" s="104">
        <f>[54]Julho!$C$15</f>
        <v>29.2</v>
      </c>
      <c r="M58" s="104">
        <f>[54]Julho!$C$16</f>
        <v>29.7</v>
      </c>
      <c r="N58" s="104">
        <f>[54]Julho!$C$17</f>
        <v>29.4</v>
      </c>
      <c r="O58" s="104">
        <f>[54]Julho!$C$18</f>
        <v>29.9</v>
      </c>
      <c r="P58" s="104">
        <f>[54]Julho!$C$19</f>
        <v>29.8</v>
      </c>
      <c r="Q58" s="104">
        <f>[54]Julho!$C$20</f>
        <v>31.1</v>
      </c>
      <c r="R58" s="104">
        <f>[54]Julho!$C$21</f>
        <v>31</v>
      </c>
      <c r="S58" s="104">
        <f>[54]Julho!$C$22</f>
        <v>24.9</v>
      </c>
      <c r="T58" s="104">
        <f>[54]Julho!$C$23</f>
        <v>26.6</v>
      </c>
      <c r="U58" s="104">
        <f>[54]Julho!$C$24</f>
        <v>28.9</v>
      </c>
      <c r="V58" s="104">
        <f>[54]Julho!$C$25</f>
        <v>30.7</v>
      </c>
      <c r="W58" s="104">
        <f>[54]Julho!$C$26</f>
        <v>32</v>
      </c>
      <c r="X58" s="104">
        <f>[54]Julho!$C$27</f>
        <v>32.1</v>
      </c>
      <c r="Y58" s="104">
        <f>[54]Julho!$C$28</f>
        <v>31.3</v>
      </c>
      <c r="Z58" s="104">
        <f>[54]Julho!$C$29</f>
        <v>31.8</v>
      </c>
      <c r="AA58" s="104">
        <f>[54]Julho!$C$30</f>
        <v>33.1</v>
      </c>
      <c r="AB58" s="104">
        <f>[54]Julho!$C$31</f>
        <v>35.200000000000003</v>
      </c>
      <c r="AC58" s="104">
        <f>[54]Julho!$C$32</f>
        <v>27.5</v>
      </c>
      <c r="AD58" s="104">
        <f>[54]Julho!$C$33</f>
        <v>23</v>
      </c>
      <c r="AE58" s="104">
        <f>[54]Julho!$C$34</f>
        <v>25.5</v>
      </c>
      <c r="AF58" s="104">
        <f>[54]Julho!$C$35</f>
        <v>28</v>
      </c>
      <c r="AG58" s="107">
        <f t="shared" si="1"/>
        <v>35.200000000000003</v>
      </c>
      <c r="AH58" s="108">
        <f t="shared" si="2"/>
        <v>28.529032258064515</v>
      </c>
      <c r="AL58" t="s">
        <v>35</v>
      </c>
      <c r="AM58" t="s">
        <v>35</v>
      </c>
    </row>
    <row r="59" spans="1:39" s="5" customFormat="1" ht="17.100000000000001" customHeight="1" x14ac:dyDescent="0.2">
      <c r="A59" s="48" t="s">
        <v>24</v>
      </c>
      <c r="B59" s="105">
        <f t="shared" ref="B59:AG59" si="3">MAX(B5:B58)</f>
        <v>21.4</v>
      </c>
      <c r="C59" s="105">
        <f t="shared" si="3"/>
        <v>27</v>
      </c>
      <c r="D59" s="105">
        <f t="shared" si="3"/>
        <v>27.3</v>
      </c>
      <c r="E59" s="105">
        <f t="shared" si="3"/>
        <v>29.2</v>
      </c>
      <c r="F59" s="105">
        <f t="shared" si="3"/>
        <v>31</v>
      </c>
      <c r="G59" s="105">
        <f t="shared" si="3"/>
        <v>31.6</v>
      </c>
      <c r="H59" s="105">
        <f t="shared" si="3"/>
        <v>31.6</v>
      </c>
      <c r="I59" s="105">
        <f t="shared" si="3"/>
        <v>31.3</v>
      </c>
      <c r="J59" s="105">
        <f t="shared" si="3"/>
        <v>30.6</v>
      </c>
      <c r="K59" s="105">
        <f t="shared" si="3"/>
        <v>31.9</v>
      </c>
      <c r="L59" s="105">
        <f t="shared" si="3"/>
        <v>32.200000000000003</v>
      </c>
      <c r="M59" s="105">
        <f t="shared" si="3"/>
        <v>32</v>
      </c>
      <c r="N59" s="105">
        <f t="shared" si="3"/>
        <v>32.4</v>
      </c>
      <c r="O59" s="105">
        <f t="shared" si="3"/>
        <v>32.700000000000003</v>
      </c>
      <c r="P59" s="105">
        <f t="shared" si="3"/>
        <v>33.4</v>
      </c>
      <c r="Q59" s="105">
        <f t="shared" si="3"/>
        <v>33.6</v>
      </c>
      <c r="R59" s="105">
        <f t="shared" si="3"/>
        <v>31.6</v>
      </c>
      <c r="S59" s="105">
        <f t="shared" si="3"/>
        <v>26.8</v>
      </c>
      <c r="T59" s="105">
        <f t="shared" si="3"/>
        <v>31.2</v>
      </c>
      <c r="U59" s="105">
        <f t="shared" si="3"/>
        <v>32.6</v>
      </c>
      <c r="V59" s="105">
        <f t="shared" si="3"/>
        <v>33.5</v>
      </c>
      <c r="W59" s="105">
        <f t="shared" si="3"/>
        <v>34.799999999999997</v>
      </c>
      <c r="X59" s="105">
        <f t="shared" si="3"/>
        <v>35</v>
      </c>
      <c r="Y59" s="105">
        <f t="shared" si="3"/>
        <v>35.5</v>
      </c>
      <c r="Z59" s="105">
        <f t="shared" si="3"/>
        <v>35.700000000000003</v>
      </c>
      <c r="AA59" s="105">
        <f t="shared" si="3"/>
        <v>36.200000000000003</v>
      </c>
      <c r="AB59" s="105">
        <f t="shared" si="3"/>
        <v>36.700000000000003</v>
      </c>
      <c r="AC59" s="105">
        <f t="shared" si="3"/>
        <v>32.5</v>
      </c>
      <c r="AD59" s="105">
        <f t="shared" si="3"/>
        <v>26.9</v>
      </c>
      <c r="AE59" s="105">
        <f t="shared" si="3"/>
        <v>31.3</v>
      </c>
      <c r="AF59" s="105">
        <f t="shared" si="3"/>
        <v>34.9</v>
      </c>
      <c r="AG59" s="109">
        <f t="shared" si="3"/>
        <v>36.700000000000003</v>
      </c>
      <c r="AH59" s="108">
        <f>AVERAGE(AH5:AH58)</f>
        <v>27.891182795698921</v>
      </c>
      <c r="AL59" s="5" t="s">
        <v>35</v>
      </c>
    </row>
    <row r="60" spans="1:39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4"/>
      <c r="AF60" s="49"/>
      <c r="AG60" s="42"/>
      <c r="AH60" s="43"/>
      <c r="AK60" t="s">
        <v>35</v>
      </c>
      <c r="AL60" t="s">
        <v>35</v>
      </c>
    </row>
    <row r="61" spans="1:39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  <c r="AM61" t="s">
        <v>35</v>
      </c>
    </row>
    <row r="62" spans="1:39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</row>
    <row r="63" spans="1:39" x14ac:dyDescent="0.2">
      <c r="A63" s="144" t="s">
        <v>201</v>
      </c>
      <c r="B63" s="145"/>
      <c r="C63" s="145"/>
      <c r="D63" s="145"/>
      <c r="E63" s="145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</row>
    <row r="64" spans="1:39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44"/>
      <c r="AG64" s="42"/>
      <c r="AH64" s="43"/>
      <c r="AJ64" s="12" t="s">
        <v>35</v>
      </c>
    </row>
    <row r="65" spans="1:39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45"/>
      <c r="AG65" s="42"/>
      <c r="AH65" s="43"/>
    </row>
    <row r="66" spans="1:39" ht="13.5" thickBot="1" x14ac:dyDescent="0.25">
      <c r="A66" s="50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</row>
    <row r="67" spans="1:39" x14ac:dyDescent="0.2">
      <c r="AH67" s="1"/>
    </row>
    <row r="68" spans="1:39" x14ac:dyDescent="0.2">
      <c r="Z68" s="2" t="s">
        <v>35</v>
      </c>
      <c r="AH68" s="1"/>
      <c r="AJ68" t="s">
        <v>35</v>
      </c>
    </row>
    <row r="70" spans="1:39" x14ac:dyDescent="0.2">
      <c r="AM70" s="12" t="s">
        <v>35</v>
      </c>
    </row>
    <row r="71" spans="1:39" x14ac:dyDescent="0.2">
      <c r="X71" s="2" t="s">
        <v>35</v>
      </c>
      <c r="Z71" s="2" t="s">
        <v>35</v>
      </c>
      <c r="AF71" s="2" t="s">
        <v>35</v>
      </c>
    </row>
    <row r="72" spans="1:39" x14ac:dyDescent="0.2">
      <c r="L72" s="2" t="s">
        <v>35</v>
      </c>
      <c r="S72" s="2" t="s">
        <v>35</v>
      </c>
    </row>
    <row r="73" spans="1:39" x14ac:dyDescent="0.2">
      <c r="V73" s="2" t="s">
        <v>35</v>
      </c>
      <c r="AI73" t="s">
        <v>35</v>
      </c>
    </row>
    <row r="75" spans="1:39" x14ac:dyDescent="0.2">
      <c r="S75" s="2" t="s">
        <v>35</v>
      </c>
    </row>
    <row r="76" spans="1:39" x14ac:dyDescent="0.2">
      <c r="U76" s="2" t="s">
        <v>35</v>
      </c>
      <c r="AG76" s="7" t="s">
        <v>35</v>
      </c>
    </row>
    <row r="78" spans="1:39" x14ac:dyDescent="0.2">
      <c r="AK78" s="12" t="s">
        <v>35</v>
      </c>
    </row>
  </sheetData>
  <mergeCells count="35">
    <mergeCell ref="A2:A4"/>
    <mergeCell ref="B3:B4"/>
    <mergeCell ref="M3:M4"/>
    <mergeCell ref="N3:N4"/>
    <mergeCell ref="K3:K4"/>
    <mergeCell ref="J3:J4"/>
    <mergeCell ref="A1:AH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C3:C4"/>
    <mergeCell ref="T3:T4"/>
    <mergeCell ref="E3:E4"/>
    <mergeCell ref="A63:E63"/>
    <mergeCell ref="B2:AH2"/>
    <mergeCell ref="D3:D4"/>
    <mergeCell ref="F3:F4"/>
    <mergeCell ref="AF3:AF4"/>
    <mergeCell ref="S3:S4"/>
    <mergeCell ref="L3:L4"/>
    <mergeCell ref="I3:I4"/>
    <mergeCell ref="O3:O4"/>
    <mergeCell ref="V3:V4"/>
    <mergeCell ref="AE3:AE4"/>
    <mergeCell ref="G3:G4"/>
    <mergeCell ref="U3:U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2"/>
  <sheetViews>
    <sheetView topLeftCell="A10" zoomScale="90" zoomScaleNormal="90" workbookViewId="0">
      <selection activeCell="A23" sqref="A23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2" width="5" style="2" customWidth="1"/>
    <col min="33" max="33" width="7" style="7" bestFit="1" customWidth="1"/>
    <col min="34" max="34" width="7.28515625" style="1" bestFit="1" customWidth="1"/>
  </cols>
  <sheetData>
    <row r="1" spans="1:36" ht="20.100000000000001" customHeight="1" x14ac:dyDescent="0.2">
      <c r="A1" s="136" t="s">
        <v>165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6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28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[1]Julho!$D$5</f>
        <v>12.2</v>
      </c>
      <c r="C5" s="102">
        <f>[1]Julho!$D$6</f>
        <v>10.1</v>
      </c>
      <c r="D5" s="102">
        <f>[1]Julho!$D$7</f>
        <v>11.2</v>
      </c>
      <c r="E5" s="102">
        <f>[1]Julho!$D$8</f>
        <v>11.1</v>
      </c>
      <c r="F5" s="102">
        <f>[1]Julho!$D$9</f>
        <v>9.8000000000000007</v>
      </c>
      <c r="G5" s="102">
        <f>[1]Julho!$D$10</f>
        <v>9.6999999999999993</v>
      </c>
      <c r="H5" s="102">
        <f>[1]Julho!$D$11</f>
        <v>9.5</v>
      </c>
      <c r="I5" s="102">
        <f>[1]Julho!$D$12</f>
        <v>10.6</v>
      </c>
      <c r="J5" s="102">
        <f>[1]Julho!$D$13</f>
        <v>9.1</v>
      </c>
      <c r="K5" s="102">
        <f>[1]Julho!$D$14</f>
        <v>9.9</v>
      </c>
      <c r="L5" s="102">
        <f>[1]Julho!$D$15</f>
        <v>12.7</v>
      </c>
      <c r="M5" s="102">
        <f>[1]Julho!$D$16</f>
        <v>11.4</v>
      </c>
      <c r="N5" s="102">
        <f>[1]Julho!$D$17</f>
        <v>15</v>
      </c>
      <c r="O5" s="102">
        <f>[1]Julho!$D$18</f>
        <v>13.2</v>
      </c>
      <c r="P5" s="102">
        <f>[1]Julho!$D$19</f>
        <v>11.5</v>
      </c>
      <c r="Q5" s="102">
        <f>[1]Julho!$D$20</f>
        <v>10.6</v>
      </c>
      <c r="R5" s="102">
        <f>[1]Julho!$D$21</f>
        <v>11.1</v>
      </c>
      <c r="S5" s="102">
        <f>[1]Julho!$D$22</f>
        <v>11.3</v>
      </c>
      <c r="T5" s="102">
        <f>[1]Julho!$D$23</f>
        <v>5.8</v>
      </c>
      <c r="U5" s="102">
        <f>[1]Julho!$D$24</f>
        <v>9.1</v>
      </c>
      <c r="V5" s="102">
        <f>[1]Julho!$D$25</f>
        <v>12</v>
      </c>
      <c r="W5" s="102">
        <f>[1]Julho!$D$26</f>
        <v>11</v>
      </c>
      <c r="X5" s="102">
        <f>[1]Julho!$D$27</f>
        <v>12.5</v>
      </c>
      <c r="Y5" s="102">
        <f>[1]Julho!$D$28</f>
        <v>12</v>
      </c>
      <c r="Z5" s="102">
        <f>[1]Julho!$D$29</f>
        <v>14.4</v>
      </c>
      <c r="AA5" s="102">
        <f>[1]Julho!$D$30</f>
        <v>14.7</v>
      </c>
      <c r="AB5" s="102">
        <f>[1]Julho!$D$31</f>
        <v>14.2</v>
      </c>
      <c r="AC5" s="102">
        <f>[1]Julho!$D$32</f>
        <v>17.5</v>
      </c>
      <c r="AD5" s="102">
        <f>[1]Julho!$D$33</f>
        <v>8.1999999999999993</v>
      </c>
      <c r="AE5" s="102">
        <f>[1]Julho!$D$34</f>
        <v>3.9</v>
      </c>
      <c r="AF5" s="102">
        <f>[1]Julho!$D$35</f>
        <v>6</v>
      </c>
      <c r="AG5" s="109">
        <f t="shared" ref="AG5:AG58" si="1">MIN(B5:AF5)</f>
        <v>3.9</v>
      </c>
      <c r="AH5" s="108">
        <f t="shared" ref="AH5:AH58" si="2">AVERAGE(B5:AF5)</f>
        <v>11.009677419354835</v>
      </c>
    </row>
    <row r="6" spans="1:36" x14ac:dyDescent="0.2">
      <c r="A6" s="47" t="s">
        <v>0</v>
      </c>
      <c r="B6" s="104">
        <f>[2]Julho!$D$5</f>
        <v>7.9</v>
      </c>
      <c r="C6" s="104">
        <f>[2]Julho!$D$6</f>
        <v>4.5</v>
      </c>
      <c r="D6" s="104">
        <f>[2]Julho!$D$7</f>
        <v>5.0999999999999996</v>
      </c>
      <c r="E6" s="104">
        <f>[2]Julho!$D$8</f>
        <v>6.9</v>
      </c>
      <c r="F6" s="104">
        <f>[2]Julho!$D$9</f>
        <v>6.9</v>
      </c>
      <c r="G6" s="104">
        <f>[2]Julho!$D$10</f>
        <v>6.7</v>
      </c>
      <c r="H6" s="104">
        <f>[2]Julho!$D$11</f>
        <v>6</v>
      </c>
      <c r="I6" s="104">
        <f>[2]Julho!$D$12</f>
        <v>7.6</v>
      </c>
      <c r="J6" s="104">
        <f>[2]Julho!$D$13</f>
        <v>8</v>
      </c>
      <c r="K6" s="104">
        <f>[2]Julho!$D$14</f>
        <v>5.6</v>
      </c>
      <c r="L6" s="104">
        <f>[2]Julho!$D$15</f>
        <v>9.4</v>
      </c>
      <c r="M6" s="104">
        <f>[2]Julho!$D$16</f>
        <v>12.7</v>
      </c>
      <c r="N6" s="104">
        <f>[2]Julho!$D$17</f>
        <v>12.7</v>
      </c>
      <c r="O6" s="104">
        <f>[2]Julho!$D$18</f>
        <v>12.5</v>
      </c>
      <c r="P6" s="104">
        <f>[2]Julho!$D$19</f>
        <v>12.7</v>
      </c>
      <c r="Q6" s="104">
        <f>[2]Julho!$D$20</f>
        <v>11.8</v>
      </c>
      <c r="R6" s="104">
        <f>[2]Julho!$D$21</f>
        <v>9.4</v>
      </c>
      <c r="S6" s="104">
        <f>[2]Julho!$D$22</f>
        <v>2</v>
      </c>
      <c r="T6" s="104">
        <f>[2]Julho!$D$23</f>
        <v>10.1</v>
      </c>
      <c r="U6" s="104">
        <f>[2]Julho!$D$24</f>
        <v>8.4</v>
      </c>
      <c r="V6" s="104">
        <f>[2]Julho!$D$25</f>
        <v>8.9</v>
      </c>
      <c r="W6" s="104">
        <f>[2]Julho!$D$26</f>
        <v>10.1</v>
      </c>
      <c r="X6" s="104">
        <f>[2]Julho!$D$27</f>
        <v>13.7</v>
      </c>
      <c r="Y6" s="104">
        <f>[2]Julho!$D$28</f>
        <v>15</v>
      </c>
      <c r="Z6" s="104">
        <f>[2]Julho!$D$29</f>
        <v>11.1</v>
      </c>
      <c r="AA6" s="104">
        <f>[2]Julho!$D$30</f>
        <v>13.4</v>
      </c>
      <c r="AB6" s="104">
        <f>[2]Julho!$D$31</f>
        <v>14.1</v>
      </c>
      <c r="AC6" s="104">
        <f>[2]Julho!$D$32</f>
        <v>11.6</v>
      </c>
      <c r="AD6" s="104">
        <f>[2]Julho!$D$33</f>
        <v>8</v>
      </c>
      <c r="AE6" s="104">
        <f>[2]Julho!$D$34</f>
        <v>4</v>
      </c>
      <c r="AF6" s="104">
        <f>[2]Julho!$D$35</f>
        <v>7.7</v>
      </c>
      <c r="AG6" s="109">
        <f t="shared" si="1"/>
        <v>2</v>
      </c>
      <c r="AH6" s="108">
        <f t="shared" si="2"/>
        <v>9.17741935483871</v>
      </c>
    </row>
    <row r="7" spans="1:36" x14ac:dyDescent="0.2">
      <c r="A7" s="47" t="s">
        <v>81</v>
      </c>
      <c r="B7" s="104">
        <f>[3]Julho!$D$5</f>
        <v>10</v>
      </c>
      <c r="C7" s="104">
        <f>[3]Julho!$D$6</f>
        <v>9.6999999999999993</v>
      </c>
      <c r="D7" s="104">
        <f>[3]Julho!$D$7</f>
        <v>11.7</v>
      </c>
      <c r="E7" s="104">
        <f>[3]Julho!$D$8</f>
        <v>11.2</v>
      </c>
      <c r="F7" s="104">
        <f>[3]Julho!$D$9</f>
        <v>13</v>
      </c>
      <c r="G7" s="104">
        <f>[3]Julho!$D$10</f>
        <v>11.7</v>
      </c>
      <c r="H7" s="104">
        <f>[3]Julho!$D$11</f>
        <v>12.6</v>
      </c>
      <c r="I7" s="104">
        <f>[3]Julho!$D$12</f>
        <v>12.8</v>
      </c>
      <c r="J7" s="104">
        <f>[3]Julho!$D$13</f>
        <v>12.6</v>
      </c>
      <c r="K7" s="104">
        <f>[3]Julho!$D$14</f>
        <v>12.8</v>
      </c>
      <c r="L7" s="104">
        <f>[3]Julho!$D$15</f>
        <v>15.3</v>
      </c>
      <c r="M7" s="104">
        <f>[3]Julho!$D$16</f>
        <v>15.2</v>
      </c>
      <c r="N7" s="104">
        <f>[3]Julho!$D$17</f>
        <v>16.3</v>
      </c>
      <c r="O7" s="104">
        <f>[3]Julho!$D$18</f>
        <v>16.399999999999999</v>
      </c>
      <c r="P7" s="104">
        <f>[3]Julho!$D$19</f>
        <v>17.2</v>
      </c>
      <c r="Q7" s="104">
        <f>[3]Julho!$D$20</f>
        <v>14.6</v>
      </c>
      <c r="R7" s="104">
        <f>[3]Julho!$D$21</f>
        <v>15.8</v>
      </c>
      <c r="S7" s="104">
        <f>[3]Julho!$D$22</f>
        <v>7.7</v>
      </c>
      <c r="T7" s="104">
        <f>[3]Julho!$D$23</f>
        <v>7.4</v>
      </c>
      <c r="U7" s="104">
        <f>[3]Julho!$D$24</f>
        <v>9.6</v>
      </c>
      <c r="V7" s="104">
        <f>[3]Julho!$D$25</f>
        <v>13.3</v>
      </c>
      <c r="W7" s="104">
        <f>[3]Julho!$D$26</f>
        <v>14</v>
      </c>
      <c r="X7" s="104">
        <f>[3]Julho!$D$27</f>
        <v>17.8</v>
      </c>
      <c r="Y7" s="104">
        <f>[3]Julho!$D$28</f>
        <v>16.399999999999999</v>
      </c>
      <c r="Z7" s="104">
        <f>[3]Julho!$D$29</f>
        <v>14.2</v>
      </c>
      <c r="AA7" s="104">
        <f>[3]Julho!$D$30</f>
        <v>16.8</v>
      </c>
      <c r="AB7" s="104">
        <f>[3]Julho!$D$31</f>
        <v>18.100000000000001</v>
      </c>
      <c r="AC7" s="104">
        <f>[3]Julho!$D$32</f>
        <v>14.8</v>
      </c>
      <c r="AD7" s="104">
        <f>[3]Julho!$D$33</f>
        <v>10.4</v>
      </c>
      <c r="AE7" s="104">
        <f>[3]Julho!$D$34</f>
        <v>8.9</v>
      </c>
      <c r="AF7" s="104">
        <f>[3]Julho!$D$35</f>
        <v>10.7</v>
      </c>
      <c r="AG7" s="109">
        <f t="shared" si="1"/>
        <v>7.4</v>
      </c>
      <c r="AH7" s="108">
        <f t="shared" si="2"/>
        <v>13.193548387096772</v>
      </c>
    </row>
    <row r="8" spans="1:36" x14ac:dyDescent="0.2">
      <c r="A8" s="47" t="s">
        <v>1</v>
      </c>
      <c r="B8" s="104">
        <f>[4]Julho!$D$5</f>
        <v>12.1</v>
      </c>
      <c r="C8" s="104">
        <f>[4]Julho!$D$6</f>
        <v>8.6999999999999993</v>
      </c>
      <c r="D8" s="104">
        <f>[4]Julho!$D$7</f>
        <v>9.6999999999999993</v>
      </c>
      <c r="E8" s="104">
        <f>[4]Julho!$D$8</f>
        <v>13.8</v>
      </c>
      <c r="F8" s="104">
        <f>[4]Julho!$D$9</f>
        <v>14.2</v>
      </c>
      <c r="G8" s="104">
        <f>[4]Julho!$D$10</f>
        <v>13.4</v>
      </c>
      <c r="H8" s="104">
        <f>[4]Julho!$D$11</f>
        <v>13.1</v>
      </c>
      <c r="I8" s="104">
        <f>[4]Julho!$D$12</f>
        <v>13.3</v>
      </c>
      <c r="J8" s="104">
        <f>[4]Julho!$D$13</f>
        <v>14.1</v>
      </c>
      <c r="K8" s="104">
        <f>[4]Julho!$D$14</f>
        <v>13.7</v>
      </c>
      <c r="L8" s="104">
        <f>[4]Julho!$D$15</f>
        <v>14.3</v>
      </c>
      <c r="M8" s="104">
        <f>[4]Julho!$D$16</f>
        <v>14.5</v>
      </c>
      <c r="N8" s="104">
        <f>[4]Julho!$D$17</f>
        <v>12.5</v>
      </c>
      <c r="O8" s="104">
        <f>[4]Julho!$D$18</f>
        <v>14.5</v>
      </c>
      <c r="P8" s="104">
        <f>[4]Julho!$D$19</f>
        <v>13.6</v>
      </c>
      <c r="Q8" s="104">
        <f>[4]Julho!$D$20</f>
        <v>14.1</v>
      </c>
      <c r="R8" s="104">
        <f>[4]Julho!$D$21</f>
        <v>15.9</v>
      </c>
      <c r="S8" s="104">
        <f>[4]Julho!$D$22</f>
        <v>8.5</v>
      </c>
      <c r="T8" s="104">
        <f>[4]Julho!$D$23</f>
        <v>9.9</v>
      </c>
      <c r="U8" s="104">
        <f>[4]Julho!$D$24</f>
        <v>12.9</v>
      </c>
      <c r="V8" s="104">
        <f>[4]Julho!$D$25</f>
        <v>14.2</v>
      </c>
      <c r="W8" s="104">
        <f>[4]Julho!$D$26</f>
        <v>13.5</v>
      </c>
      <c r="X8" s="104">
        <f>[4]Julho!$D$27</f>
        <v>15.1</v>
      </c>
      <c r="Y8" s="104">
        <f>[4]Julho!$D$28</f>
        <v>15</v>
      </c>
      <c r="Z8" s="104">
        <f>[4]Julho!$D$29</f>
        <v>17.5</v>
      </c>
      <c r="AA8" s="104">
        <f>[4]Julho!$D$30</f>
        <v>17.899999999999999</v>
      </c>
      <c r="AB8" s="104">
        <f>[4]Julho!$D$31</f>
        <v>16.600000000000001</v>
      </c>
      <c r="AC8" s="104">
        <f>[4]Julho!$D$32</f>
        <v>15.7</v>
      </c>
      <c r="AD8" s="104">
        <f>[4]Julho!$D$33</f>
        <v>9.6999999999999993</v>
      </c>
      <c r="AE8" s="104">
        <f>[4]Julho!$D$34</f>
        <v>11.6</v>
      </c>
      <c r="AF8" s="104">
        <f>[4]Julho!$D$35</f>
        <v>17</v>
      </c>
      <c r="AG8" s="109">
        <f t="shared" si="1"/>
        <v>8.5</v>
      </c>
      <c r="AH8" s="108">
        <f t="shared" si="2"/>
        <v>13.567741935483872</v>
      </c>
    </row>
    <row r="9" spans="1:36" x14ac:dyDescent="0.2">
      <c r="A9" s="47" t="s">
        <v>138</v>
      </c>
      <c r="B9" s="104">
        <f>[5]Julho!$D$5</f>
        <v>6</v>
      </c>
      <c r="C9" s="104">
        <f>[5]Julho!$D$6</f>
        <v>5.2</v>
      </c>
      <c r="D9" s="104">
        <f>[5]Julho!$D$7</f>
        <v>6.7</v>
      </c>
      <c r="E9" s="104">
        <f>[5]Julho!$D$8</f>
        <v>9.8000000000000007</v>
      </c>
      <c r="F9" s="104">
        <f>[5]Julho!$D$9</f>
        <v>11.8</v>
      </c>
      <c r="G9" s="104">
        <f>[5]Julho!$D$10</f>
        <v>13.7</v>
      </c>
      <c r="H9" s="104">
        <f>[5]Julho!$D$11</f>
        <v>11.9</v>
      </c>
      <c r="I9" s="104">
        <f>[5]Julho!$D$12</f>
        <v>13.3</v>
      </c>
      <c r="J9" s="104">
        <f>[5]Julho!$D$13</f>
        <v>12</v>
      </c>
      <c r="K9" s="104">
        <f>[5]Julho!$D$14</f>
        <v>12.2</v>
      </c>
      <c r="L9" s="104">
        <f>[5]Julho!$D$15</f>
        <v>15.2</v>
      </c>
      <c r="M9" s="104">
        <f>[5]Julho!$D$16</f>
        <v>15.7</v>
      </c>
      <c r="N9" s="104">
        <f>[5]Julho!$D$17</f>
        <v>17.2</v>
      </c>
      <c r="O9" s="104">
        <f>[5]Julho!$D$18</f>
        <v>15.2</v>
      </c>
      <c r="P9" s="104">
        <f>[5]Julho!$D$19</f>
        <v>15.6</v>
      </c>
      <c r="Q9" s="104">
        <f>[5]Julho!$D$20</f>
        <v>15.3</v>
      </c>
      <c r="R9" s="104">
        <f>[5]Julho!$D$21</f>
        <v>10.199999999999999</v>
      </c>
      <c r="S9" s="104">
        <f>[5]Julho!$D$22</f>
        <v>6.6</v>
      </c>
      <c r="T9" s="104">
        <f>[5]Julho!$D$23</f>
        <v>7.1</v>
      </c>
      <c r="U9" s="104">
        <f>[5]Julho!$D$24</f>
        <v>12.3</v>
      </c>
      <c r="V9" s="104">
        <f>[5]Julho!$D$25</f>
        <v>13.5</v>
      </c>
      <c r="W9" s="104">
        <f>[5]Julho!$D$26</f>
        <v>17.5</v>
      </c>
      <c r="X9" s="104">
        <f>[5]Julho!$D$27</f>
        <v>16.8</v>
      </c>
      <c r="Y9" s="104">
        <f>[5]Julho!$D$28</f>
        <v>15.3</v>
      </c>
      <c r="Z9" s="104">
        <f>[5]Julho!$D$29</f>
        <v>13.4</v>
      </c>
      <c r="AA9" s="104">
        <f>[5]Julho!$D$30</f>
        <v>17</v>
      </c>
      <c r="AB9" s="104">
        <f>[5]Julho!$D$31</f>
        <v>17.100000000000001</v>
      </c>
      <c r="AC9" s="104">
        <f>[5]Julho!$D$32</f>
        <v>9.4</v>
      </c>
      <c r="AD9" s="104">
        <f>[5]Julho!$D$33</f>
        <v>7.6</v>
      </c>
      <c r="AE9" s="104">
        <f>[5]Julho!$D$34</f>
        <v>8</v>
      </c>
      <c r="AF9" s="104">
        <f>[5]Julho!$D$35</f>
        <v>11.4</v>
      </c>
      <c r="AG9" s="109">
        <f t="shared" si="1"/>
        <v>5.2</v>
      </c>
      <c r="AH9" s="108">
        <f t="shared" si="2"/>
        <v>12.258064516129032</v>
      </c>
    </row>
    <row r="10" spans="1:36" x14ac:dyDescent="0.2">
      <c r="A10" s="47" t="s">
        <v>87</v>
      </c>
      <c r="B10" s="104">
        <f>[6]Julho!$D$5</f>
        <v>9.6999999999999993</v>
      </c>
      <c r="C10" s="104">
        <f>[6]Julho!$D$6</f>
        <v>7.6</v>
      </c>
      <c r="D10" s="104">
        <f>[6]Julho!$D$7</f>
        <v>12.7</v>
      </c>
      <c r="E10" s="104">
        <f>[6]Julho!$D$8</f>
        <v>11</v>
      </c>
      <c r="F10" s="104">
        <f>[6]Julho!$D$9</f>
        <v>11</v>
      </c>
      <c r="G10" s="104">
        <f>[6]Julho!$D$10</f>
        <v>10.3</v>
      </c>
      <c r="H10" s="104">
        <f>[6]Julho!$D$11</f>
        <v>10.3</v>
      </c>
      <c r="I10" s="104">
        <f>[6]Julho!$D$12</f>
        <v>10.4</v>
      </c>
      <c r="J10" s="104">
        <f>[6]Julho!$D$13</f>
        <v>9.8000000000000007</v>
      </c>
      <c r="K10" s="104">
        <f>[6]Julho!$D$14</f>
        <v>10.1</v>
      </c>
      <c r="L10" s="104">
        <f>[6]Julho!$D$15</f>
        <v>10.9</v>
      </c>
      <c r="M10" s="104">
        <f>[6]Julho!$D$16</f>
        <v>9.9</v>
      </c>
      <c r="N10" s="104">
        <f>[6]Julho!$D$17</f>
        <v>10.7</v>
      </c>
      <c r="O10" s="104">
        <f>[6]Julho!$D$18</f>
        <v>12</v>
      </c>
      <c r="P10" s="104">
        <f>[6]Julho!$D$19</f>
        <v>13.3</v>
      </c>
      <c r="Q10" s="104">
        <f>[6]Julho!$D$20</f>
        <v>11.1</v>
      </c>
      <c r="R10" s="104">
        <f>[6]Julho!$D$21</f>
        <v>12.2</v>
      </c>
      <c r="S10" s="104">
        <f>[6]Julho!$D$22</f>
        <v>9.1999999999999993</v>
      </c>
      <c r="T10" s="104">
        <f>[6]Julho!$D$23</f>
        <v>7.5</v>
      </c>
      <c r="U10" s="104">
        <f>[6]Julho!$D$24</f>
        <v>11</v>
      </c>
      <c r="V10" s="104">
        <f>[6]Julho!$D$25</f>
        <v>11.8</v>
      </c>
      <c r="W10" s="104">
        <f>[6]Julho!$D$26</f>
        <v>12.5</v>
      </c>
      <c r="X10" s="104">
        <f>[6]Julho!$D$27</f>
        <v>13.2</v>
      </c>
      <c r="Y10" s="104">
        <f>[6]Julho!$D$28</f>
        <v>13.7</v>
      </c>
      <c r="Z10" s="104">
        <f>[6]Julho!$D$29</f>
        <v>12.8</v>
      </c>
      <c r="AA10" s="104">
        <f>[6]Julho!$D$30</f>
        <v>14.6</v>
      </c>
      <c r="AB10" s="104">
        <f>[6]Julho!$D$31</f>
        <v>17.399999999999999</v>
      </c>
      <c r="AC10" s="104">
        <f>[6]Julho!$D$32</f>
        <v>14.7</v>
      </c>
      <c r="AD10" s="104">
        <f>[6]Julho!$D$33</f>
        <v>8.5</v>
      </c>
      <c r="AE10" s="104">
        <f>[6]Julho!$D$34</f>
        <v>6.6</v>
      </c>
      <c r="AF10" s="104">
        <f>[6]Julho!$D$35</f>
        <v>8.6999999999999993</v>
      </c>
      <c r="AG10" s="109">
        <f t="shared" si="1"/>
        <v>6.6</v>
      </c>
      <c r="AH10" s="108">
        <f t="shared" si="2"/>
        <v>11.135483870967741</v>
      </c>
    </row>
    <row r="11" spans="1:36" x14ac:dyDescent="0.2">
      <c r="A11" s="47" t="s">
        <v>47</v>
      </c>
      <c r="B11" s="104">
        <f>[7]Julho!$D$5</f>
        <v>10.199999999999999</v>
      </c>
      <c r="C11" s="104">
        <f>[7]Julho!$D$6</f>
        <v>10.4</v>
      </c>
      <c r="D11" s="104">
        <f>[7]Julho!$D$7</f>
        <v>11.9</v>
      </c>
      <c r="E11" s="104">
        <f>[7]Julho!$D$8</f>
        <v>12</v>
      </c>
      <c r="F11" s="104">
        <f>[7]Julho!$D$9</f>
        <v>13</v>
      </c>
      <c r="G11" s="104">
        <f>[7]Julho!$D$10</f>
        <v>14.2</v>
      </c>
      <c r="H11" s="104">
        <f>[7]Julho!$D$11</f>
        <v>12.8</v>
      </c>
      <c r="I11" s="104">
        <f>[7]Julho!$D$12</f>
        <v>13.6</v>
      </c>
      <c r="J11" s="104">
        <f>[7]Julho!$D$13</f>
        <v>13</v>
      </c>
      <c r="K11" s="104">
        <f>[7]Julho!$D$14</f>
        <v>13.4</v>
      </c>
      <c r="L11" s="104">
        <f>[7]Julho!$D$15</f>
        <v>15.5</v>
      </c>
      <c r="M11" s="104">
        <f>[7]Julho!$D$16</f>
        <v>16.600000000000001</v>
      </c>
      <c r="N11" s="104">
        <f>[7]Julho!$D$17</f>
        <v>17.7</v>
      </c>
      <c r="O11" s="104">
        <f>[7]Julho!$D$18</f>
        <v>16.7</v>
      </c>
      <c r="P11" s="104">
        <f>[7]Julho!$D$19</f>
        <v>18.100000000000001</v>
      </c>
      <c r="Q11" s="104">
        <f>[7]Julho!$D$20</f>
        <v>16.899999999999999</v>
      </c>
      <c r="R11" s="104">
        <f>[7]Julho!$D$21</f>
        <v>17.100000000000001</v>
      </c>
      <c r="S11" s="104">
        <f>[7]Julho!$D$22</f>
        <v>9.8000000000000007</v>
      </c>
      <c r="T11" s="104">
        <f>[7]Julho!$D$23</f>
        <v>7.8</v>
      </c>
      <c r="U11" s="104">
        <f>[7]Julho!$D$24</f>
        <v>13.3</v>
      </c>
      <c r="V11" s="104">
        <f>[7]Julho!$D$25</f>
        <v>14.3</v>
      </c>
      <c r="W11" s="104">
        <f>[7]Julho!$D$26</f>
        <v>15.4</v>
      </c>
      <c r="X11" s="104">
        <f>[7]Julho!$D$27</f>
        <v>17</v>
      </c>
      <c r="Y11" s="104">
        <f>[7]Julho!$D$28</f>
        <v>16.100000000000001</v>
      </c>
      <c r="Z11" s="104">
        <f>[7]Julho!$D$29</f>
        <v>15</v>
      </c>
      <c r="AA11" s="104">
        <f>[7]Julho!$D$30</f>
        <v>16.600000000000001</v>
      </c>
      <c r="AB11" s="104">
        <f>[7]Julho!$D$31</f>
        <v>18.399999999999999</v>
      </c>
      <c r="AC11" s="104">
        <f>[7]Julho!$D$32</f>
        <v>15.2</v>
      </c>
      <c r="AD11" s="104">
        <f>[7]Julho!$D$33</f>
        <v>10</v>
      </c>
      <c r="AE11" s="104">
        <f>[7]Julho!$D$34</f>
        <v>10.1</v>
      </c>
      <c r="AF11" s="104">
        <f>[7]Julho!$D$35</f>
        <v>11.4</v>
      </c>
      <c r="AG11" s="109">
        <f t="shared" si="1"/>
        <v>7.8</v>
      </c>
      <c r="AH11" s="108">
        <f t="shared" si="2"/>
        <v>13.983870967741936</v>
      </c>
    </row>
    <row r="12" spans="1:36" x14ac:dyDescent="0.2">
      <c r="A12" s="47" t="s">
        <v>90</v>
      </c>
      <c r="B12" s="104">
        <f>[8]Julho!$D$5</f>
        <v>8.9</v>
      </c>
      <c r="C12" s="104">
        <f>[8]Julho!$D$6</f>
        <v>5.2</v>
      </c>
      <c r="D12" s="104">
        <f>[8]Julho!$D$7</f>
        <v>6.5</v>
      </c>
      <c r="E12" s="104">
        <f>[8]Julho!$D$8</f>
        <v>8.9</v>
      </c>
      <c r="F12" s="104">
        <f>[8]Julho!$D$9</f>
        <v>10.1</v>
      </c>
      <c r="G12" s="104">
        <f>[8]Julho!$D$10</f>
        <v>10.7</v>
      </c>
      <c r="H12" s="104">
        <f>[8]Julho!$D$11</f>
        <v>10.199999999999999</v>
      </c>
      <c r="I12" s="104">
        <f>[8]Julho!$D$12</f>
        <v>10.3</v>
      </c>
      <c r="J12" s="104">
        <f>[8]Julho!$D$13</f>
        <v>9.9</v>
      </c>
      <c r="K12" s="104">
        <f>[8]Julho!$D$14</f>
        <v>9.6</v>
      </c>
      <c r="L12" s="104">
        <f>[8]Julho!$D$15</f>
        <v>12.8</v>
      </c>
      <c r="M12" s="104">
        <f>[8]Julho!$D$16</f>
        <v>14</v>
      </c>
      <c r="N12" s="104">
        <f>[8]Julho!$D$17</f>
        <v>10.8</v>
      </c>
      <c r="O12" s="104">
        <f>[8]Julho!$D$18</f>
        <v>11.6</v>
      </c>
      <c r="P12" s="104">
        <f>[8]Julho!$D$19</f>
        <v>12.1</v>
      </c>
      <c r="Q12" s="104">
        <f>[8]Julho!$D$20</f>
        <v>13.3</v>
      </c>
      <c r="R12" s="104">
        <f>[8]Julho!$D$21</f>
        <v>12.3</v>
      </c>
      <c r="S12" s="104">
        <f>[8]Julho!$D$22</f>
        <v>5</v>
      </c>
      <c r="T12" s="104">
        <f>[8]Julho!$D$23</f>
        <v>5.9</v>
      </c>
      <c r="U12" s="104">
        <f>[8]Julho!$D$24</f>
        <v>10.7</v>
      </c>
      <c r="V12" s="104">
        <f>[8]Julho!$D$25</f>
        <v>11.8</v>
      </c>
      <c r="W12" s="104">
        <f>[8]Julho!$D$26</f>
        <v>12.5</v>
      </c>
      <c r="X12" s="104">
        <f>[8]Julho!$D$27</f>
        <v>14.2</v>
      </c>
      <c r="Y12" s="104">
        <f>[8]Julho!$D$28</f>
        <v>14.5</v>
      </c>
      <c r="Z12" s="104">
        <f>[8]Julho!$D$29</f>
        <v>12.8</v>
      </c>
      <c r="AA12" s="104">
        <f>[8]Julho!$D$30</f>
        <v>16.600000000000001</v>
      </c>
      <c r="AB12" s="104">
        <f>[8]Julho!$D$31</f>
        <v>19.600000000000001</v>
      </c>
      <c r="AC12" s="104">
        <f>[8]Julho!$D$32</f>
        <v>12.5</v>
      </c>
      <c r="AD12" s="104">
        <f>[8]Julho!$D$33</f>
        <v>10.4</v>
      </c>
      <c r="AE12" s="104">
        <f>[8]Julho!$D$34</f>
        <v>7.3</v>
      </c>
      <c r="AF12" s="104">
        <f>[8]Julho!$D$35</f>
        <v>12.6</v>
      </c>
      <c r="AG12" s="109">
        <f t="shared" si="1"/>
        <v>5</v>
      </c>
      <c r="AH12" s="108">
        <f t="shared" si="2"/>
        <v>11.083870967741937</v>
      </c>
    </row>
    <row r="13" spans="1:36" x14ac:dyDescent="0.2">
      <c r="A13" s="47" t="s">
        <v>95</v>
      </c>
      <c r="B13" s="104">
        <f>[9]Julho!$D$5</f>
        <v>7.8</v>
      </c>
      <c r="C13" s="104">
        <f>[9]Julho!$D$6</f>
        <v>5.7</v>
      </c>
      <c r="D13" s="104">
        <f>[9]Julho!$D$7</f>
        <v>6.8</v>
      </c>
      <c r="E13" s="104">
        <f>[9]Julho!$D$8</f>
        <v>10.9</v>
      </c>
      <c r="F13" s="104">
        <f>[9]Julho!$D$9</f>
        <v>9.6</v>
      </c>
      <c r="G13" s="104">
        <f>[9]Julho!$D$10</f>
        <v>11.8</v>
      </c>
      <c r="H13" s="104">
        <f>[9]Julho!$D$11</f>
        <v>9.8000000000000007</v>
      </c>
      <c r="I13" s="104">
        <f>[9]Julho!$D$12</f>
        <v>10.4</v>
      </c>
      <c r="J13" s="104">
        <f>[9]Julho!$D$13</f>
        <v>10.199999999999999</v>
      </c>
      <c r="K13" s="104">
        <f>[9]Julho!$D$14</f>
        <v>7.7</v>
      </c>
      <c r="L13" s="104">
        <f>[9]Julho!$D$15</f>
        <v>14.1</v>
      </c>
      <c r="M13" s="104">
        <f>[9]Julho!$D$16</f>
        <v>14.8</v>
      </c>
      <c r="N13" s="104">
        <f>[9]Julho!$D$17</f>
        <v>13.6</v>
      </c>
      <c r="O13" s="104">
        <f>[9]Julho!$D$18</f>
        <v>15.2</v>
      </c>
      <c r="P13" s="104">
        <f>[9]Julho!$D$19</f>
        <v>17.8</v>
      </c>
      <c r="Q13" s="104">
        <f>[9]Julho!$D$20</f>
        <v>16.100000000000001</v>
      </c>
      <c r="R13" s="104">
        <f>[9]Julho!$D$21</f>
        <v>13.3</v>
      </c>
      <c r="S13" s="104">
        <f>[9]Julho!$D$22</f>
        <v>3.6</v>
      </c>
      <c r="T13" s="104">
        <f>[9]Julho!$D$23</f>
        <v>5.9</v>
      </c>
      <c r="U13" s="104">
        <f>[9]Julho!$D$24</f>
        <v>12.5</v>
      </c>
      <c r="V13" s="104">
        <f>[9]Julho!$D$25</f>
        <v>10.7</v>
      </c>
      <c r="W13" s="104">
        <f>[9]Julho!$D$26</f>
        <v>12.6</v>
      </c>
      <c r="X13" s="104">
        <f>[9]Julho!$D$27</f>
        <v>14.7</v>
      </c>
      <c r="Y13" s="104">
        <f>[9]Julho!$D$28</f>
        <v>16.2</v>
      </c>
      <c r="Z13" s="104">
        <f>[9]Julho!$D$29</f>
        <v>13.9</v>
      </c>
      <c r="AA13" s="104">
        <f>[9]Julho!$D$30</f>
        <v>18.399999999999999</v>
      </c>
      <c r="AB13" s="104">
        <f>[9]Julho!$D$31</f>
        <v>18.3</v>
      </c>
      <c r="AC13" s="104">
        <f>[9]Julho!$D$32</f>
        <v>12.3</v>
      </c>
      <c r="AD13" s="104">
        <f>[9]Julho!$D$33</f>
        <v>8.8000000000000007</v>
      </c>
      <c r="AE13" s="104">
        <f>[9]Julho!$D$34</f>
        <v>6.6</v>
      </c>
      <c r="AF13" s="104">
        <f>[9]Julho!$D$35</f>
        <v>12.7</v>
      </c>
      <c r="AG13" s="109">
        <f t="shared" si="1"/>
        <v>3.6</v>
      </c>
      <c r="AH13" s="108">
        <f t="shared" si="2"/>
        <v>11.703225806451613</v>
      </c>
    </row>
    <row r="14" spans="1:36" x14ac:dyDescent="0.2">
      <c r="A14" s="47" t="s">
        <v>139</v>
      </c>
      <c r="B14" s="104">
        <f>[10]Julho!$D$5</f>
        <v>10.4</v>
      </c>
      <c r="C14" s="104">
        <f>[10]Julho!$D$6</f>
        <v>9.1</v>
      </c>
      <c r="D14" s="104">
        <f>[10]Julho!$D$7</f>
        <v>13</v>
      </c>
      <c r="E14" s="104">
        <f>[10]Julho!$D$8</f>
        <v>12.5</v>
      </c>
      <c r="F14" s="104">
        <f>[10]Julho!$D$9</f>
        <v>14.4</v>
      </c>
      <c r="G14" s="104">
        <f>[10]Julho!$D$10</f>
        <v>10.6</v>
      </c>
      <c r="H14" s="104">
        <f>[10]Julho!$D$11</f>
        <v>13.8</v>
      </c>
      <c r="I14" s="104">
        <f>[10]Julho!$D$12</f>
        <v>12.2</v>
      </c>
      <c r="J14" s="104">
        <f>[10]Julho!$D$13</f>
        <v>12.3</v>
      </c>
      <c r="K14" s="104">
        <f>[10]Julho!$D$14</f>
        <v>12.6</v>
      </c>
      <c r="L14" s="104">
        <f>[10]Julho!$D$15</f>
        <v>14.1</v>
      </c>
      <c r="M14" s="104">
        <f>[10]Julho!$D$16</f>
        <v>13.5</v>
      </c>
      <c r="N14" s="104">
        <f>[10]Julho!$D$17</f>
        <v>12.3</v>
      </c>
      <c r="O14" s="104">
        <f>[10]Julho!$D$18</f>
        <v>14.2</v>
      </c>
      <c r="P14" s="104">
        <f>[10]Julho!$D$19</f>
        <v>11.9</v>
      </c>
      <c r="Q14" s="104">
        <f>[10]Julho!$D$20</f>
        <v>10.3</v>
      </c>
      <c r="R14" s="104">
        <f>[10]Julho!$D$21</f>
        <v>11.8</v>
      </c>
      <c r="S14" s="104">
        <f>[10]Julho!$D$22</f>
        <v>9.5</v>
      </c>
      <c r="T14" s="104">
        <f>[10]Julho!$D$23</f>
        <v>8.9</v>
      </c>
      <c r="U14" s="104">
        <f>[10]Julho!$D$24</f>
        <v>11.4</v>
      </c>
      <c r="V14" s="104">
        <f>[10]Julho!$D$25</f>
        <v>12.9</v>
      </c>
      <c r="W14" s="104">
        <f>[10]Julho!$D$26</f>
        <v>11.8</v>
      </c>
      <c r="X14" s="104">
        <f>[10]Julho!$D$27</f>
        <v>12.4</v>
      </c>
      <c r="Y14" s="104">
        <f>[10]Julho!$D$28</f>
        <v>13.9</v>
      </c>
      <c r="Z14" s="104">
        <f>[10]Julho!$D$29</f>
        <v>12.6</v>
      </c>
      <c r="AA14" s="104">
        <f>[10]Julho!$D$30</f>
        <v>14.9</v>
      </c>
      <c r="AB14" s="104">
        <f>[10]Julho!$D$31</f>
        <v>13.7</v>
      </c>
      <c r="AC14" s="104">
        <f>[10]Julho!$D$32</f>
        <v>16.3</v>
      </c>
      <c r="AD14" s="104">
        <f>[10]Julho!$D$33</f>
        <v>8</v>
      </c>
      <c r="AE14" s="104">
        <f>[10]Julho!$D$34</f>
        <v>6.3</v>
      </c>
      <c r="AF14" s="104">
        <f>[10]Julho!$D$35</f>
        <v>12.4</v>
      </c>
      <c r="AG14" s="109">
        <f t="shared" si="1"/>
        <v>6.3</v>
      </c>
      <c r="AH14" s="108">
        <f t="shared" si="2"/>
        <v>12.064516129032258</v>
      </c>
      <c r="AJ14" s="12" t="s">
        <v>35</v>
      </c>
    </row>
    <row r="15" spans="1:36" x14ac:dyDescent="0.2">
      <c r="A15" s="47" t="s">
        <v>2</v>
      </c>
      <c r="B15" s="104">
        <f>[11]Julho!$D$5</f>
        <v>9.5</v>
      </c>
      <c r="C15" s="104">
        <f>[11]Julho!$D$6</f>
        <v>8.1</v>
      </c>
      <c r="D15" s="104">
        <f>[11]Julho!$D$7</f>
        <v>13.1</v>
      </c>
      <c r="E15" s="104">
        <f>[11]Julho!$D$8</f>
        <v>13.7</v>
      </c>
      <c r="F15" s="104">
        <f>[11]Julho!$D$9</f>
        <v>16.100000000000001</v>
      </c>
      <c r="G15" s="104">
        <f>[11]Julho!$D$10</f>
        <v>15.3</v>
      </c>
      <c r="H15" s="104">
        <f>[11]Julho!$D$11</f>
        <v>15.6</v>
      </c>
      <c r="I15" s="104">
        <f>[11]Julho!$D$12</f>
        <v>14.9</v>
      </c>
      <c r="J15" s="104">
        <f>[11]Julho!$D$13</f>
        <v>15.5</v>
      </c>
      <c r="K15" s="104">
        <f>[11]Julho!$D$14</f>
        <v>15.9</v>
      </c>
      <c r="L15" s="104">
        <f>[11]Julho!$D$15</f>
        <v>17.8</v>
      </c>
      <c r="M15" s="104">
        <f>[11]Julho!$D$16</f>
        <v>15.9</v>
      </c>
      <c r="N15" s="104">
        <f>[11]Julho!$D$17</f>
        <v>16.3</v>
      </c>
      <c r="O15" s="104">
        <f>[11]Julho!$D$18</f>
        <v>16.8</v>
      </c>
      <c r="P15" s="104">
        <f>[11]Julho!$D$19</f>
        <v>16.899999999999999</v>
      </c>
      <c r="Q15" s="104">
        <f>[11]Julho!$D$20</f>
        <v>18</v>
      </c>
      <c r="R15" s="104">
        <f>[11]Julho!$D$21</f>
        <v>16</v>
      </c>
      <c r="S15" s="104">
        <f>[11]Julho!$D$22</f>
        <v>9.1999999999999993</v>
      </c>
      <c r="T15" s="104">
        <f>[11]Julho!$D$23</f>
        <v>11.2</v>
      </c>
      <c r="U15" s="104">
        <f>[11]Julho!$D$24</f>
        <v>15.5</v>
      </c>
      <c r="V15" s="104">
        <f>[11]Julho!$D$25</f>
        <v>17.600000000000001</v>
      </c>
      <c r="W15" s="104">
        <f>[11]Julho!$D$26</f>
        <v>14.5</v>
      </c>
      <c r="X15" s="104">
        <f>[11]Julho!$D$27</f>
        <v>18.3</v>
      </c>
      <c r="Y15" s="104">
        <f>[11]Julho!$D$28</f>
        <v>18.7</v>
      </c>
      <c r="Z15" s="104">
        <f>[11]Julho!$D$29</f>
        <v>13.6</v>
      </c>
      <c r="AA15" s="104">
        <f>[11]Julho!$D$30</f>
        <v>21.1</v>
      </c>
      <c r="AB15" s="104">
        <f>[11]Julho!$D$31</f>
        <v>19.100000000000001</v>
      </c>
      <c r="AC15" s="104">
        <f>[11]Julho!$D$32</f>
        <v>14.3</v>
      </c>
      <c r="AD15" s="104">
        <f>[11]Julho!$D$33</f>
        <v>9.9</v>
      </c>
      <c r="AE15" s="104">
        <f>[11]Julho!$D$34</f>
        <v>9.3000000000000007</v>
      </c>
      <c r="AF15" s="104">
        <f>[11]Julho!$D$35</f>
        <v>16.100000000000001</v>
      </c>
      <c r="AG15" s="109">
        <f t="shared" si="1"/>
        <v>8.1</v>
      </c>
      <c r="AH15" s="108">
        <f t="shared" si="2"/>
        <v>14.96129032258065</v>
      </c>
      <c r="AJ15" s="12" t="s">
        <v>35</v>
      </c>
    </row>
    <row r="16" spans="1:36" x14ac:dyDescent="0.2">
      <c r="A16" s="47" t="s">
        <v>288</v>
      </c>
      <c r="B16" s="104" t="str">
        <f>[12]Julho!$D$5</f>
        <v>*</v>
      </c>
      <c r="C16" s="104" t="str">
        <f>[12]Julho!$D$6</f>
        <v>*</v>
      </c>
      <c r="D16" s="104" t="str">
        <f>[12]Julho!$D$7</f>
        <v>*</v>
      </c>
      <c r="E16" s="104" t="str">
        <f>[12]Julho!$D$8</f>
        <v>*</v>
      </c>
      <c r="F16" s="104" t="str">
        <f>[12]Julho!$D$9</f>
        <v>*</v>
      </c>
      <c r="G16" s="104" t="str">
        <f>[12]Julho!$D$10</f>
        <v>*</v>
      </c>
      <c r="H16" s="104" t="str">
        <f>[12]Julho!$D$11</f>
        <v>*</v>
      </c>
      <c r="I16" s="104" t="str">
        <f>[12]Julho!$D$12</f>
        <v>*</v>
      </c>
      <c r="J16" s="104" t="str">
        <f>[12]Julho!$D$13</f>
        <v>*</v>
      </c>
      <c r="K16" s="104" t="str">
        <f>[12]Julho!$D$14</f>
        <v>*</v>
      </c>
      <c r="L16" s="104" t="str">
        <f>[12]Julho!$D$15</f>
        <v>*</v>
      </c>
      <c r="M16" s="104" t="str">
        <f>[12]Julho!$D$16</f>
        <v>*</v>
      </c>
      <c r="N16" s="104" t="str">
        <f>[12]Julho!$D$17</f>
        <v>*</v>
      </c>
      <c r="O16" s="104" t="str">
        <f>[12]Julho!$D$18</f>
        <v>*</v>
      </c>
      <c r="P16" s="104" t="str">
        <f>[12]Julho!$D$19</f>
        <v>*</v>
      </c>
      <c r="Q16" s="104" t="str">
        <f>[12]Julho!$D$20</f>
        <v>*</v>
      </c>
      <c r="R16" s="104" t="str">
        <f>[12]Julho!$D$21</f>
        <v>*</v>
      </c>
      <c r="S16" s="104" t="str">
        <f>[12]Julho!$D$22</f>
        <v>*</v>
      </c>
      <c r="T16" s="104" t="str">
        <f>[12]Julho!$D$23</f>
        <v>*</v>
      </c>
      <c r="U16" s="104" t="str">
        <f>[12]Julho!$D$24</f>
        <v>*</v>
      </c>
      <c r="V16" s="104" t="str">
        <f>[12]Julho!$D$25</f>
        <v>*</v>
      </c>
      <c r="W16" s="104" t="str">
        <f>[12]Julho!$D$26</f>
        <v>*</v>
      </c>
      <c r="X16" s="104" t="str">
        <f>[12]Julho!$D$27</f>
        <v>*</v>
      </c>
      <c r="Y16" s="104" t="str">
        <f>[12]Julho!$D$28</f>
        <v>*</v>
      </c>
      <c r="Z16" s="104" t="str">
        <f>[12]Julho!$D$29</f>
        <v>*</v>
      </c>
      <c r="AA16" s="104" t="str">
        <f>[12]Julho!$D$30</f>
        <v>*</v>
      </c>
      <c r="AB16" s="104" t="str">
        <f>[12]Julho!$D$31</f>
        <v>*</v>
      </c>
      <c r="AC16" s="104" t="str">
        <f>[12]Julho!$D$32</f>
        <v>*</v>
      </c>
      <c r="AD16" s="104" t="str">
        <f>[12]Julho!$D$33</f>
        <v>*</v>
      </c>
      <c r="AE16" s="104" t="str">
        <f>[12]Julho!$D$34</f>
        <v>*</v>
      </c>
      <c r="AF16" s="104" t="str">
        <f>[12]Julho!$D$35</f>
        <v>*</v>
      </c>
      <c r="AG16" s="109" t="s">
        <v>154</v>
      </c>
      <c r="AH16" s="108" t="s">
        <v>154</v>
      </c>
      <c r="AJ16" s="12"/>
    </row>
    <row r="17" spans="1:39" x14ac:dyDescent="0.2">
      <c r="A17" s="47" t="s">
        <v>3</v>
      </c>
      <c r="B17" s="104">
        <f>[13]Julho!$D$5</f>
        <v>14.5</v>
      </c>
      <c r="C17" s="104">
        <f>[13]Julho!$D$6</f>
        <v>15.4</v>
      </c>
      <c r="D17" s="104">
        <f>[13]Julho!$D$7</f>
        <v>12.5</v>
      </c>
      <c r="E17" s="104">
        <f>[13]Julho!$D$8</f>
        <v>12.6</v>
      </c>
      <c r="F17" s="104">
        <f>[13]Julho!$D$9</f>
        <v>12.5</v>
      </c>
      <c r="G17" s="104">
        <f>[13]Julho!$D$10</f>
        <v>11</v>
      </c>
      <c r="H17" s="104">
        <f>[13]Julho!$D$11</f>
        <v>11.2</v>
      </c>
      <c r="I17" s="104">
        <f>[13]Julho!$D$12</f>
        <v>11.8</v>
      </c>
      <c r="J17" s="104">
        <f>[13]Julho!$D$13</f>
        <v>12.7</v>
      </c>
      <c r="K17" s="104">
        <f>[13]Julho!$D$14</f>
        <v>11.7</v>
      </c>
      <c r="L17" s="104">
        <f>[13]Julho!$D$15</f>
        <v>11.3</v>
      </c>
      <c r="M17" s="104">
        <f>[13]Julho!$D$16</f>
        <v>11.6</v>
      </c>
      <c r="N17" s="104">
        <f>[13]Julho!$D$17</f>
        <v>13.8</v>
      </c>
      <c r="O17" s="104">
        <f>[13]Julho!$D$18</f>
        <v>14</v>
      </c>
      <c r="P17" s="104">
        <f>[13]Julho!$D$19</f>
        <v>10.6</v>
      </c>
      <c r="Q17" s="104">
        <f>[13]Julho!$D$20</f>
        <v>10.5</v>
      </c>
      <c r="R17" s="104">
        <f>[13]Julho!$D$21</f>
        <v>12.5</v>
      </c>
      <c r="S17" s="104">
        <f>[13]Julho!$D$22</f>
        <v>12.9</v>
      </c>
      <c r="T17" s="104">
        <f>[13]Julho!$D$23</f>
        <v>10.1</v>
      </c>
      <c r="U17" s="104">
        <f>[13]Julho!$D$24</f>
        <v>10.6</v>
      </c>
      <c r="V17" s="104">
        <f>[13]Julho!$D$25</f>
        <v>11.5</v>
      </c>
      <c r="W17" s="104">
        <f>[13]Julho!$D$26</f>
        <v>11.6</v>
      </c>
      <c r="X17" s="104">
        <f>[13]Julho!$D$27</f>
        <v>12.5</v>
      </c>
      <c r="Y17" s="104">
        <f>[13]Julho!$D$28</f>
        <v>13.4</v>
      </c>
      <c r="Z17" s="104">
        <f>[13]Julho!$D$29</f>
        <v>14.1</v>
      </c>
      <c r="AA17" s="104">
        <f>[13]Julho!$D$30</f>
        <v>14.3</v>
      </c>
      <c r="AB17" s="104">
        <f>[13]Julho!$D$31</f>
        <v>14.1</v>
      </c>
      <c r="AC17" s="104">
        <f>[13]Julho!$D$32</f>
        <v>16.899999999999999</v>
      </c>
      <c r="AD17" s="104">
        <f>[13]Julho!$D$33</f>
        <v>12.7</v>
      </c>
      <c r="AE17" s="104">
        <f>[13]Julho!$D$34</f>
        <v>7.3</v>
      </c>
      <c r="AF17" s="104">
        <f>[13]Julho!$D$35</f>
        <v>7.6</v>
      </c>
      <c r="AG17" s="109">
        <f t="shared" si="1"/>
        <v>7.3</v>
      </c>
      <c r="AH17" s="108">
        <f t="shared" si="2"/>
        <v>12.251612903225809</v>
      </c>
      <c r="AJ17" s="12"/>
    </row>
    <row r="18" spans="1:39" x14ac:dyDescent="0.2">
      <c r="A18" s="47" t="s">
        <v>4</v>
      </c>
      <c r="B18" s="104">
        <f>[14]Julho!$D$5</f>
        <v>10.8</v>
      </c>
      <c r="C18" s="104">
        <f>[14]Julho!$D$6</f>
        <v>13.6</v>
      </c>
      <c r="D18" s="104">
        <f>[14]Julho!$D$7</f>
        <v>12.6</v>
      </c>
      <c r="E18" s="104">
        <f>[14]Julho!$D$8</f>
        <v>11.4</v>
      </c>
      <c r="F18" s="104">
        <f>[14]Julho!$D$9</f>
        <v>14.8</v>
      </c>
      <c r="G18" s="104">
        <f>[14]Julho!$D$10</f>
        <v>13.3</v>
      </c>
      <c r="H18" s="104">
        <f>[14]Julho!$D$11</f>
        <v>14.6</v>
      </c>
      <c r="I18" s="104">
        <f>[14]Julho!$D$12</f>
        <v>12.2</v>
      </c>
      <c r="J18" s="104">
        <f>[14]Julho!$D$13</f>
        <v>12.6</v>
      </c>
      <c r="K18" s="104">
        <f>[14]Julho!$D$14</f>
        <v>14.4</v>
      </c>
      <c r="L18" s="104">
        <f>[14]Julho!$D$15</f>
        <v>15.6</v>
      </c>
      <c r="M18" s="104">
        <f>[14]Julho!$D$16</f>
        <v>13.3</v>
      </c>
      <c r="N18" s="104">
        <f>[14]Julho!$D$17</f>
        <v>15.3</v>
      </c>
      <c r="O18" s="104">
        <f>[14]Julho!$D$18</f>
        <v>15.6</v>
      </c>
      <c r="P18" s="104">
        <f>[14]Julho!$D$19</f>
        <v>14.7</v>
      </c>
      <c r="Q18" s="104">
        <f>[14]Julho!$D$20</f>
        <v>14.6</v>
      </c>
      <c r="R18" s="104">
        <f>[14]Julho!$D$21</f>
        <v>14.4</v>
      </c>
      <c r="S18" s="104">
        <f>[14]Julho!$D$22</f>
        <v>9.6999999999999993</v>
      </c>
      <c r="T18" s="104">
        <f>[14]Julho!$D$23</f>
        <v>10.1</v>
      </c>
      <c r="U18" s="104">
        <f>[14]Julho!$D$24</f>
        <v>11.9</v>
      </c>
      <c r="V18" s="104">
        <f>[14]Julho!$D$25</f>
        <v>15.1</v>
      </c>
      <c r="W18" s="104">
        <f>[14]Julho!$D$26</f>
        <v>15.6</v>
      </c>
      <c r="X18" s="104">
        <f>[14]Julho!$D$27</f>
        <v>16.8</v>
      </c>
      <c r="Y18" s="104">
        <f>[14]Julho!$D$28</f>
        <v>16.100000000000001</v>
      </c>
      <c r="Z18" s="104">
        <f>[14]Julho!$D$29</f>
        <v>14.1</v>
      </c>
      <c r="AA18" s="104">
        <f>[14]Julho!$D$30</f>
        <v>16.899999999999999</v>
      </c>
      <c r="AB18" s="104">
        <f>[14]Julho!$D$31</f>
        <v>16.600000000000001</v>
      </c>
      <c r="AC18" s="104">
        <f>[14]Julho!$D$32</f>
        <v>18.399999999999999</v>
      </c>
      <c r="AD18" s="104">
        <f>[14]Julho!$D$33</f>
        <v>9.6999999999999993</v>
      </c>
      <c r="AE18" s="104">
        <f>[14]Julho!$D$34</f>
        <v>10.1</v>
      </c>
      <c r="AF18" s="104">
        <f>[14]Julho!$D$35</f>
        <v>9.6999999999999993</v>
      </c>
      <c r="AG18" s="109">
        <f t="shared" si="1"/>
        <v>9.6999999999999993</v>
      </c>
      <c r="AH18" s="108">
        <f t="shared" si="2"/>
        <v>13.696774193548388</v>
      </c>
    </row>
    <row r="19" spans="1:39" x14ac:dyDescent="0.2">
      <c r="A19" s="47" t="s">
        <v>209</v>
      </c>
      <c r="B19" s="104">
        <f>[15]Julho!$D$5</f>
        <v>9.5</v>
      </c>
      <c r="C19" s="104">
        <f>[15]Julho!$D$6</f>
        <v>8</v>
      </c>
      <c r="D19" s="104">
        <f>[15]Julho!$D$7</f>
        <v>13.2</v>
      </c>
      <c r="E19" s="104">
        <f>[15]Julho!$D$8</f>
        <v>14.2</v>
      </c>
      <c r="F19" s="104">
        <f>[15]Julho!$D$9</f>
        <v>15.6</v>
      </c>
      <c r="G19" s="104">
        <f>[15]Julho!$D$10</f>
        <v>16.5</v>
      </c>
      <c r="H19" s="104">
        <f>[15]Julho!$D$11</f>
        <v>15.8</v>
      </c>
      <c r="I19" s="104">
        <f>[15]Julho!$D$12</f>
        <v>16.399999999999999</v>
      </c>
      <c r="J19" s="104">
        <f>[15]Julho!$D$13</f>
        <v>15.6</v>
      </c>
      <c r="K19" s="104">
        <f>[15]Julho!$D$14</f>
        <v>15.9</v>
      </c>
      <c r="L19" s="104">
        <f>[15]Julho!$D$15</f>
        <v>17.100000000000001</v>
      </c>
      <c r="M19" s="104">
        <f>[15]Julho!$D$16</f>
        <v>18.2</v>
      </c>
      <c r="N19" s="104">
        <f>[15]Julho!$D$17</f>
        <v>17.7</v>
      </c>
      <c r="O19" s="104">
        <f>[15]Julho!$D$18</f>
        <v>18.2</v>
      </c>
      <c r="P19" s="104">
        <f>[15]Julho!$D$19</f>
        <v>19.2</v>
      </c>
      <c r="Q19" s="104">
        <f>[15]Julho!$D$20</f>
        <v>18.100000000000001</v>
      </c>
      <c r="R19" s="104">
        <f>[15]Julho!$D$21</f>
        <v>15.8</v>
      </c>
      <c r="S19" s="104">
        <f>[15]Julho!$D$22</f>
        <v>9.6999999999999993</v>
      </c>
      <c r="T19" s="104">
        <f>[15]Julho!$D$23</f>
        <v>12.6</v>
      </c>
      <c r="U19" s="104">
        <f>[15]Julho!$D$24</f>
        <v>16.600000000000001</v>
      </c>
      <c r="V19" s="104">
        <f>[15]Julho!$D$25</f>
        <v>18</v>
      </c>
      <c r="W19" s="104">
        <f>[15]Julho!$D$26</f>
        <v>21.1</v>
      </c>
      <c r="X19" s="104">
        <f>[15]Julho!$D$27</f>
        <v>20</v>
      </c>
      <c r="Y19" s="104">
        <f>[15]Julho!$D$28</f>
        <v>20.6</v>
      </c>
      <c r="Z19" s="104">
        <f>[15]Julho!$D$29</f>
        <v>18.2</v>
      </c>
      <c r="AA19" s="104">
        <f>[15]Julho!$D$30</f>
        <v>20.6</v>
      </c>
      <c r="AB19" s="104">
        <f>[15]Julho!$D$31</f>
        <v>23.2</v>
      </c>
      <c r="AC19" s="104">
        <f>[15]Julho!$D$32</f>
        <v>14.8</v>
      </c>
      <c r="AD19" s="104">
        <f>[15]Julho!$D$33</f>
        <v>10.1</v>
      </c>
      <c r="AE19" s="104">
        <f>[15]Julho!$D$34</f>
        <v>12.1</v>
      </c>
      <c r="AF19" s="104">
        <f>[15]Julho!$D$35</f>
        <v>13.8</v>
      </c>
      <c r="AG19" s="109">
        <f t="shared" si="1"/>
        <v>8</v>
      </c>
      <c r="AH19" s="108">
        <f t="shared" si="2"/>
        <v>16.012903225806454</v>
      </c>
    </row>
    <row r="20" spans="1:39" x14ac:dyDescent="0.2">
      <c r="A20" s="47" t="s">
        <v>5</v>
      </c>
      <c r="B20" s="104">
        <f>[16]Julho!$D$5</f>
        <v>11.7</v>
      </c>
      <c r="C20" s="104">
        <f>[16]Julho!$D$6</f>
        <v>8.5</v>
      </c>
      <c r="D20" s="104">
        <f>[16]Julho!$D$7</f>
        <v>10.4</v>
      </c>
      <c r="E20" s="104">
        <f>[16]Julho!$D$8</f>
        <v>13.4</v>
      </c>
      <c r="F20" s="104">
        <f>[16]Julho!$D$9</f>
        <v>18.600000000000001</v>
      </c>
      <c r="G20" s="104">
        <f>[16]Julho!$D$10</f>
        <v>17.7</v>
      </c>
      <c r="H20" s="104">
        <f>[16]Julho!$D$11</f>
        <v>19.7</v>
      </c>
      <c r="I20" s="104">
        <f>[16]Julho!$D$12</f>
        <v>17.8</v>
      </c>
      <c r="J20" s="104">
        <f>[16]Julho!$D$13</f>
        <v>18.3</v>
      </c>
      <c r="K20" s="104">
        <f>[16]Julho!$D$14</f>
        <v>17.8</v>
      </c>
      <c r="L20" s="104">
        <f>[16]Julho!$D$15</f>
        <v>17.5</v>
      </c>
      <c r="M20" s="104">
        <f>[16]Julho!$D$16</f>
        <v>17.899999999999999</v>
      </c>
      <c r="N20" s="104">
        <f>[16]Julho!$D$17</f>
        <v>18.2</v>
      </c>
      <c r="O20" s="104">
        <f>[16]Julho!$D$18</f>
        <v>18.5</v>
      </c>
      <c r="P20" s="104">
        <f>[16]Julho!$D$19</f>
        <v>20.100000000000001</v>
      </c>
      <c r="Q20" s="104">
        <f>[16]Julho!$D$20</f>
        <v>22.4</v>
      </c>
      <c r="R20" s="104">
        <f>[16]Julho!$D$21</f>
        <v>16.399999999999999</v>
      </c>
      <c r="S20" s="104">
        <f>[16]Julho!$D$22</f>
        <v>14.2</v>
      </c>
      <c r="T20" s="104">
        <f>[16]Julho!$D$23</f>
        <v>14.8</v>
      </c>
      <c r="U20" s="104">
        <f>[16]Julho!$D$24</f>
        <v>16.399999999999999</v>
      </c>
      <c r="V20" s="104">
        <f>[16]Julho!$D$25</f>
        <v>19.3</v>
      </c>
      <c r="W20" s="104">
        <f>[16]Julho!$D$26</f>
        <v>21.3</v>
      </c>
      <c r="X20" s="104">
        <f>[16]Julho!$D$27</f>
        <v>21.9</v>
      </c>
      <c r="Y20" s="104">
        <f>[16]Julho!$D$28</f>
        <v>23.3</v>
      </c>
      <c r="Z20" s="104">
        <f>[16]Julho!$D$29</f>
        <v>21.8</v>
      </c>
      <c r="AA20" s="104">
        <f>[16]Julho!$D$30</f>
        <v>21.6</v>
      </c>
      <c r="AB20" s="104">
        <f>[16]Julho!$D$31</f>
        <v>22.7</v>
      </c>
      <c r="AC20" s="104">
        <f>[16]Julho!$D$32</f>
        <v>16.5</v>
      </c>
      <c r="AD20" s="104">
        <f>[16]Julho!$D$33</f>
        <v>13.6</v>
      </c>
      <c r="AE20" s="104">
        <f>[16]Julho!$D$34</f>
        <v>15.4</v>
      </c>
      <c r="AF20" s="104">
        <f>[16]Julho!$D$35</f>
        <v>21</v>
      </c>
      <c r="AG20" s="109">
        <f t="shared" si="1"/>
        <v>8.5</v>
      </c>
      <c r="AH20" s="108">
        <f t="shared" si="2"/>
        <v>17.7</v>
      </c>
      <c r="AI20" s="12" t="s">
        <v>35</v>
      </c>
      <c r="AL20" t="s">
        <v>35</v>
      </c>
    </row>
    <row r="21" spans="1:39" x14ac:dyDescent="0.2">
      <c r="A21" s="47" t="s">
        <v>276</v>
      </c>
      <c r="B21" s="104" t="str">
        <f>[17]Julho!$D$5</f>
        <v>*</v>
      </c>
      <c r="C21" s="104" t="str">
        <f>[17]Julho!$D$6</f>
        <v>*</v>
      </c>
      <c r="D21" s="104" t="str">
        <f>[17]Julho!$D$7</f>
        <v>*</v>
      </c>
      <c r="E21" s="104" t="str">
        <f>[17]Julho!$D$8</f>
        <v>*</v>
      </c>
      <c r="F21" s="104" t="str">
        <f>[17]Julho!$D$9</f>
        <v>*</v>
      </c>
      <c r="G21" s="104" t="str">
        <f>[17]Julho!$D$10</f>
        <v>*</v>
      </c>
      <c r="H21" s="104" t="str">
        <f>[17]Julho!$D$11</f>
        <v>*</v>
      </c>
      <c r="I21" s="104" t="str">
        <f>[17]Julho!$D$12</f>
        <v>*</v>
      </c>
      <c r="J21" s="104" t="str">
        <f>[17]Julho!$D$13</f>
        <v>*</v>
      </c>
      <c r="K21" s="104" t="str">
        <f>[17]Julho!$D$14</f>
        <v>*</v>
      </c>
      <c r="L21" s="104" t="str">
        <f>[17]Julho!$D$15</f>
        <v>*</v>
      </c>
      <c r="M21" s="104" t="str">
        <f>[17]Julho!$D$16</f>
        <v>*</v>
      </c>
      <c r="N21" s="104" t="str">
        <f>[17]Julho!$D$17</f>
        <v>*</v>
      </c>
      <c r="O21" s="104" t="str">
        <f>[17]Julho!$D$18</f>
        <v>*</v>
      </c>
      <c r="P21" s="104" t="str">
        <f>[17]Julho!$D$19</f>
        <v>*</v>
      </c>
      <c r="Q21" s="104" t="str">
        <f>[17]Julho!$D$20</f>
        <v>*</v>
      </c>
      <c r="R21" s="104" t="str">
        <f>[17]Julho!$D$21</f>
        <v>*</v>
      </c>
      <c r="S21" s="104" t="str">
        <f>[17]Julho!$D$22</f>
        <v>*</v>
      </c>
      <c r="T21" s="104" t="str">
        <f>[17]Julho!$D$23</f>
        <v>*</v>
      </c>
      <c r="U21" s="104" t="str">
        <f>[17]Julho!$D$24</f>
        <v>*</v>
      </c>
      <c r="V21" s="104" t="str">
        <f>[17]Julho!$D$25</f>
        <v>*</v>
      </c>
      <c r="W21" s="104" t="str">
        <f>[17]Julho!$D$26</f>
        <v>*</v>
      </c>
      <c r="X21" s="104" t="str">
        <f>[17]Julho!$D$27</f>
        <v>*</v>
      </c>
      <c r="Y21" s="104" t="str">
        <f>[17]Julho!$D$28</f>
        <v>*</v>
      </c>
      <c r="Z21" s="104" t="str">
        <f>[17]Julho!$D$29</f>
        <v>*</v>
      </c>
      <c r="AA21" s="104">
        <f>[17]Julho!$D$30</f>
        <v>22.9</v>
      </c>
      <c r="AB21" s="104">
        <f>[17]Julho!$D$31</f>
        <v>19.600000000000001</v>
      </c>
      <c r="AC21" s="104">
        <f>[17]Julho!$D$32</f>
        <v>18.5</v>
      </c>
      <c r="AD21" s="104">
        <f>[17]Julho!$D$33</f>
        <v>14.9</v>
      </c>
      <c r="AE21" s="104">
        <f>[17]Julho!$D$34</f>
        <v>14.8</v>
      </c>
      <c r="AF21" s="104">
        <f>[17]Julho!$D$35</f>
        <v>17.100000000000001</v>
      </c>
      <c r="AG21" s="109">
        <f t="shared" si="1"/>
        <v>14.8</v>
      </c>
      <c r="AH21" s="108">
        <f t="shared" si="2"/>
        <v>17.966666666666669</v>
      </c>
      <c r="AI21" s="12"/>
    </row>
    <row r="22" spans="1:39" x14ac:dyDescent="0.2">
      <c r="A22" s="47" t="s">
        <v>277</v>
      </c>
      <c r="B22" s="104" t="str">
        <f>[18]Julho!$D$5</f>
        <v>*</v>
      </c>
      <c r="C22" s="104" t="str">
        <f>[18]Julho!$D$6</f>
        <v>*</v>
      </c>
      <c r="D22" s="104" t="str">
        <f>[18]Julho!$D$7</f>
        <v>*</v>
      </c>
      <c r="E22" s="104" t="str">
        <f>[18]Julho!$D$8</f>
        <v>*</v>
      </c>
      <c r="F22" s="104" t="str">
        <f>[18]Julho!$D$9</f>
        <v>*</v>
      </c>
      <c r="G22" s="104" t="str">
        <f>[18]Julho!$D$10</f>
        <v>*</v>
      </c>
      <c r="H22" s="104" t="str">
        <f>[18]Julho!$D$11</f>
        <v>*</v>
      </c>
      <c r="I22" s="104" t="str">
        <f>[18]Julho!$D$12</f>
        <v>*</v>
      </c>
      <c r="J22" s="104" t="str">
        <f>[18]Julho!$D$13</f>
        <v>*</v>
      </c>
      <c r="K22" s="104" t="str">
        <f>[18]Julho!$D$14</f>
        <v>*</v>
      </c>
      <c r="L22" s="104" t="str">
        <f>[18]Julho!$D$15</f>
        <v>*</v>
      </c>
      <c r="M22" s="104" t="str">
        <f>[18]Julho!$D$16</f>
        <v>*</v>
      </c>
      <c r="N22" s="104" t="str">
        <f>[18]Julho!$D$17</f>
        <v>*</v>
      </c>
      <c r="O22" s="104" t="str">
        <f>[18]Julho!$D$18</f>
        <v>*</v>
      </c>
      <c r="P22" s="104" t="str">
        <f>[18]Julho!$D$19</f>
        <v>*</v>
      </c>
      <c r="Q22" s="104" t="str">
        <f>[18]Julho!$D$20</f>
        <v>*</v>
      </c>
      <c r="R22" s="104" t="str">
        <f>[18]Julho!$D$21</f>
        <v>*</v>
      </c>
      <c r="S22" s="104" t="str">
        <f>[18]Julho!$D$22</f>
        <v>*</v>
      </c>
      <c r="T22" s="104" t="str">
        <f>[18]Julho!$D$23</f>
        <v>*</v>
      </c>
      <c r="U22" s="104" t="str">
        <f>[18]Julho!$D$24</f>
        <v>*</v>
      </c>
      <c r="V22" s="104" t="str">
        <f>[18]Julho!$D$25</f>
        <v>*</v>
      </c>
      <c r="W22" s="104" t="str">
        <f>[18]Julho!$D$26</f>
        <v>*</v>
      </c>
      <c r="X22" s="104" t="str">
        <f>[18]Julho!$D$27</f>
        <v>*</v>
      </c>
      <c r="Y22" s="104" t="str">
        <f>[18]Julho!$D$28</f>
        <v>*</v>
      </c>
      <c r="Z22" s="104" t="str">
        <f>[18]Julho!$D$29</f>
        <v>*</v>
      </c>
      <c r="AA22" s="104" t="str">
        <f>[18]Julho!$D$30</f>
        <v>*</v>
      </c>
      <c r="AB22" s="104" t="str">
        <f>[18]Julho!$D$31</f>
        <v>*</v>
      </c>
      <c r="AC22" s="104" t="str">
        <f>[18]Julho!$D$32</f>
        <v>*</v>
      </c>
      <c r="AD22" s="104">
        <f>[18]Julho!$D$33</f>
        <v>18</v>
      </c>
      <c r="AE22" s="104">
        <f>[18]Julho!$D$34</f>
        <v>12.6</v>
      </c>
      <c r="AF22" s="104">
        <f>[18]Julho!$D$35</f>
        <v>14.2</v>
      </c>
      <c r="AG22" s="109">
        <f t="shared" si="1"/>
        <v>12.6</v>
      </c>
      <c r="AH22" s="108">
        <f t="shared" si="2"/>
        <v>14.933333333333332</v>
      </c>
      <c r="AI22" s="12"/>
    </row>
    <row r="23" spans="1:39" x14ac:dyDescent="0.2">
      <c r="A23" s="47" t="s">
        <v>263</v>
      </c>
      <c r="B23" s="104">
        <f>[19]Julho!$D$5</f>
        <v>11.1</v>
      </c>
      <c r="C23" s="104">
        <f>[19]Julho!$D$6</f>
        <v>5.7</v>
      </c>
      <c r="D23" s="104">
        <f>[19]Julho!$D$7</f>
        <v>6.7</v>
      </c>
      <c r="E23" s="104">
        <f>[19]Julho!$D$8</f>
        <v>9</v>
      </c>
      <c r="F23" s="104">
        <f>[19]Julho!$D$9</f>
        <v>11.1</v>
      </c>
      <c r="G23" s="104">
        <f>[19]Julho!$D$10</f>
        <v>12.7</v>
      </c>
      <c r="H23" s="104">
        <f>[19]Julho!$D$11</f>
        <v>13.4</v>
      </c>
      <c r="I23" s="104">
        <f>[19]Julho!$D$12</f>
        <v>11</v>
      </c>
      <c r="J23" s="104">
        <f>[19]Julho!$D$13</f>
        <v>11.3</v>
      </c>
      <c r="K23" s="104">
        <f>[19]Julho!$D$14</f>
        <v>11.5</v>
      </c>
      <c r="L23" s="104">
        <f>[19]Julho!$D$15</f>
        <v>12.5</v>
      </c>
      <c r="M23" s="104">
        <f>[19]Julho!$D$16</f>
        <v>12.2</v>
      </c>
      <c r="N23" s="104">
        <f>[19]Julho!$D$17</f>
        <v>11.3</v>
      </c>
      <c r="O23" s="104">
        <f>[19]Julho!$D$18</f>
        <v>12.6</v>
      </c>
      <c r="P23" s="104">
        <f>[19]Julho!$D$19</f>
        <v>14.5</v>
      </c>
      <c r="Q23" s="104">
        <f>[19]Julho!$D$20</f>
        <v>20.5</v>
      </c>
      <c r="R23" s="104">
        <f>[19]Julho!$D$21</f>
        <v>14.9</v>
      </c>
      <c r="S23" s="104">
        <f>[19]Julho!$D$22</f>
        <v>5.7</v>
      </c>
      <c r="T23" s="104">
        <f>[19]Julho!$D$23</f>
        <v>7.7</v>
      </c>
      <c r="U23" s="104">
        <f>[19]Julho!$D$24</f>
        <v>11.7</v>
      </c>
      <c r="V23" s="104">
        <f>[19]Julho!$D$25</f>
        <v>15.2</v>
      </c>
      <c r="W23" s="104">
        <f>[19]Julho!$D$26</f>
        <v>15.8</v>
      </c>
      <c r="X23" s="104">
        <f>[19]Julho!$D$27</f>
        <v>15.9</v>
      </c>
      <c r="Y23" s="104">
        <f>[19]Julho!$D$28</f>
        <v>17.899999999999999</v>
      </c>
      <c r="Z23" s="104">
        <f>[19]Julho!$D$29</f>
        <v>17</v>
      </c>
      <c r="AA23" s="104">
        <f>[19]Julho!$D$30</f>
        <v>19.7</v>
      </c>
      <c r="AB23" s="104">
        <f>[19]Julho!$D$31</f>
        <v>21.9</v>
      </c>
      <c r="AC23" s="104">
        <f>[19]Julho!$D$32</f>
        <v>14.8</v>
      </c>
      <c r="AD23" s="104">
        <f>[19]Julho!$D$33</f>
        <v>10.1</v>
      </c>
      <c r="AE23" s="104">
        <f>[19]Julho!$D$34</f>
        <v>11</v>
      </c>
      <c r="AF23" s="104">
        <f>[19]Julho!$D$35</f>
        <v>17.3</v>
      </c>
      <c r="AG23" s="109">
        <f t="shared" si="1"/>
        <v>5.7</v>
      </c>
      <c r="AH23" s="108">
        <f t="shared" si="2"/>
        <v>13.022580645161288</v>
      </c>
      <c r="AI23" s="12"/>
    </row>
    <row r="24" spans="1:39" x14ac:dyDescent="0.2">
      <c r="A24" s="47" t="s">
        <v>292</v>
      </c>
      <c r="B24" s="104">
        <f>[20]Julho!$D$5</f>
        <v>12.8</v>
      </c>
      <c r="C24" s="104">
        <f>[20]Julho!$D$6</f>
        <v>10.7</v>
      </c>
      <c r="D24" s="104">
        <f>[20]Julho!$D$7</f>
        <v>11.9</v>
      </c>
      <c r="E24" s="104">
        <f>[20]Julho!$D$8</f>
        <v>14</v>
      </c>
      <c r="F24" s="104">
        <f>[20]Julho!$D$9</f>
        <v>15.6</v>
      </c>
      <c r="G24" s="104">
        <f>[20]Julho!$D$10</f>
        <v>15.3</v>
      </c>
      <c r="H24" s="104">
        <f>[20]Julho!$D$11</f>
        <v>13.9</v>
      </c>
      <c r="I24" s="104">
        <f>[20]Julho!$D$12</f>
        <v>15.2</v>
      </c>
      <c r="J24" s="104">
        <f>[20]Julho!$D$13</f>
        <v>15</v>
      </c>
      <c r="K24" s="104">
        <f>[20]Julho!$D$14</f>
        <v>15.6</v>
      </c>
      <c r="L24" s="104">
        <f>[20]Julho!$D$15</f>
        <v>13.8</v>
      </c>
      <c r="M24" s="104">
        <f>[20]Julho!$D$16</f>
        <v>15.4</v>
      </c>
      <c r="N24" s="104">
        <f>[20]Julho!$D$17</f>
        <v>14.7</v>
      </c>
      <c r="O24" s="104">
        <f>[20]Julho!$D$18</f>
        <v>14.4</v>
      </c>
      <c r="P24" s="104">
        <f>[20]Julho!$D$19</f>
        <v>16.399999999999999</v>
      </c>
      <c r="Q24" s="104">
        <f>[20]Julho!$D$20</f>
        <v>15.1</v>
      </c>
      <c r="R24" s="104">
        <f>[20]Julho!$D$21</f>
        <v>15.2</v>
      </c>
      <c r="S24" s="104">
        <f>[20]Julho!$D$22</f>
        <v>12.2</v>
      </c>
      <c r="T24" s="104">
        <f>[20]Julho!$D$23</f>
        <v>12.1</v>
      </c>
      <c r="U24" s="104">
        <f>[20]Julho!$D$24</f>
        <v>15.9</v>
      </c>
      <c r="V24" s="104">
        <f>[20]Julho!$D$25</f>
        <v>15.4</v>
      </c>
      <c r="W24" s="104">
        <f>[20]Julho!$D$26</f>
        <v>16.7</v>
      </c>
      <c r="X24" s="104">
        <f>[20]Julho!$D$27</f>
        <v>16.7</v>
      </c>
      <c r="Y24" s="104">
        <f>[20]Julho!$D$28</f>
        <v>17</v>
      </c>
      <c r="Z24" s="104">
        <f>[20]Julho!$D$29</f>
        <v>16.7</v>
      </c>
      <c r="AA24" s="104">
        <f>[20]Julho!$D$30</f>
        <v>18.2</v>
      </c>
      <c r="AB24" s="104">
        <f>[20]Julho!$D$31</f>
        <v>18.899999999999999</v>
      </c>
      <c r="AC24" s="104">
        <f>[20]Julho!$D$32</f>
        <v>18.5</v>
      </c>
      <c r="AD24" s="104">
        <f>[20]Julho!$D$33</f>
        <v>14.3</v>
      </c>
      <c r="AE24" s="104">
        <f>[20]Julho!$D$34</f>
        <v>13.7</v>
      </c>
      <c r="AF24" s="104">
        <f>[20]Julho!$D$35</f>
        <v>15.5</v>
      </c>
      <c r="AG24" s="109">
        <f t="shared" si="1"/>
        <v>10.7</v>
      </c>
      <c r="AH24" s="108">
        <f t="shared" si="2"/>
        <v>15.058064516129029</v>
      </c>
      <c r="AI24" s="12"/>
    </row>
    <row r="25" spans="1:39" x14ac:dyDescent="0.2">
      <c r="A25" s="47" t="s">
        <v>206</v>
      </c>
      <c r="B25" s="104">
        <f>[21]Julho!$D$5</f>
        <v>4.0999999999999996</v>
      </c>
      <c r="C25" s="104">
        <f>[21]Julho!$D$6</f>
        <v>1.8</v>
      </c>
      <c r="D25" s="104">
        <f>[21]Julho!$D$7</f>
        <v>3.1</v>
      </c>
      <c r="E25" s="104">
        <f>[21]Julho!$D$8</f>
        <v>5.4</v>
      </c>
      <c r="F25" s="104">
        <f>[21]Julho!$D$9</f>
        <v>7.2</v>
      </c>
      <c r="G25" s="104">
        <f>[21]Julho!$D$10</f>
        <v>6.4</v>
      </c>
      <c r="H25" s="104">
        <f>[21]Julho!$D$11</f>
        <v>7.5</v>
      </c>
      <c r="I25" s="104">
        <f>[21]Julho!$D$12</f>
        <v>7.8</v>
      </c>
      <c r="J25" s="104">
        <f>[21]Julho!$D$13</f>
        <v>7.9</v>
      </c>
      <c r="K25" s="104">
        <f>[21]Julho!$D$14</f>
        <v>8.5</v>
      </c>
      <c r="L25" s="104">
        <f>[21]Julho!$D$15</f>
        <v>6.6</v>
      </c>
      <c r="M25" s="104">
        <f>[21]Julho!$D$16</f>
        <v>6.8</v>
      </c>
      <c r="N25" s="104">
        <f>[21]Julho!$D$17</f>
        <v>4.7</v>
      </c>
      <c r="O25" s="104">
        <f>[21]Julho!$D$18</f>
        <v>6.1</v>
      </c>
      <c r="P25" s="104">
        <f>[21]Julho!$D$19</f>
        <v>8.1</v>
      </c>
      <c r="Q25" s="104">
        <f>[21]Julho!$D$20</f>
        <v>7.6</v>
      </c>
      <c r="R25" s="104">
        <f>[21]Julho!$D$21</f>
        <v>7.7</v>
      </c>
      <c r="S25" s="104">
        <f>[21]Julho!$D$22</f>
        <v>3.2</v>
      </c>
      <c r="T25" s="104">
        <f>[21]Julho!$D$23</f>
        <v>3.4</v>
      </c>
      <c r="U25" s="104">
        <f>[21]Julho!$D$24</f>
        <v>7.9</v>
      </c>
      <c r="V25" s="104">
        <f>[21]Julho!$D$25</f>
        <v>7</v>
      </c>
      <c r="W25" s="104">
        <f>[21]Julho!$D$26</f>
        <v>8.9</v>
      </c>
      <c r="X25" s="104">
        <f>[21]Julho!$D$27</f>
        <v>9</v>
      </c>
      <c r="Y25" s="104">
        <f>[21]Julho!$D$28</f>
        <v>8.4</v>
      </c>
      <c r="Z25" s="104">
        <f>[21]Julho!$D$29</f>
        <v>9.8000000000000007</v>
      </c>
      <c r="AA25" s="104">
        <f>[21]Julho!$D$30</f>
        <v>12.6</v>
      </c>
      <c r="AB25" s="104">
        <f>[21]Julho!$D$31</f>
        <v>11.9</v>
      </c>
      <c r="AC25" s="104">
        <f>[21]Julho!$D$32</f>
        <v>12.6</v>
      </c>
      <c r="AD25" s="104">
        <f>[21]Julho!$D$33</f>
        <v>4.5</v>
      </c>
      <c r="AE25" s="104">
        <f>[21]Julho!$D$34</f>
        <v>3</v>
      </c>
      <c r="AF25" s="104">
        <f>[21]Julho!$D$35</f>
        <v>9</v>
      </c>
      <c r="AG25" s="109">
        <f t="shared" si="1"/>
        <v>1.8</v>
      </c>
      <c r="AH25" s="108">
        <f t="shared" si="2"/>
        <v>7.0483870967741948</v>
      </c>
      <c r="AI25" s="12"/>
    </row>
    <row r="26" spans="1:39" x14ac:dyDescent="0.2">
      <c r="A26" s="47" t="s">
        <v>207</v>
      </c>
      <c r="B26" s="104">
        <f>[22]Julho!$D$5</f>
        <v>11.8</v>
      </c>
      <c r="C26" s="104">
        <f>[22]Julho!$D$6</f>
        <v>8.3000000000000007</v>
      </c>
      <c r="D26" s="104">
        <f>[22]Julho!$D$7</f>
        <v>9.3000000000000007</v>
      </c>
      <c r="E26" s="104">
        <f>[22]Julho!$D$8</f>
        <v>14.4</v>
      </c>
      <c r="F26" s="104">
        <f>[22]Julho!$D$9</f>
        <v>15.2</v>
      </c>
      <c r="G26" s="104">
        <f>[22]Julho!$D$10</f>
        <v>15.9</v>
      </c>
      <c r="H26" s="104">
        <f>[22]Julho!$D$11</f>
        <v>15</v>
      </c>
      <c r="I26" s="104">
        <f>[22]Julho!$D$12</f>
        <v>15.8</v>
      </c>
      <c r="J26" s="104">
        <f>[22]Julho!$D$13</f>
        <v>14.5</v>
      </c>
      <c r="K26" s="104">
        <f>[22]Julho!$D$14</f>
        <v>15.3</v>
      </c>
      <c r="L26" s="104">
        <f>[22]Julho!$D$15</f>
        <v>15</v>
      </c>
      <c r="M26" s="104">
        <f>[22]Julho!$D$16</f>
        <v>16.2</v>
      </c>
      <c r="N26" s="104">
        <f>[22]Julho!$D$17</f>
        <v>15.4</v>
      </c>
      <c r="O26" s="104">
        <f>[22]Julho!$D$18</f>
        <v>15.4</v>
      </c>
      <c r="P26" s="104">
        <f>[22]Julho!$D$19</f>
        <v>15.4</v>
      </c>
      <c r="Q26" s="104">
        <f>[22]Julho!$D$20</f>
        <v>16.5</v>
      </c>
      <c r="R26" s="104">
        <f>[22]Julho!$D$21</f>
        <v>16.600000000000001</v>
      </c>
      <c r="S26" s="104">
        <f>[22]Julho!$D$22</f>
        <v>9.3000000000000007</v>
      </c>
      <c r="T26" s="104">
        <f>[22]Julho!$D$23</f>
        <v>11.9</v>
      </c>
      <c r="U26" s="104">
        <f>[22]Julho!$D$24</f>
        <v>14.9</v>
      </c>
      <c r="V26" s="104">
        <f>[22]Julho!$D$25</f>
        <v>16.3</v>
      </c>
      <c r="W26" s="104">
        <f>[22]Julho!$D$26</f>
        <v>16.100000000000001</v>
      </c>
      <c r="X26" s="104">
        <f>[22]Julho!$D$27</f>
        <v>18</v>
      </c>
      <c r="Y26" s="104">
        <f>[22]Julho!$D$28</f>
        <v>16.7</v>
      </c>
      <c r="Z26" s="104">
        <f>[22]Julho!$D$29</f>
        <v>17.2</v>
      </c>
      <c r="AA26" s="104">
        <f>[22]Julho!$D$30</f>
        <v>17.3</v>
      </c>
      <c r="AB26" s="104">
        <f>[22]Julho!$D$31</f>
        <v>17.399999999999999</v>
      </c>
      <c r="AC26" s="104">
        <f>[22]Julho!$D$32</f>
        <v>16.399999999999999</v>
      </c>
      <c r="AD26" s="104">
        <f>[22]Julho!$D$33</f>
        <v>11.4</v>
      </c>
      <c r="AE26" s="104">
        <f>[22]Julho!$D$34</f>
        <v>12.1</v>
      </c>
      <c r="AF26" s="104">
        <f>[22]Julho!$D$35</f>
        <v>14.6</v>
      </c>
      <c r="AG26" s="109">
        <f t="shared" si="1"/>
        <v>8.3000000000000007</v>
      </c>
      <c r="AH26" s="108">
        <f t="shared" si="2"/>
        <v>14.696774193548386</v>
      </c>
      <c r="AI26" s="12"/>
    </row>
    <row r="27" spans="1:39" x14ac:dyDescent="0.2">
      <c r="A27" s="47" t="s">
        <v>33</v>
      </c>
      <c r="B27" s="104">
        <f>[23]Julho!$D$5</f>
        <v>12.4</v>
      </c>
      <c r="C27" s="104">
        <f>[23]Julho!$D$6</f>
        <v>14</v>
      </c>
      <c r="D27" s="104">
        <f>[23]Julho!$D$7</f>
        <v>12.7</v>
      </c>
      <c r="E27" s="104">
        <f>[23]Julho!$D$8</f>
        <v>12.9</v>
      </c>
      <c r="F27" s="104">
        <f>[23]Julho!$D$9</f>
        <v>13.8</v>
      </c>
      <c r="G27" s="104">
        <f>[23]Julho!$D$10</f>
        <v>11.5</v>
      </c>
      <c r="H27" s="104">
        <f>[23]Julho!$D$11</f>
        <v>11.9</v>
      </c>
      <c r="I27" s="104">
        <f>[23]Julho!$D$12</f>
        <v>11</v>
      </c>
      <c r="J27" s="104">
        <f>[23]Julho!$D$13</f>
        <v>11.2</v>
      </c>
      <c r="K27" s="104">
        <f>[23]Julho!$D$14</f>
        <v>11.7</v>
      </c>
      <c r="L27" s="104">
        <f>[23]Julho!$D$15</f>
        <v>13.6</v>
      </c>
      <c r="M27" s="104">
        <f>[23]Julho!$D$16</f>
        <v>12.6</v>
      </c>
      <c r="N27" s="104">
        <f>[23]Julho!$D$17</f>
        <v>13</v>
      </c>
      <c r="O27" s="104">
        <f>[23]Julho!$D$18</f>
        <v>13.2</v>
      </c>
      <c r="P27" s="104">
        <f>[23]Julho!$D$19</f>
        <v>12.5</v>
      </c>
      <c r="Q27" s="104">
        <f>[23]Julho!$D$20</f>
        <v>12.7</v>
      </c>
      <c r="R27" s="104">
        <f>[23]Julho!$D$21</f>
        <v>13.5</v>
      </c>
      <c r="S27" s="104">
        <f>[23]Julho!$D$22</f>
        <v>10.9</v>
      </c>
      <c r="T27" s="104">
        <f>[23]Julho!$D$23</f>
        <v>9.9</v>
      </c>
      <c r="U27" s="104">
        <f>[23]Julho!$D$24</f>
        <v>12.3</v>
      </c>
      <c r="V27" s="104">
        <f>[23]Julho!$D$25</f>
        <v>13</v>
      </c>
      <c r="W27" s="104">
        <f>[23]Julho!$D$26</f>
        <v>13.2</v>
      </c>
      <c r="X27" s="104">
        <f>[23]Julho!$D$27</f>
        <v>14.7</v>
      </c>
      <c r="Y27" s="104">
        <f>[23]Julho!$D$28</f>
        <v>15.5</v>
      </c>
      <c r="Z27" s="104">
        <f>[23]Julho!$D$29</f>
        <v>13.3</v>
      </c>
      <c r="AA27" s="104">
        <f>[23]Julho!$D$30</f>
        <v>16.3</v>
      </c>
      <c r="AB27" s="104">
        <f>[23]Julho!$D$31</f>
        <v>16.8</v>
      </c>
      <c r="AC27" s="104">
        <f>[23]Julho!$D$32</f>
        <v>17.3</v>
      </c>
      <c r="AD27" s="104">
        <f>[23]Julho!$D$33</f>
        <v>10.9</v>
      </c>
      <c r="AE27" s="104">
        <f>[23]Julho!$D$34</f>
        <v>8.8000000000000007</v>
      </c>
      <c r="AF27" s="104">
        <f>[23]Julho!$D$35</f>
        <v>10.9</v>
      </c>
      <c r="AG27" s="109">
        <f t="shared" si="1"/>
        <v>8.8000000000000007</v>
      </c>
      <c r="AH27" s="108">
        <f t="shared" si="2"/>
        <v>12.838709677419354</v>
      </c>
      <c r="AJ27" t="s">
        <v>35</v>
      </c>
    </row>
    <row r="28" spans="1:39" x14ac:dyDescent="0.2">
      <c r="A28" s="47" t="s">
        <v>6</v>
      </c>
      <c r="B28" s="104">
        <f>[24]Julho!$D$5</f>
        <v>14.5</v>
      </c>
      <c r="C28" s="104">
        <f>[24]Julho!$D$6</f>
        <v>12.4</v>
      </c>
      <c r="D28" s="104">
        <f>[24]Julho!$D$7</f>
        <v>13.1</v>
      </c>
      <c r="E28" s="104">
        <f>[24]Julho!$D$8</f>
        <v>13.1</v>
      </c>
      <c r="F28" s="104">
        <f>[24]Julho!$D$9</f>
        <v>14.3</v>
      </c>
      <c r="G28" s="104">
        <f>[24]Julho!$D$10</f>
        <v>11.9</v>
      </c>
      <c r="H28" s="104">
        <f>[24]Julho!$D$11</f>
        <v>11.9</v>
      </c>
      <c r="I28" s="104">
        <f>[24]Julho!$D$12</f>
        <v>11.8</v>
      </c>
      <c r="J28" s="104">
        <f>[24]Julho!$D$13</f>
        <v>11.6</v>
      </c>
      <c r="K28" s="104">
        <f>[24]Julho!$D$14</f>
        <v>12</v>
      </c>
      <c r="L28" s="104">
        <f>[24]Julho!$D$15</f>
        <v>12</v>
      </c>
      <c r="M28" s="104">
        <f>[24]Julho!$D$16</f>
        <v>11.4</v>
      </c>
      <c r="N28" s="104">
        <f>[24]Julho!$D$17</f>
        <v>11.3</v>
      </c>
      <c r="O28" s="104">
        <f>[24]Julho!$D$18</f>
        <v>12.2</v>
      </c>
      <c r="P28" s="104">
        <f>[24]Julho!$D$19</f>
        <v>12.1</v>
      </c>
      <c r="Q28" s="104">
        <f>[24]Julho!$D$20</f>
        <v>11.2</v>
      </c>
      <c r="R28" s="104">
        <f>[24]Julho!$D$21</f>
        <v>11.4</v>
      </c>
      <c r="S28" s="104">
        <f>[24]Julho!$D$22</f>
        <v>13.4</v>
      </c>
      <c r="T28" s="104">
        <f>[24]Julho!$D$23</f>
        <v>11.1</v>
      </c>
      <c r="U28" s="104">
        <f>[24]Julho!$D$24</f>
        <v>13.1</v>
      </c>
      <c r="V28" s="104">
        <f>[24]Julho!$D$25</f>
        <v>12.5</v>
      </c>
      <c r="W28" s="104">
        <f>[24]Julho!$D$26</f>
        <v>13</v>
      </c>
      <c r="X28" s="104">
        <f>[24]Julho!$D$27</f>
        <v>13.3</v>
      </c>
      <c r="Y28" s="104">
        <f>[24]Julho!$D$28</f>
        <v>13</v>
      </c>
      <c r="Z28" s="104">
        <f>[24]Julho!$D$29</f>
        <v>13.5</v>
      </c>
      <c r="AA28" s="104">
        <f>[24]Julho!$D$30</f>
        <v>14.7</v>
      </c>
      <c r="AB28" s="104">
        <f>[24]Julho!$D$31</f>
        <v>14.8</v>
      </c>
      <c r="AC28" s="104">
        <f>[24]Julho!$D$32</f>
        <v>16.399999999999999</v>
      </c>
      <c r="AD28" s="104">
        <f>[24]Julho!$D$33</f>
        <v>16.7</v>
      </c>
      <c r="AE28" s="104">
        <f>[24]Julho!$D$34</f>
        <v>9.8000000000000007</v>
      </c>
      <c r="AF28" s="104">
        <f>[24]Julho!$D$35</f>
        <v>12.1</v>
      </c>
      <c r="AG28" s="109">
        <f t="shared" si="1"/>
        <v>9.8000000000000007</v>
      </c>
      <c r="AH28" s="108">
        <f t="shared" si="2"/>
        <v>12.761290322580646</v>
      </c>
      <c r="AJ28" t="s">
        <v>35</v>
      </c>
      <c r="AL28" t="s">
        <v>35</v>
      </c>
    </row>
    <row r="29" spans="1:39" x14ac:dyDescent="0.2">
      <c r="A29" s="47" t="s">
        <v>7</v>
      </c>
      <c r="B29" s="104">
        <f>[25]Julho!$D$5</f>
        <v>8</v>
      </c>
      <c r="C29" s="104">
        <f>[25]Julho!$D$6</f>
        <v>6.4</v>
      </c>
      <c r="D29" s="104">
        <f>[25]Julho!$D$7</f>
        <v>8.6999999999999993</v>
      </c>
      <c r="E29" s="104">
        <f>[25]Julho!$D$8</f>
        <v>11.7</v>
      </c>
      <c r="F29" s="104">
        <f>[25]Julho!$D$9</f>
        <v>11.3</v>
      </c>
      <c r="G29" s="104">
        <f>[25]Julho!$D$10</f>
        <v>11.8</v>
      </c>
      <c r="H29" s="104">
        <f>[25]Julho!$D$11</f>
        <v>11.8</v>
      </c>
      <c r="I29" s="104">
        <f>[25]Julho!$D$12</f>
        <v>10.6</v>
      </c>
      <c r="J29" s="104">
        <f>[25]Julho!$D$13</f>
        <v>12.9</v>
      </c>
      <c r="K29" s="104">
        <f>[25]Julho!$D$14</f>
        <v>9.1999999999999993</v>
      </c>
      <c r="L29" s="104">
        <f>[25]Julho!$D$15</f>
        <v>12.9</v>
      </c>
      <c r="M29" s="104">
        <f>[25]Julho!$D$16</f>
        <v>16.2</v>
      </c>
      <c r="N29" s="104">
        <f>[25]Julho!$D$17</f>
        <v>14.7</v>
      </c>
      <c r="O29" s="104">
        <f>[25]Julho!$D$18</f>
        <v>16.600000000000001</v>
      </c>
      <c r="P29" s="104">
        <f>[25]Julho!$D$19</f>
        <v>17.3</v>
      </c>
      <c r="Q29" s="104">
        <f>[25]Julho!$D$20</f>
        <v>15.3</v>
      </c>
      <c r="R29" s="104">
        <f>[25]Julho!$D$21</f>
        <v>13.6</v>
      </c>
      <c r="S29" s="104">
        <f>[25]Julho!$D$22</f>
        <v>5.4</v>
      </c>
      <c r="T29" s="104">
        <f>[25]Julho!$D$23</f>
        <v>9.3000000000000007</v>
      </c>
      <c r="U29" s="104">
        <f>[25]Julho!$D$24</f>
        <v>12.2</v>
      </c>
      <c r="V29" s="104">
        <f>[25]Julho!$D$25</f>
        <v>14.9</v>
      </c>
      <c r="W29" s="104">
        <f>[25]Julho!$D$26</f>
        <v>16</v>
      </c>
      <c r="X29" s="104">
        <f>[25]Julho!$D$27</f>
        <v>15.9</v>
      </c>
      <c r="Y29" s="104">
        <f>[25]Julho!$D$28</f>
        <v>16.8</v>
      </c>
      <c r="Z29" s="104">
        <f>[25]Julho!$D$29</f>
        <v>13.3</v>
      </c>
      <c r="AA29" s="104">
        <f>[25]Julho!$D$30</f>
        <v>18</v>
      </c>
      <c r="AB29" s="104">
        <f>[25]Julho!$D$31</f>
        <v>17.8</v>
      </c>
      <c r="AC29" s="104">
        <f>[25]Julho!$D$32</f>
        <v>12.5</v>
      </c>
      <c r="AD29" s="104">
        <f>[25]Julho!$D$33</f>
        <v>8.8000000000000007</v>
      </c>
      <c r="AE29" s="104">
        <f>[25]Julho!$D$34</f>
        <v>8.5</v>
      </c>
      <c r="AF29" s="104">
        <f>[25]Julho!$D$35</f>
        <v>12.9</v>
      </c>
      <c r="AG29" s="109">
        <f t="shared" si="1"/>
        <v>5.4</v>
      </c>
      <c r="AH29" s="108">
        <f t="shared" si="2"/>
        <v>12.622580645161291</v>
      </c>
      <c r="AJ29" t="s">
        <v>35</v>
      </c>
      <c r="AK29" t="s">
        <v>35</v>
      </c>
      <c r="AL29" t="s">
        <v>35</v>
      </c>
    </row>
    <row r="30" spans="1:39" x14ac:dyDescent="0.2">
      <c r="A30" s="47" t="s">
        <v>140</v>
      </c>
      <c r="B30" s="104">
        <f>[26]Julho!$D$5</f>
        <v>9.5</v>
      </c>
      <c r="C30" s="104">
        <f>[26]Julho!$D$6</f>
        <v>8.6</v>
      </c>
      <c r="D30" s="104">
        <f>[26]Julho!$D$7</f>
        <v>8.1</v>
      </c>
      <c r="E30" s="104">
        <f>[26]Julho!$D$8</f>
        <v>11.4</v>
      </c>
      <c r="F30" s="104">
        <f>[26]Julho!$D$9</f>
        <v>10.5</v>
      </c>
      <c r="G30" s="104">
        <f>[26]Julho!$D$10</f>
        <v>9.6</v>
      </c>
      <c r="H30" s="104">
        <f>[26]Julho!$D$11</f>
        <v>9.6999999999999993</v>
      </c>
      <c r="I30" s="104">
        <f>[26]Julho!$D$12</f>
        <v>9.6</v>
      </c>
      <c r="J30" s="104">
        <f>[26]Julho!$D$13</f>
        <v>10.3</v>
      </c>
      <c r="K30" s="104">
        <f>[26]Julho!$D$14</f>
        <v>9.9</v>
      </c>
      <c r="L30" s="104">
        <f>[26]Julho!$D$15</f>
        <v>12.5</v>
      </c>
      <c r="M30" s="104">
        <f>[26]Julho!$D$16</f>
        <v>15.3</v>
      </c>
      <c r="N30" s="104">
        <f>[26]Julho!$D$17</f>
        <v>13.8</v>
      </c>
      <c r="O30" s="104">
        <f>[26]Julho!$D$18</f>
        <v>14.8</v>
      </c>
      <c r="P30" s="104">
        <f>[26]Julho!$D$19</f>
        <v>14.8</v>
      </c>
      <c r="Q30" s="104">
        <f>[26]Julho!$D$20</f>
        <v>12.4</v>
      </c>
      <c r="R30" s="104">
        <f>[26]Julho!$D$21</f>
        <v>12.6</v>
      </c>
      <c r="S30" s="104">
        <f>[26]Julho!$D$22</f>
        <v>4.0999999999999996</v>
      </c>
      <c r="T30" s="104">
        <f>[26]Julho!$D$23</f>
        <v>4.5</v>
      </c>
      <c r="U30" s="104">
        <f>[26]Julho!$D$24</f>
        <v>9.3000000000000007</v>
      </c>
      <c r="V30" s="104">
        <f>[26]Julho!$D$25</f>
        <v>11.6</v>
      </c>
      <c r="W30" s="104">
        <f>[26]Julho!$D$26</f>
        <v>10.7</v>
      </c>
      <c r="X30" s="104">
        <f>[26]Julho!$D$27</f>
        <v>13.7</v>
      </c>
      <c r="Y30" s="104">
        <f>[26]Julho!$D$28</f>
        <v>12.9</v>
      </c>
      <c r="Z30" s="104">
        <f>[26]Julho!$D$29</f>
        <v>15</v>
      </c>
      <c r="AA30" s="104">
        <f>[26]Julho!$D$30</f>
        <v>16.2</v>
      </c>
      <c r="AB30" s="104">
        <f>[26]Julho!$D$31</f>
        <v>16.7</v>
      </c>
      <c r="AC30" s="104">
        <f>[26]Julho!$D$32</f>
        <v>14</v>
      </c>
      <c r="AD30" s="104">
        <f>[26]Julho!$D$33</f>
        <v>7</v>
      </c>
      <c r="AE30" s="104">
        <f>[26]Julho!$D$34</f>
        <v>5.5</v>
      </c>
      <c r="AF30" s="104">
        <f>[26]Julho!$D$35</f>
        <v>10.4</v>
      </c>
      <c r="AG30" s="109">
        <f t="shared" si="1"/>
        <v>4.0999999999999996</v>
      </c>
      <c r="AH30" s="108">
        <f t="shared" si="2"/>
        <v>11.129032258064514</v>
      </c>
      <c r="AJ30" t="s">
        <v>35</v>
      </c>
      <c r="AM30" t="s">
        <v>35</v>
      </c>
    </row>
    <row r="31" spans="1:39" x14ac:dyDescent="0.2">
      <c r="A31" s="47" t="s">
        <v>141</v>
      </c>
      <c r="B31" s="104">
        <f>[27]Julho!$D$5</f>
        <v>7.3</v>
      </c>
      <c r="C31" s="104">
        <f>[27]Julho!$D$6</f>
        <v>5.8</v>
      </c>
      <c r="D31" s="104">
        <f>[27]Julho!$D$7</f>
        <v>5.5</v>
      </c>
      <c r="E31" s="104">
        <f>[27]Julho!$D$8</f>
        <v>7.4</v>
      </c>
      <c r="F31" s="104">
        <f>[27]Julho!$D$9</f>
        <v>7.3</v>
      </c>
      <c r="G31" s="104">
        <f>[27]Julho!$D$10</f>
        <v>8.5</v>
      </c>
      <c r="H31" s="104">
        <f>[27]Julho!$D$11</f>
        <v>9.4</v>
      </c>
      <c r="I31" s="104">
        <f>[27]Julho!$D$12</f>
        <v>7.8</v>
      </c>
      <c r="J31" s="104">
        <f>[27]Julho!$D$13</f>
        <v>8.1</v>
      </c>
      <c r="K31" s="104">
        <f>[27]Julho!$D$14</f>
        <v>6</v>
      </c>
      <c r="L31" s="104">
        <f>[27]Julho!$D$15</f>
        <v>11.3</v>
      </c>
      <c r="M31" s="104">
        <f>[27]Julho!$D$16</f>
        <v>14.5</v>
      </c>
      <c r="N31" s="104">
        <f>[27]Julho!$D$17</f>
        <v>14.6</v>
      </c>
      <c r="O31" s="104">
        <f>[27]Julho!$D$18</f>
        <v>11.7</v>
      </c>
      <c r="P31" s="104">
        <f>[27]Julho!$D$19</f>
        <v>17</v>
      </c>
      <c r="Q31" s="104">
        <f>[27]Julho!$D$20</f>
        <v>16</v>
      </c>
      <c r="R31" s="104">
        <f>[27]Julho!$D$21</f>
        <v>10</v>
      </c>
      <c r="S31" s="104">
        <f>[27]Julho!$D$22</f>
        <v>3.7</v>
      </c>
      <c r="T31" s="104">
        <f>[27]Julho!$D$23</f>
        <v>1.1000000000000001</v>
      </c>
      <c r="U31" s="104">
        <f>[27]Julho!$D$24</f>
        <v>7.9</v>
      </c>
      <c r="V31" s="104">
        <f>[27]Julho!$D$25</f>
        <v>8.6999999999999993</v>
      </c>
      <c r="W31" s="104">
        <f>[27]Julho!$D$26</f>
        <v>9.9</v>
      </c>
      <c r="X31" s="104">
        <f>[27]Julho!$D$27</f>
        <v>12.1</v>
      </c>
      <c r="Y31" s="104">
        <f>[27]Julho!$D$28</f>
        <v>16.600000000000001</v>
      </c>
      <c r="Z31" s="104">
        <f>[27]Julho!$D$29</f>
        <v>13.9</v>
      </c>
      <c r="AA31" s="104">
        <f>[27]Julho!$D$30</f>
        <v>17.399999999999999</v>
      </c>
      <c r="AB31" s="104">
        <f>[27]Julho!$D$31</f>
        <v>15.9</v>
      </c>
      <c r="AC31" s="104">
        <f>[27]Julho!$D$32</f>
        <v>12.2</v>
      </c>
      <c r="AD31" s="104">
        <f>[27]Julho!$D$33</f>
        <v>7.8</v>
      </c>
      <c r="AE31" s="104">
        <f>[27]Julho!$D$34</f>
        <v>3.7</v>
      </c>
      <c r="AF31" s="104">
        <f>[27]Julho!$D$35</f>
        <v>10.199999999999999</v>
      </c>
      <c r="AG31" s="109">
        <f t="shared" si="1"/>
        <v>1.1000000000000001</v>
      </c>
      <c r="AH31" s="108">
        <f t="shared" si="2"/>
        <v>9.9774193548387071</v>
      </c>
      <c r="AI31" s="12" t="s">
        <v>35</v>
      </c>
      <c r="AJ31" t="s">
        <v>35</v>
      </c>
      <c r="AL31" t="s">
        <v>35</v>
      </c>
      <c r="AM31" t="s">
        <v>35</v>
      </c>
    </row>
    <row r="32" spans="1:39" x14ac:dyDescent="0.2">
      <c r="A32" s="47" t="s">
        <v>142</v>
      </c>
      <c r="B32" s="104">
        <f>[28]Julho!$D$5</f>
        <v>9.3000000000000007</v>
      </c>
      <c r="C32" s="104">
        <f>[28]Julho!$D$6</f>
        <v>8.4</v>
      </c>
      <c r="D32" s="104">
        <f>[28]Julho!$D$7</f>
        <v>8.3000000000000007</v>
      </c>
      <c r="E32" s="104">
        <f>[28]Julho!$D$8</f>
        <v>11.5</v>
      </c>
      <c r="F32" s="104">
        <f>[28]Julho!$D$9</f>
        <v>11.3</v>
      </c>
      <c r="G32" s="104">
        <f>[28]Julho!$D$10</f>
        <v>11.4</v>
      </c>
      <c r="H32" s="104">
        <f>[28]Julho!$D$11</f>
        <v>11</v>
      </c>
      <c r="I32" s="104">
        <f>[28]Julho!$D$12</f>
        <v>11.7</v>
      </c>
      <c r="J32" s="104">
        <f>[28]Julho!$D$13</f>
        <v>10.5</v>
      </c>
      <c r="K32" s="104">
        <f>[28]Julho!$D$14</f>
        <v>9.5</v>
      </c>
      <c r="L32" s="104">
        <f>[28]Julho!$D$15</f>
        <v>14.2</v>
      </c>
      <c r="M32" s="104">
        <f>[28]Julho!$D$16</f>
        <v>16.899999999999999</v>
      </c>
      <c r="N32" s="104">
        <f>[28]Julho!$D$17</f>
        <v>14.1</v>
      </c>
      <c r="O32" s="104">
        <f>[28]Julho!$D$18</f>
        <v>14.6</v>
      </c>
      <c r="P32" s="104">
        <f>[28]Julho!$D$19</f>
        <v>16.899999999999999</v>
      </c>
      <c r="Q32" s="104">
        <f>[28]Julho!$D$20</f>
        <v>13.4</v>
      </c>
      <c r="R32" s="104">
        <f>[28]Julho!$D$21</f>
        <v>14.7</v>
      </c>
      <c r="S32" s="104">
        <f>[28]Julho!$D$22</f>
        <v>4.3</v>
      </c>
      <c r="T32" s="104">
        <f>[28]Julho!$D$23</f>
        <v>5.9</v>
      </c>
      <c r="U32" s="104">
        <f>[28]Julho!$D$24</f>
        <v>10.9</v>
      </c>
      <c r="V32" s="104">
        <f>[28]Julho!$D$25</f>
        <v>12.5</v>
      </c>
      <c r="W32" s="104">
        <f>[28]Julho!$D$26</f>
        <v>14.1</v>
      </c>
      <c r="X32" s="104">
        <f>[28]Julho!$D$27</f>
        <v>15.6</v>
      </c>
      <c r="Y32" s="104">
        <f>[28]Julho!$D$28</f>
        <v>16</v>
      </c>
      <c r="Z32" s="104">
        <f>[28]Julho!$D$29</f>
        <v>12.8</v>
      </c>
      <c r="AA32" s="104">
        <f>[28]Julho!$D$30</f>
        <v>17.100000000000001</v>
      </c>
      <c r="AB32" s="104">
        <f>[28]Julho!$D$31</f>
        <v>15.5</v>
      </c>
      <c r="AC32" s="104">
        <f>[28]Julho!$D$32</f>
        <v>13.7</v>
      </c>
      <c r="AD32" s="104">
        <f>[28]Julho!$D$33</f>
        <v>8.6999999999999993</v>
      </c>
      <c r="AE32" s="104">
        <f>[28]Julho!$D$34</f>
        <v>6.6</v>
      </c>
      <c r="AF32" s="104">
        <f>[28]Julho!$D$35</f>
        <v>10.8</v>
      </c>
      <c r="AG32" s="109">
        <f t="shared" si="1"/>
        <v>4.3</v>
      </c>
      <c r="AH32" s="108">
        <f t="shared" si="2"/>
        <v>12.006451612903227</v>
      </c>
      <c r="AJ32" t="s">
        <v>35</v>
      </c>
      <c r="AM32" t="s">
        <v>35</v>
      </c>
    </row>
    <row r="33" spans="1:39" x14ac:dyDescent="0.2">
      <c r="A33" s="47" t="s">
        <v>8</v>
      </c>
      <c r="B33" s="104">
        <f>[29]Julho!$D$5</f>
        <v>8</v>
      </c>
      <c r="C33" s="104">
        <f>[29]Julho!$D$6</f>
        <v>8</v>
      </c>
      <c r="D33" s="104">
        <f>[29]Julho!$D$7</f>
        <v>8</v>
      </c>
      <c r="E33" s="104">
        <f>[29]Julho!$D$8</f>
        <v>9.6999999999999993</v>
      </c>
      <c r="F33" s="104">
        <f>[29]Julho!$D$9</f>
        <v>8.6</v>
      </c>
      <c r="G33" s="104">
        <f>[29]Julho!$D$10</f>
        <v>10.7</v>
      </c>
      <c r="H33" s="104">
        <f>[29]Julho!$D$11</f>
        <v>11.4</v>
      </c>
      <c r="I33" s="104">
        <f>[29]Julho!$D$12</f>
        <v>8.6999999999999993</v>
      </c>
      <c r="J33" s="104">
        <f>[29]Julho!$D$13</f>
        <v>10</v>
      </c>
      <c r="K33" s="104">
        <f>[29]Julho!$D$14</f>
        <v>9.3000000000000007</v>
      </c>
      <c r="L33" s="104">
        <f>[29]Julho!$D$15</f>
        <v>13.9</v>
      </c>
      <c r="M33" s="104">
        <f>[29]Julho!$D$16</f>
        <v>15.8</v>
      </c>
      <c r="N33" s="104">
        <f>[29]Julho!$D$17</f>
        <v>17.100000000000001</v>
      </c>
      <c r="O33" s="104">
        <f>[29]Julho!$D$18</f>
        <v>13.1</v>
      </c>
      <c r="P33" s="104">
        <f>[29]Julho!$D$19</f>
        <v>17.899999999999999</v>
      </c>
      <c r="Q33" s="104">
        <f>[29]Julho!$D$20</f>
        <v>16.100000000000001</v>
      </c>
      <c r="R33" s="104">
        <f>[29]Julho!$D$21</f>
        <v>13.2</v>
      </c>
      <c r="S33" s="104">
        <f>[29]Julho!$D$22</f>
        <v>7.2</v>
      </c>
      <c r="T33" s="104">
        <f>[29]Julho!$D$23</f>
        <v>5.7</v>
      </c>
      <c r="U33" s="104">
        <f>[29]Julho!$D$24</f>
        <v>9.3000000000000007</v>
      </c>
      <c r="V33" s="104">
        <f>[29]Julho!$D$25</f>
        <v>11.2</v>
      </c>
      <c r="W33" s="104">
        <f>[29]Julho!$D$26</f>
        <v>12.5</v>
      </c>
      <c r="X33" s="104">
        <f>[29]Julho!$D$27</f>
        <v>13.7</v>
      </c>
      <c r="Y33" s="104">
        <f>[29]Julho!$D$28</f>
        <v>15.5</v>
      </c>
      <c r="Z33" s="104">
        <f>[29]Julho!$D$29</f>
        <v>13.1</v>
      </c>
      <c r="AA33" s="104">
        <f>[29]Julho!$D$30</f>
        <v>15.1</v>
      </c>
      <c r="AB33" s="104">
        <f>[29]Julho!$D$31</f>
        <v>16.600000000000001</v>
      </c>
      <c r="AC33" s="104">
        <f>[29]Julho!$D$32</f>
        <v>13.3</v>
      </c>
      <c r="AD33" s="104">
        <f>[29]Julho!$D$33</f>
        <v>8.6999999999999993</v>
      </c>
      <c r="AE33" s="104">
        <f>[29]Julho!$D$34</f>
        <v>6.2</v>
      </c>
      <c r="AF33" s="104">
        <f>[29]Julho!$D$35</f>
        <v>8.5</v>
      </c>
      <c r="AG33" s="109">
        <f t="shared" si="1"/>
        <v>5.7</v>
      </c>
      <c r="AH33" s="108">
        <f t="shared" si="2"/>
        <v>11.487096774193549</v>
      </c>
      <c r="AJ33" t="s">
        <v>35</v>
      </c>
      <c r="AL33" t="s">
        <v>35</v>
      </c>
    </row>
    <row r="34" spans="1:39" x14ac:dyDescent="0.2">
      <c r="A34" s="47" t="s">
        <v>9</v>
      </c>
      <c r="B34" s="104">
        <f>[30]Julho!$D$5</f>
        <v>9.4</v>
      </c>
      <c r="C34" s="104">
        <f>[30]Julho!$D$6</f>
        <v>9.1999999999999993</v>
      </c>
      <c r="D34" s="104">
        <f>[30]Julho!$D$7</f>
        <v>11.3</v>
      </c>
      <c r="E34" s="104">
        <f>[30]Julho!$D$8</f>
        <v>11.4</v>
      </c>
      <c r="F34" s="104">
        <f>[30]Julho!$D$9</f>
        <v>13.3</v>
      </c>
      <c r="G34" s="104">
        <f>[30]Julho!$D$10</f>
        <v>13.2</v>
      </c>
      <c r="H34" s="104">
        <f>[30]Julho!$D$11</f>
        <v>13.4</v>
      </c>
      <c r="I34" s="104">
        <f>[30]Julho!$D$12</f>
        <v>14.5</v>
      </c>
      <c r="J34" s="104">
        <f>[30]Julho!$D$13</f>
        <v>13.5</v>
      </c>
      <c r="K34" s="104">
        <f>[30]Julho!$D$14</f>
        <v>13.4</v>
      </c>
      <c r="L34" s="104">
        <f>[30]Julho!$D$15</f>
        <v>15.9</v>
      </c>
      <c r="M34" s="104">
        <f>[30]Julho!$D$16</f>
        <v>16.3</v>
      </c>
      <c r="N34" s="104">
        <f>[30]Julho!$D$17</f>
        <v>17.2</v>
      </c>
      <c r="O34" s="104">
        <f>[30]Julho!$D$18</f>
        <v>16.899999999999999</v>
      </c>
      <c r="P34" s="104">
        <f>[30]Julho!$D$19</f>
        <v>17.600000000000001</v>
      </c>
      <c r="Q34" s="104">
        <f>[30]Julho!$D$20</f>
        <v>15.9</v>
      </c>
      <c r="R34" s="104">
        <f>[30]Julho!$D$21</f>
        <v>15.2</v>
      </c>
      <c r="S34" s="104">
        <f>[30]Julho!$D$22</f>
        <v>7</v>
      </c>
      <c r="T34" s="104">
        <f>[30]Julho!$D$23</f>
        <v>9.8000000000000007</v>
      </c>
      <c r="U34" s="104">
        <f>[30]Julho!$D$24</f>
        <v>12.9</v>
      </c>
      <c r="V34" s="104">
        <f>[30]Julho!$D$25</f>
        <v>14.8</v>
      </c>
      <c r="W34" s="104">
        <f>[30]Julho!$D$26</f>
        <v>15.2</v>
      </c>
      <c r="X34" s="104">
        <f>[30]Julho!$D$27</f>
        <v>18.899999999999999</v>
      </c>
      <c r="Y34" s="104">
        <f>[30]Julho!$D$28</f>
        <v>16.899999999999999</v>
      </c>
      <c r="Z34" s="104">
        <f>[30]Julho!$D$29</f>
        <v>14.7</v>
      </c>
      <c r="AA34" s="104">
        <f>[30]Julho!$D$30</f>
        <v>16.8</v>
      </c>
      <c r="AB34" s="104">
        <f>[30]Julho!$D$31</f>
        <v>18.8</v>
      </c>
      <c r="AC34" s="104">
        <f>[30]Julho!$D$32</f>
        <v>14.4</v>
      </c>
      <c r="AD34" s="104">
        <f>[30]Julho!$D$33</f>
        <v>9.8000000000000007</v>
      </c>
      <c r="AE34" s="104">
        <f>[30]Julho!$D$34</f>
        <v>9.4</v>
      </c>
      <c r="AF34" s="104">
        <f>[30]Julho!$D$35</f>
        <v>11.5</v>
      </c>
      <c r="AG34" s="109">
        <f t="shared" si="1"/>
        <v>7</v>
      </c>
      <c r="AH34" s="108">
        <f t="shared" si="2"/>
        <v>13.822580645161288</v>
      </c>
      <c r="AL34" t="s">
        <v>35</v>
      </c>
      <c r="AM34" t="s">
        <v>35</v>
      </c>
    </row>
    <row r="35" spans="1:39" hidden="1" x14ac:dyDescent="0.2">
      <c r="A35" s="47" t="s">
        <v>32</v>
      </c>
      <c r="B35" s="104" t="str">
        <f>[31]Julho!$D$5</f>
        <v>*</v>
      </c>
      <c r="C35" s="104" t="str">
        <f>[31]Julho!$D$6</f>
        <v>*</v>
      </c>
      <c r="D35" s="104" t="str">
        <f>[31]Julho!$D$7</f>
        <v>*</v>
      </c>
      <c r="E35" s="104" t="str">
        <f>[31]Julho!$D$8</f>
        <v>*</v>
      </c>
      <c r="F35" s="104" t="str">
        <f>[31]Julho!$D$9</f>
        <v>*</v>
      </c>
      <c r="G35" s="104" t="str">
        <f>[31]Julho!$D$10</f>
        <v>*</v>
      </c>
      <c r="H35" s="104" t="str">
        <f>[31]Julho!$D$11</f>
        <v>*</v>
      </c>
      <c r="I35" s="104" t="str">
        <f>[31]Julho!$D$12</f>
        <v>*</v>
      </c>
      <c r="J35" s="104" t="str">
        <f>[31]Julho!$D$13</f>
        <v>*</v>
      </c>
      <c r="K35" s="104" t="str">
        <f>[31]Julho!$D$14</f>
        <v>*</v>
      </c>
      <c r="L35" s="104" t="str">
        <f>[31]Julho!$D$15</f>
        <v>*</v>
      </c>
      <c r="M35" s="104" t="str">
        <f>[31]Julho!$D$16</f>
        <v>*</v>
      </c>
      <c r="N35" s="104" t="str">
        <f>[31]Julho!$D$17</f>
        <v>*</v>
      </c>
      <c r="O35" s="104" t="str">
        <f>[31]Julho!$D$18</f>
        <v>*</v>
      </c>
      <c r="P35" s="104" t="str">
        <f>[31]Julho!$D$19</f>
        <v>*</v>
      </c>
      <c r="Q35" s="104" t="str">
        <f>[31]Julho!$D$20</f>
        <v>*</v>
      </c>
      <c r="R35" s="104" t="str">
        <f>[31]Julho!$D$21</f>
        <v>*</v>
      </c>
      <c r="S35" s="104" t="str">
        <f>[31]Julho!$D$22</f>
        <v>*</v>
      </c>
      <c r="T35" s="104" t="str">
        <f>[31]Julho!$D$23</f>
        <v>*</v>
      </c>
      <c r="U35" s="104" t="str">
        <f>[31]Julho!$D$24</f>
        <v>*</v>
      </c>
      <c r="V35" s="104" t="str">
        <f>[31]Julho!$D$25</f>
        <v>*</v>
      </c>
      <c r="W35" s="104" t="str">
        <f>[31]Julho!$D$26</f>
        <v>*</v>
      </c>
      <c r="X35" s="104" t="str">
        <f>[31]Julho!$D$27</f>
        <v>*</v>
      </c>
      <c r="Y35" s="104" t="str">
        <f>[31]Julho!$D$28</f>
        <v>*</v>
      </c>
      <c r="Z35" s="104" t="str">
        <f>[31]Julho!$D$29</f>
        <v>*</v>
      </c>
      <c r="AA35" s="104" t="str">
        <f>[31]Julho!$D$30</f>
        <v>*</v>
      </c>
      <c r="AB35" s="104" t="str">
        <f>[31]Julho!$D$31</f>
        <v>*</v>
      </c>
      <c r="AC35" s="104" t="str">
        <f>[31]Julho!$D$32</f>
        <v>*</v>
      </c>
      <c r="AD35" s="104" t="str">
        <f>[31]Julho!$D$33</f>
        <v>*</v>
      </c>
      <c r="AE35" s="104" t="str">
        <f>[31]Julho!$D$34</f>
        <v>*</v>
      </c>
      <c r="AF35" s="104" t="str">
        <f>[31]Julho!$D$35</f>
        <v>*</v>
      </c>
      <c r="AG35" s="109" t="s">
        <v>154</v>
      </c>
      <c r="AH35" s="108" t="s">
        <v>154</v>
      </c>
      <c r="AM35" t="s">
        <v>35</v>
      </c>
    </row>
    <row r="36" spans="1:39" hidden="1" x14ac:dyDescent="0.2">
      <c r="A36" s="47" t="s">
        <v>10</v>
      </c>
      <c r="B36" s="104" t="str">
        <f>[32]Julho!$D$5</f>
        <v>*</v>
      </c>
      <c r="C36" s="104" t="str">
        <f>[32]Julho!$D$6</f>
        <v>*</v>
      </c>
      <c r="D36" s="104" t="str">
        <f>[32]Julho!$D$7</f>
        <v>*</v>
      </c>
      <c r="E36" s="104" t="str">
        <f>[32]Julho!$D$8</f>
        <v>*</v>
      </c>
      <c r="F36" s="104" t="str">
        <f>[32]Julho!$D$9</f>
        <v>*</v>
      </c>
      <c r="G36" s="104" t="str">
        <f>[32]Julho!$D$10</f>
        <v>*</v>
      </c>
      <c r="H36" s="104" t="str">
        <f>[32]Julho!$D$11</f>
        <v>*</v>
      </c>
      <c r="I36" s="104" t="str">
        <f>[32]Julho!$D$12</f>
        <v>*</v>
      </c>
      <c r="J36" s="104" t="str">
        <f>[32]Julho!$D$13</f>
        <v>*</v>
      </c>
      <c r="K36" s="104" t="str">
        <f>[32]Julho!$D$14</f>
        <v>*</v>
      </c>
      <c r="L36" s="104" t="str">
        <f>[32]Julho!$D$15</f>
        <v>*</v>
      </c>
      <c r="M36" s="104" t="str">
        <f>[32]Julho!$D$16</f>
        <v>*</v>
      </c>
      <c r="N36" s="104" t="str">
        <f>[32]Julho!$D$17</f>
        <v>*</v>
      </c>
      <c r="O36" s="104" t="str">
        <f>[32]Julho!$D$18</f>
        <v>*</v>
      </c>
      <c r="P36" s="104" t="str">
        <f>[32]Julho!$D$19</f>
        <v>*</v>
      </c>
      <c r="Q36" s="104" t="str">
        <f>[32]Julho!$D$20</f>
        <v>*</v>
      </c>
      <c r="R36" s="104" t="str">
        <f>[32]Julho!$D$21</f>
        <v>*</v>
      </c>
      <c r="S36" s="104" t="str">
        <f>[32]Julho!$D$22</f>
        <v>*</v>
      </c>
      <c r="T36" s="104" t="str">
        <f>[32]Julho!$D$23</f>
        <v>*</v>
      </c>
      <c r="U36" s="104" t="str">
        <f>[32]Julho!$D$24</f>
        <v>*</v>
      </c>
      <c r="V36" s="104" t="str">
        <f>[32]Julho!$D$25</f>
        <v>*</v>
      </c>
      <c r="W36" s="104" t="str">
        <f>[32]Julho!$D$26</f>
        <v>*</v>
      </c>
      <c r="X36" s="104" t="str">
        <f>[32]Julho!$D$27</f>
        <v>*</v>
      </c>
      <c r="Y36" s="104" t="str">
        <f>[32]Julho!$D$28</f>
        <v>*</v>
      </c>
      <c r="Z36" s="104" t="str">
        <f>[32]Julho!$D$29</f>
        <v>*</v>
      </c>
      <c r="AA36" s="104" t="str">
        <f>[32]Julho!$D$30</f>
        <v>*</v>
      </c>
      <c r="AB36" s="104" t="str">
        <f>[32]Julho!$D$31</f>
        <v>*</v>
      </c>
      <c r="AC36" s="104" t="str">
        <f>[32]Julho!$D$32</f>
        <v>*</v>
      </c>
      <c r="AD36" s="104" t="str">
        <f>[32]Julho!$D$33</f>
        <v>*</v>
      </c>
      <c r="AE36" s="104" t="str">
        <f>[32]Julho!$D$34</f>
        <v>*</v>
      </c>
      <c r="AF36" s="104" t="str">
        <f>[32]Julho!$D$35</f>
        <v>*</v>
      </c>
      <c r="AG36" s="109" t="s">
        <v>154</v>
      </c>
      <c r="AH36" s="108" t="s">
        <v>154</v>
      </c>
      <c r="AL36" t="s">
        <v>35</v>
      </c>
    </row>
    <row r="37" spans="1:39" x14ac:dyDescent="0.2">
      <c r="A37" s="47" t="s">
        <v>143</v>
      </c>
      <c r="B37" s="104">
        <f>[33]Julho!$D$5</f>
        <v>7.3</v>
      </c>
      <c r="C37" s="104">
        <f>[33]Julho!$D$6</f>
        <v>6</v>
      </c>
      <c r="D37" s="104">
        <f>[33]Julho!$D$7</f>
        <v>7.6</v>
      </c>
      <c r="E37" s="104">
        <f>[33]Julho!$D$8</f>
        <v>9.9</v>
      </c>
      <c r="F37" s="104">
        <f>[33]Julho!$D$9</f>
        <v>10.8</v>
      </c>
      <c r="G37" s="104">
        <f>[33]Julho!$D$10</f>
        <v>8.8000000000000007</v>
      </c>
      <c r="H37" s="104">
        <f>[33]Julho!$D$11</f>
        <v>8.4</v>
      </c>
      <c r="I37" s="104">
        <f>[33]Julho!$D$12</f>
        <v>8.5</v>
      </c>
      <c r="J37" s="104">
        <f>[33]Julho!$D$13</f>
        <v>9.5</v>
      </c>
      <c r="K37" s="104">
        <f>[33]Julho!$D$14</f>
        <v>7</v>
      </c>
      <c r="L37" s="104">
        <f>[33]Julho!$D$15</f>
        <v>11.5</v>
      </c>
      <c r="M37" s="104">
        <f>[33]Julho!$D$16</f>
        <v>14.2</v>
      </c>
      <c r="N37" s="104">
        <f>[33]Julho!$D$17</f>
        <v>13.1</v>
      </c>
      <c r="O37" s="104">
        <f>[33]Julho!$D$18</f>
        <v>11.7</v>
      </c>
      <c r="P37" s="104">
        <f>[33]Julho!$D$19</f>
        <v>14.9</v>
      </c>
      <c r="Q37" s="104">
        <f>[33]Julho!$D$20</f>
        <v>12.5</v>
      </c>
      <c r="R37" s="104">
        <f>[33]Julho!$D$21</f>
        <v>12.5</v>
      </c>
      <c r="S37" s="104">
        <f>[33]Julho!$D$22</f>
        <v>3.3</v>
      </c>
      <c r="T37" s="104">
        <f>[33]Julho!$D$23</f>
        <v>5.7</v>
      </c>
      <c r="U37" s="104">
        <f>[33]Julho!$D$24</f>
        <v>8.5</v>
      </c>
      <c r="V37" s="104">
        <f>[33]Julho!$D$25</f>
        <v>11.4</v>
      </c>
      <c r="W37" s="104">
        <f>[33]Julho!$D$26</f>
        <v>10.6</v>
      </c>
      <c r="X37" s="104">
        <f>[33]Julho!$D$27</f>
        <v>14.5</v>
      </c>
      <c r="Y37" s="104">
        <f>[33]Julho!$D$28</f>
        <v>15.4</v>
      </c>
      <c r="Z37" s="104">
        <f>[33]Julho!$D$29</f>
        <v>11.8</v>
      </c>
      <c r="AA37" s="104">
        <f>[33]Julho!$D$30</f>
        <v>15.7</v>
      </c>
      <c r="AB37" s="104">
        <f>[33]Julho!$D$31</f>
        <v>14.9</v>
      </c>
      <c r="AC37" s="104">
        <f>[33]Julho!$D$32</f>
        <v>12</v>
      </c>
      <c r="AD37" s="104">
        <f>[33]Julho!$D$33</f>
        <v>8.9</v>
      </c>
      <c r="AE37" s="104">
        <f>[33]Julho!$D$34</f>
        <v>5.8</v>
      </c>
      <c r="AF37" s="104">
        <f>[33]Julho!$D$35</f>
        <v>10.1</v>
      </c>
      <c r="AG37" s="109">
        <f t="shared" si="1"/>
        <v>3.3</v>
      </c>
      <c r="AH37" s="108">
        <f t="shared" si="2"/>
        <v>10.412903225806453</v>
      </c>
      <c r="AI37" s="12" t="s">
        <v>35</v>
      </c>
      <c r="AJ37" t="s">
        <v>35</v>
      </c>
      <c r="AL37" t="s">
        <v>35</v>
      </c>
      <c r="AM37" t="s">
        <v>35</v>
      </c>
    </row>
    <row r="38" spans="1:39" x14ac:dyDescent="0.2">
      <c r="A38" s="47" t="s">
        <v>11</v>
      </c>
      <c r="B38" s="104">
        <f>[34]Julho!$D$5</f>
        <v>9.3000000000000007</v>
      </c>
      <c r="C38" s="104">
        <f>[34]Julho!$D$6</f>
        <v>7.2</v>
      </c>
      <c r="D38" s="104">
        <f>[34]Julho!$D$7</f>
        <v>7.6</v>
      </c>
      <c r="E38" s="104">
        <f>[34]Julho!$D$8</f>
        <v>9.6</v>
      </c>
      <c r="F38" s="104">
        <f>[34]Julho!$D$9</f>
        <v>8.1</v>
      </c>
      <c r="G38" s="104">
        <f>[34]Julho!$D$10</f>
        <v>8.4</v>
      </c>
      <c r="H38" s="104">
        <f>[34]Julho!$D$11</f>
        <v>7.7</v>
      </c>
      <c r="I38" s="104">
        <f>[34]Julho!$D$12</f>
        <v>9.1999999999999993</v>
      </c>
      <c r="J38" s="104">
        <f>[34]Julho!$D$13</f>
        <v>7.6</v>
      </c>
      <c r="K38" s="104">
        <f>[34]Julho!$D$14</f>
        <v>7.3</v>
      </c>
      <c r="L38" s="104">
        <f>[34]Julho!$D$15</f>
        <v>12.1</v>
      </c>
      <c r="M38" s="104">
        <f>[34]Julho!$D$16</f>
        <v>11.6</v>
      </c>
      <c r="N38" s="104">
        <f>[34]Julho!$D$17</f>
        <v>11.2</v>
      </c>
      <c r="O38" s="104">
        <f>[34]Julho!$D$18</f>
        <v>11.2</v>
      </c>
      <c r="P38" s="104">
        <f>[34]Julho!$D$19</f>
        <v>10.8</v>
      </c>
      <c r="Q38" s="104">
        <f>[34]Julho!$D$20</f>
        <v>9.6999999999999993</v>
      </c>
      <c r="R38" s="104">
        <f>[34]Julho!$D$21</f>
        <v>11.6</v>
      </c>
      <c r="S38" s="104">
        <f>[34]Julho!$D$22</f>
        <v>3.4</v>
      </c>
      <c r="T38" s="104">
        <f>[34]Julho!$D$23</f>
        <v>3</v>
      </c>
      <c r="U38" s="104">
        <f>[34]Julho!$D$24</f>
        <v>7.1</v>
      </c>
      <c r="V38" s="104">
        <f>[34]Julho!$D$25</f>
        <v>9.9</v>
      </c>
      <c r="W38" s="104">
        <f>[34]Julho!$D$26</f>
        <v>9.8000000000000007</v>
      </c>
      <c r="X38" s="104">
        <f>[34]Julho!$D$27</f>
        <v>11.6</v>
      </c>
      <c r="Y38" s="104">
        <f>[34]Julho!$D$28</f>
        <v>11.2</v>
      </c>
      <c r="Z38" s="104">
        <f>[34]Julho!$D$29</f>
        <v>13.1</v>
      </c>
      <c r="AA38" s="104">
        <f>[34]Julho!$D$30</f>
        <v>12.7</v>
      </c>
      <c r="AB38" s="104">
        <f>[34]Julho!$D$31</f>
        <v>12.6</v>
      </c>
      <c r="AC38" s="104">
        <f>[34]Julho!$D$32</f>
        <v>13.8</v>
      </c>
      <c r="AD38" s="104">
        <f>[34]Julho!$D$33</f>
        <v>8</v>
      </c>
      <c r="AE38" s="104">
        <f>[34]Julho!$D$34</f>
        <v>3.6</v>
      </c>
      <c r="AF38" s="104">
        <f>[34]Julho!$D$35</f>
        <v>7.6</v>
      </c>
      <c r="AG38" s="109">
        <f t="shared" si="1"/>
        <v>3</v>
      </c>
      <c r="AH38" s="108">
        <f t="shared" si="2"/>
        <v>9.2774193548387096</v>
      </c>
    </row>
    <row r="39" spans="1:39" s="5" customFormat="1" x14ac:dyDescent="0.2">
      <c r="A39" s="47" t="s">
        <v>12</v>
      </c>
      <c r="B39" s="104">
        <f>[35]Julho!$D$5</f>
        <v>11.5</v>
      </c>
      <c r="C39" s="104">
        <f>[35]Julho!$D$6</f>
        <v>7.9</v>
      </c>
      <c r="D39" s="104">
        <f>[35]Julho!$D$7</f>
        <v>10.5</v>
      </c>
      <c r="E39" s="104">
        <f>[35]Julho!$D$8</f>
        <v>12.2</v>
      </c>
      <c r="F39" s="104">
        <f>[35]Julho!$D$9</f>
        <v>14.8</v>
      </c>
      <c r="G39" s="104">
        <f>[35]Julho!$D$10</f>
        <v>13.3</v>
      </c>
      <c r="H39" s="104">
        <f>[35]Julho!$D$11</f>
        <v>12.5</v>
      </c>
      <c r="I39" s="104">
        <f>[35]Julho!$D$12</f>
        <v>12.3</v>
      </c>
      <c r="J39" s="104">
        <f>[35]Julho!$D$13</f>
        <v>13.7</v>
      </c>
      <c r="K39" s="104">
        <f>[35]Julho!$D$14</f>
        <v>11.4</v>
      </c>
      <c r="L39" s="104">
        <f>[35]Julho!$D$15</f>
        <v>13.9</v>
      </c>
      <c r="M39" s="104">
        <f>[35]Julho!$D$16</f>
        <v>14.5</v>
      </c>
      <c r="N39" s="104">
        <f>[35]Julho!$D$17</f>
        <v>13.7</v>
      </c>
      <c r="O39" s="104">
        <f>[35]Julho!$D$18</f>
        <v>14.8</v>
      </c>
      <c r="P39" s="104">
        <f>[35]Julho!$D$19</f>
        <v>14.8</v>
      </c>
      <c r="Q39" s="104">
        <f>[35]Julho!$D$20</f>
        <v>13.6</v>
      </c>
      <c r="R39" s="104">
        <f>[35]Julho!$D$21</f>
        <v>15.5</v>
      </c>
      <c r="S39" s="104">
        <f>[35]Julho!$D$22</f>
        <v>8.8000000000000007</v>
      </c>
      <c r="T39" s="104">
        <f>[35]Julho!$D$23</f>
        <v>9.3000000000000007</v>
      </c>
      <c r="U39" s="104">
        <f>[35]Julho!$D$24</f>
        <v>13.3</v>
      </c>
      <c r="V39" s="104">
        <f>[35]Julho!$D$25</f>
        <v>14.7</v>
      </c>
      <c r="W39" s="104">
        <f>[35]Julho!$D$26</f>
        <v>14.5</v>
      </c>
      <c r="X39" s="104">
        <f>[35]Julho!$D$27</f>
        <v>17.5</v>
      </c>
      <c r="Y39" s="104">
        <f>[35]Julho!$D$28</f>
        <v>14.1</v>
      </c>
      <c r="Z39" s="104">
        <f>[35]Julho!$D$29</f>
        <v>16.399999999999999</v>
      </c>
      <c r="AA39" s="104">
        <f>[35]Julho!$D$30</f>
        <v>16.600000000000001</v>
      </c>
      <c r="AB39" s="104">
        <f>[35]Julho!$D$31</f>
        <v>15.3</v>
      </c>
      <c r="AC39" s="104">
        <f>[35]Julho!$D$32</f>
        <v>18.3</v>
      </c>
      <c r="AD39" s="104">
        <f>[35]Julho!$D$33</f>
        <v>16.3</v>
      </c>
      <c r="AE39" s="104">
        <f>[35]Julho!$D$34</f>
        <v>11.1</v>
      </c>
      <c r="AF39" s="104">
        <f>[35]Julho!$D$35</f>
        <v>14.8</v>
      </c>
      <c r="AG39" s="109">
        <f t="shared" si="1"/>
        <v>7.9</v>
      </c>
      <c r="AH39" s="108">
        <f t="shared" si="2"/>
        <v>13.609677419354844</v>
      </c>
      <c r="AL39" s="5" t="s">
        <v>35</v>
      </c>
    </row>
    <row r="40" spans="1:39" s="5" customFormat="1" x14ac:dyDescent="0.2">
      <c r="A40" s="47" t="s">
        <v>211</v>
      </c>
      <c r="B40" s="104">
        <f>[36]Julho!$D$5</f>
        <v>10.5</v>
      </c>
      <c r="C40" s="104">
        <f>[36]Julho!$D$6</f>
        <v>6.8</v>
      </c>
      <c r="D40" s="104">
        <f>[36]Julho!$D$7</f>
        <v>8.5</v>
      </c>
      <c r="E40" s="104">
        <f>[36]Julho!$D$8</f>
        <v>14.1</v>
      </c>
      <c r="F40" s="104">
        <f>[36]Julho!$D$9</f>
        <v>12.5</v>
      </c>
      <c r="G40" s="104">
        <f>[36]Julho!$D$10</f>
        <v>11.3</v>
      </c>
      <c r="H40" s="104">
        <f>[36]Julho!$D$11</f>
        <v>10.3</v>
      </c>
      <c r="I40" s="104">
        <f>[36]Julho!$D$12</f>
        <v>11</v>
      </c>
      <c r="J40" s="104">
        <f>[36]Julho!$D$13</f>
        <v>16</v>
      </c>
      <c r="K40" s="104">
        <f>[36]Julho!$D$14</f>
        <v>15.4</v>
      </c>
      <c r="L40" s="104">
        <f>[36]Julho!$D$15</f>
        <v>14.1</v>
      </c>
      <c r="M40" s="104">
        <f>[36]Julho!$D$16</f>
        <v>16.399999999999999</v>
      </c>
      <c r="N40" s="104">
        <f>[36]Julho!$D$17</f>
        <v>12.1</v>
      </c>
      <c r="O40" s="104">
        <f>[36]Julho!$D$18</f>
        <v>16</v>
      </c>
      <c r="P40" s="104">
        <f>[36]Julho!$D$19</f>
        <v>12.1</v>
      </c>
      <c r="Q40" s="104">
        <f>[36]Julho!$D$20</f>
        <v>12.4</v>
      </c>
      <c r="R40" s="104">
        <f>[36]Julho!$D$21</f>
        <v>12.9</v>
      </c>
      <c r="S40" s="104">
        <f>[36]Julho!$D$22</f>
        <v>5.5</v>
      </c>
      <c r="T40" s="104">
        <f>[36]Julho!$D$23</f>
        <v>7.6</v>
      </c>
      <c r="U40" s="104">
        <f>[36]Julho!$D$24</f>
        <v>13.5</v>
      </c>
      <c r="V40" s="104">
        <f>[36]Julho!$D$25</f>
        <v>13.4</v>
      </c>
      <c r="W40" s="104">
        <f>[36]Julho!$D$26</f>
        <v>10.6</v>
      </c>
      <c r="X40" s="104">
        <f>[36]Julho!$D$27</f>
        <v>15.6</v>
      </c>
      <c r="Y40" s="104">
        <f>[36]Julho!$D$28</f>
        <v>13.8</v>
      </c>
      <c r="Z40" s="104">
        <f>[36]Julho!$D$29</f>
        <v>16.100000000000001</v>
      </c>
      <c r="AA40" s="104">
        <f>[36]Julho!$D$30</f>
        <v>17.7</v>
      </c>
      <c r="AB40" s="104">
        <f>[36]Julho!$D$31</f>
        <v>15.1</v>
      </c>
      <c r="AC40" s="104">
        <f>[36]Julho!$D$32</f>
        <v>14.2</v>
      </c>
      <c r="AD40" s="104">
        <f>[36]Julho!$D$33</f>
        <v>7.7</v>
      </c>
      <c r="AE40" s="104">
        <f>[36]Julho!$D$34</f>
        <v>8.3000000000000007</v>
      </c>
      <c r="AF40" s="104">
        <f>[36]Julho!$D$35</f>
        <v>14.4</v>
      </c>
      <c r="AG40" s="109">
        <f t="shared" si="1"/>
        <v>5.5</v>
      </c>
      <c r="AH40" s="108">
        <f t="shared" si="2"/>
        <v>12.448387096774194</v>
      </c>
    </row>
    <row r="41" spans="1:39" x14ac:dyDescent="0.2">
      <c r="A41" s="47" t="s">
        <v>13</v>
      </c>
      <c r="B41" s="104">
        <f>[37]Julho!$D$5</f>
        <v>12.5</v>
      </c>
      <c r="C41" s="104">
        <f>[37]Julho!$D$6</f>
        <v>8</v>
      </c>
      <c r="D41" s="104">
        <f>[37]Julho!$D$7</f>
        <v>8.1999999999999993</v>
      </c>
      <c r="E41" s="104">
        <f>[37]Julho!$D$8</f>
        <v>12</v>
      </c>
      <c r="F41" s="104">
        <f>[37]Julho!$D$9</f>
        <v>12.1</v>
      </c>
      <c r="G41" s="104">
        <f>[37]Julho!$D$10</f>
        <v>12.3</v>
      </c>
      <c r="H41" s="104">
        <f>[37]Julho!$D$11</f>
        <v>11.2</v>
      </c>
      <c r="I41" s="104">
        <f>[37]Julho!$D$12</f>
        <v>11.5</v>
      </c>
      <c r="J41" s="104">
        <f>[37]Julho!$D$13</f>
        <v>10.7</v>
      </c>
      <c r="K41" s="104">
        <f>[37]Julho!$D$14</f>
        <v>11.8</v>
      </c>
      <c r="L41" s="104">
        <f>[37]Julho!$D$15</f>
        <v>12</v>
      </c>
      <c r="M41" s="104">
        <f>[37]Julho!$D$16</f>
        <v>11.9</v>
      </c>
      <c r="N41" s="104">
        <f>[37]Julho!$D$17</f>
        <v>10.7</v>
      </c>
      <c r="O41" s="104">
        <f>[37]Julho!$D$18</f>
        <v>11.1</v>
      </c>
      <c r="P41" s="104">
        <f>[37]Julho!$D$19</f>
        <v>12.7</v>
      </c>
      <c r="Q41" s="104">
        <f>[37]Julho!$D$20</f>
        <v>14.2</v>
      </c>
      <c r="R41" s="104">
        <f>[37]Julho!$D$21</f>
        <v>15.6</v>
      </c>
      <c r="S41" s="104">
        <f>[37]Julho!$D$22</f>
        <v>9.9</v>
      </c>
      <c r="T41" s="104">
        <f>[37]Julho!$D$23</f>
        <v>8.9</v>
      </c>
      <c r="U41" s="104">
        <f>[37]Julho!$D$24</f>
        <v>11.9</v>
      </c>
      <c r="V41" s="104">
        <f>[37]Julho!$D$25</f>
        <v>13.1</v>
      </c>
      <c r="W41" s="104">
        <f>[37]Julho!$D$26</f>
        <v>13.7</v>
      </c>
      <c r="X41" s="104">
        <f>[37]Julho!$D$27</f>
        <v>15.2</v>
      </c>
      <c r="Y41" s="104">
        <f>[37]Julho!$D$28</f>
        <v>13.3</v>
      </c>
      <c r="Z41" s="104">
        <f>[37]Julho!$D$29</f>
        <v>15.2</v>
      </c>
      <c r="AA41" s="104">
        <f>[37]Julho!$D$30</f>
        <v>16.5</v>
      </c>
      <c r="AB41" s="104">
        <f>[37]Julho!$D$31</f>
        <v>16.2</v>
      </c>
      <c r="AC41" s="104">
        <f>[37]Julho!$D$32</f>
        <v>16.7</v>
      </c>
      <c r="AD41" s="104">
        <f>[37]Julho!$D$33</f>
        <v>11.1</v>
      </c>
      <c r="AE41" s="104">
        <f>[37]Julho!$D$34</f>
        <v>9.4</v>
      </c>
      <c r="AF41" s="104">
        <f>[37]Julho!$D$35</f>
        <v>11.3</v>
      </c>
      <c r="AG41" s="109">
        <f t="shared" si="1"/>
        <v>8</v>
      </c>
      <c r="AH41" s="108">
        <f t="shared" si="2"/>
        <v>12.287096774193548</v>
      </c>
      <c r="AJ41" t="s">
        <v>35</v>
      </c>
      <c r="AK41" t="s">
        <v>35</v>
      </c>
    </row>
    <row r="42" spans="1:39" x14ac:dyDescent="0.2">
      <c r="A42" s="47" t="s">
        <v>144</v>
      </c>
      <c r="B42" s="104">
        <f>[38]Julho!$D$5</f>
        <v>9.6</v>
      </c>
      <c r="C42" s="104">
        <f>[38]Julho!$D$6</f>
        <v>7.3</v>
      </c>
      <c r="D42" s="104">
        <f>[38]Julho!$D$7</f>
        <v>7.9</v>
      </c>
      <c r="E42" s="104">
        <f>[38]Julho!$D$8</f>
        <v>9</v>
      </c>
      <c r="F42" s="104">
        <f>[38]Julho!$D$9</f>
        <v>8.4</v>
      </c>
      <c r="G42" s="104">
        <f>[38]Julho!$D$10</f>
        <v>13.5</v>
      </c>
      <c r="H42" s="104">
        <f>[38]Julho!$D$11</f>
        <v>10</v>
      </c>
      <c r="I42" s="104">
        <f>[38]Julho!$D$12</f>
        <v>12.2</v>
      </c>
      <c r="J42" s="104">
        <f>[38]Julho!$D$13</f>
        <v>7.4</v>
      </c>
      <c r="K42" s="104">
        <f>[38]Julho!$D$14</f>
        <v>9.4</v>
      </c>
      <c r="L42" s="104">
        <f>[38]Julho!$D$15</f>
        <v>11.8</v>
      </c>
      <c r="M42" s="104">
        <f>[38]Julho!$D$16</f>
        <v>11.7</v>
      </c>
      <c r="N42" s="104">
        <f>[38]Julho!$D$17</f>
        <v>11.8</v>
      </c>
      <c r="O42" s="104">
        <f>[38]Julho!$D$18</f>
        <v>14.1</v>
      </c>
      <c r="P42" s="104">
        <f>[38]Julho!$D$18</f>
        <v>14.1</v>
      </c>
      <c r="Q42" s="104">
        <f>[38]Julho!$D$20</f>
        <v>15</v>
      </c>
      <c r="R42" s="104">
        <f>[38]Julho!$D$21</f>
        <v>15.5</v>
      </c>
      <c r="S42" s="104">
        <f>[38]Julho!$D$22</f>
        <v>3.9</v>
      </c>
      <c r="T42" s="104">
        <f>[38]Julho!$D$23</f>
        <v>4</v>
      </c>
      <c r="U42" s="104">
        <f>[38]Julho!$D$24</f>
        <v>9.1</v>
      </c>
      <c r="V42" s="104">
        <f>[38]Julho!$D$25</f>
        <v>14.7</v>
      </c>
      <c r="W42" s="104">
        <f>[38]Julho!$D$26</f>
        <v>12.4</v>
      </c>
      <c r="X42" s="104">
        <f>[38]Julho!$D$27</f>
        <v>12.1</v>
      </c>
      <c r="Y42" s="104">
        <f>[38]Julho!$D$28</f>
        <v>16.5</v>
      </c>
      <c r="Z42" s="104">
        <f>[38]Julho!$D$29</f>
        <v>11</v>
      </c>
      <c r="AA42" s="104">
        <f>[38]Julho!$D$30</f>
        <v>17.399999999999999</v>
      </c>
      <c r="AB42" s="104">
        <f>[38]Julho!$D$31</f>
        <v>16</v>
      </c>
      <c r="AC42" s="104">
        <f>[38]Julho!$D$32</f>
        <v>14.7</v>
      </c>
      <c r="AD42" s="104">
        <f>[38]Julho!$D$33</f>
        <v>9.1</v>
      </c>
      <c r="AE42" s="104">
        <f>[38]Julho!$D$34</f>
        <v>4</v>
      </c>
      <c r="AF42" s="104">
        <f>[38]Julho!$D$35</f>
        <v>9.3000000000000007</v>
      </c>
      <c r="AG42" s="109">
        <f t="shared" si="1"/>
        <v>3.9</v>
      </c>
      <c r="AH42" s="108">
        <f t="shared" si="2"/>
        <v>11.061290322580644</v>
      </c>
      <c r="AK42" t="s">
        <v>35</v>
      </c>
    </row>
    <row r="43" spans="1:39" x14ac:dyDescent="0.2">
      <c r="A43" s="47" t="s">
        <v>117</v>
      </c>
      <c r="B43" s="104">
        <f>[39]Julho!$D$5</f>
        <v>9.5</v>
      </c>
      <c r="C43" s="104">
        <f>[39]Julho!$D$6</f>
        <v>8.6999999999999993</v>
      </c>
      <c r="D43" s="104">
        <f>[39]Julho!$D$7</f>
        <v>9.5</v>
      </c>
      <c r="E43" s="104">
        <f>[39]Julho!$D$8</f>
        <v>11.3</v>
      </c>
      <c r="F43" s="104">
        <f>[39]Julho!$D$9</f>
        <v>13.9</v>
      </c>
      <c r="G43" s="104">
        <f>[39]Julho!$D$10</f>
        <v>15</v>
      </c>
      <c r="H43" s="104">
        <f>[39]Julho!$D$11</f>
        <v>14.4</v>
      </c>
      <c r="I43" s="104">
        <f>[39]Julho!$D$12</f>
        <v>11</v>
      </c>
      <c r="J43" s="104">
        <f>[39]Julho!$D$13</f>
        <v>12.8</v>
      </c>
      <c r="K43" s="104">
        <f>[39]Julho!$D$14</f>
        <v>13.3</v>
      </c>
      <c r="L43" s="104">
        <f>[39]Julho!$D$15</f>
        <v>16.5</v>
      </c>
      <c r="M43" s="104">
        <f>[39]Julho!$D$16</f>
        <v>14.5</v>
      </c>
      <c r="N43" s="104">
        <f>[39]Julho!$D$17</f>
        <v>17.100000000000001</v>
      </c>
      <c r="O43" s="104">
        <f>[39]Julho!$D$18</f>
        <v>17.399999999999999</v>
      </c>
      <c r="P43" s="104">
        <f>[39]Julho!$D$19</f>
        <v>18.7</v>
      </c>
      <c r="Q43" s="104">
        <f>[39]Julho!$D$20</f>
        <v>18.7</v>
      </c>
      <c r="R43" s="104">
        <f>[39]Julho!$D$21</f>
        <v>15.2</v>
      </c>
      <c r="S43" s="104">
        <f>[39]Julho!$D$22</f>
        <v>6</v>
      </c>
      <c r="T43" s="104">
        <f>[39]Julho!$D$23</f>
        <v>7.2</v>
      </c>
      <c r="U43" s="104">
        <f>[39]Julho!$D$24</f>
        <v>11.3</v>
      </c>
      <c r="V43" s="104">
        <f>[39]Julho!$D$25</f>
        <v>12.3</v>
      </c>
      <c r="W43" s="104">
        <f>[39]Julho!$D$26</f>
        <v>13.9</v>
      </c>
      <c r="X43" s="104">
        <f>[39]Julho!$D$27</f>
        <v>15.3</v>
      </c>
      <c r="Y43" s="104">
        <f>[39]Julho!$D$28</f>
        <v>18.8</v>
      </c>
      <c r="Z43" s="104">
        <f>[39]Julho!$D$29</f>
        <v>13.8</v>
      </c>
      <c r="AA43" s="104">
        <f>[39]Julho!$D$30</f>
        <v>18.5</v>
      </c>
      <c r="AB43" s="104">
        <f>[39]Julho!$D$31</f>
        <v>18.399999999999999</v>
      </c>
      <c r="AC43" s="104">
        <f>[39]Julho!$D$32</f>
        <v>14.2</v>
      </c>
      <c r="AD43" s="104">
        <f>[39]Julho!$D$33</f>
        <v>9.5</v>
      </c>
      <c r="AE43" s="104">
        <f>[39]Julho!$D$34</f>
        <v>7.2</v>
      </c>
      <c r="AF43" s="104">
        <f>[39]Julho!$D$35</f>
        <v>11</v>
      </c>
      <c r="AG43" s="109">
        <f t="shared" si="1"/>
        <v>6</v>
      </c>
      <c r="AH43" s="108">
        <f t="shared" si="2"/>
        <v>13.383870967741933</v>
      </c>
      <c r="AJ43" t="s">
        <v>35</v>
      </c>
    </row>
    <row r="44" spans="1:39" x14ac:dyDescent="0.2">
      <c r="A44" s="47" t="s">
        <v>210</v>
      </c>
      <c r="B44" s="104">
        <f>[40]Julho!$D$5</f>
        <v>12</v>
      </c>
      <c r="C44" s="104">
        <f>[40]Julho!$D$6</f>
        <v>12.7</v>
      </c>
      <c r="D44" s="104">
        <f>[40]Julho!$D$7</f>
        <v>12.7</v>
      </c>
      <c r="E44" s="104">
        <f>[40]Julho!$D$8</f>
        <v>11.4</v>
      </c>
      <c r="F44" s="104">
        <f>[40]Julho!$D$9</f>
        <v>12.7</v>
      </c>
      <c r="G44" s="104">
        <f>[40]Julho!$D$10</f>
        <v>9.1999999999999993</v>
      </c>
      <c r="H44" s="104">
        <f>[40]Julho!$D$11</f>
        <v>11.3</v>
      </c>
      <c r="I44" s="104">
        <f>[40]Julho!$D$12</f>
        <v>8.8000000000000007</v>
      </c>
      <c r="J44" s="104">
        <f>[40]Julho!$D$13</f>
        <v>11</v>
      </c>
      <c r="K44" s="104">
        <f>[40]Julho!$D$14</f>
        <v>9.9</v>
      </c>
      <c r="L44" s="104">
        <f>[40]Julho!$D$15</f>
        <v>13.8</v>
      </c>
      <c r="M44" s="104">
        <f>[40]Julho!$D$16</f>
        <v>9.1999999999999993</v>
      </c>
      <c r="N44" s="104">
        <f>[40]Julho!$D$17</f>
        <v>11.5</v>
      </c>
      <c r="O44" s="104">
        <f>[40]Julho!$D$18</f>
        <v>10.3</v>
      </c>
      <c r="P44" s="104">
        <f>[40]Julho!$D$19</f>
        <v>9.6</v>
      </c>
      <c r="Q44" s="104">
        <f>[40]Julho!$D$20</f>
        <v>14.6</v>
      </c>
      <c r="R44" s="104">
        <f>[40]Julho!$D$21</f>
        <v>9.6</v>
      </c>
      <c r="S44" s="104">
        <f>[40]Julho!$D$22</f>
        <v>9.6</v>
      </c>
      <c r="T44" s="104">
        <f>[40]Julho!$D$23</f>
        <v>7.2</v>
      </c>
      <c r="U44" s="104">
        <f>[40]Julho!$D$24</f>
        <v>8.9</v>
      </c>
      <c r="V44" s="104">
        <f>[40]Julho!$D$25</f>
        <v>9.1999999999999993</v>
      </c>
      <c r="W44" s="104">
        <f>[40]Julho!$D$26</f>
        <v>9.5</v>
      </c>
      <c r="X44" s="104">
        <f>[40]Julho!$D$27</f>
        <v>10.3</v>
      </c>
      <c r="Y44" s="104">
        <f>[40]Julho!$D$28</f>
        <v>11.8</v>
      </c>
      <c r="Z44" s="104">
        <f>[40]Julho!$D$29</f>
        <v>10.3</v>
      </c>
      <c r="AA44" s="104">
        <f>[40]Julho!$D$30</f>
        <v>12.5</v>
      </c>
      <c r="AB44" s="104">
        <f>[40]Julho!$D$31</f>
        <v>14.2</v>
      </c>
      <c r="AC44" s="104">
        <f>[40]Julho!$D$32</f>
        <v>14.4</v>
      </c>
      <c r="AD44" s="104">
        <f>[40]Julho!$D$33</f>
        <v>9.6999999999999993</v>
      </c>
      <c r="AE44" s="104">
        <f>[40]Julho!$D$34</f>
        <v>4.5999999999999996</v>
      </c>
      <c r="AF44" s="104">
        <f>[40]Julho!$D$35</f>
        <v>9.6</v>
      </c>
      <c r="AG44" s="109">
        <f t="shared" si="1"/>
        <v>4.5999999999999996</v>
      </c>
      <c r="AH44" s="108">
        <f t="shared" si="2"/>
        <v>10.71290322580645</v>
      </c>
    </row>
    <row r="45" spans="1:39" x14ac:dyDescent="0.2">
      <c r="A45" s="47" t="s">
        <v>14</v>
      </c>
      <c r="B45" s="104">
        <f>[41]Julho!$D$5</f>
        <v>13.9</v>
      </c>
      <c r="C45" s="104">
        <f>[41]Julho!$D$6</f>
        <v>12.5</v>
      </c>
      <c r="D45" s="104">
        <f>[41]Julho!$D$7</f>
        <v>12.2</v>
      </c>
      <c r="E45" s="104">
        <f>[41]Julho!$D$8</f>
        <v>12.5</v>
      </c>
      <c r="F45" s="104">
        <f>[41]Julho!$D$9</f>
        <v>11.5</v>
      </c>
      <c r="G45" s="104">
        <f>[41]Julho!$D$10</f>
        <v>10.8</v>
      </c>
      <c r="H45" s="104">
        <f>[41]Julho!$D$11</f>
        <v>10</v>
      </c>
      <c r="I45" s="104">
        <f>[41]Julho!$D$12</f>
        <v>11.8</v>
      </c>
      <c r="J45" s="104">
        <f>[41]Julho!$D$13</f>
        <v>11.3</v>
      </c>
      <c r="K45" s="104">
        <f>[41]Julho!$D$14</f>
        <v>12.3</v>
      </c>
      <c r="L45" s="104">
        <f>[41]Julho!$D$15</f>
        <v>10.3</v>
      </c>
      <c r="M45" s="104">
        <f>[41]Julho!$D$16</f>
        <v>14.3</v>
      </c>
      <c r="N45" s="104">
        <f>[41]Julho!$D$17</f>
        <v>13.6</v>
      </c>
      <c r="O45" s="104">
        <f>[41]Julho!$D$18</f>
        <v>14.2</v>
      </c>
      <c r="P45" s="104">
        <f>[41]Julho!$D$19</f>
        <v>11.4</v>
      </c>
      <c r="Q45" s="104">
        <f>[41]Julho!$D$20</f>
        <v>10.3</v>
      </c>
      <c r="R45" s="104">
        <f>[41]Julho!$D$21</f>
        <v>11.8</v>
      </c>
      <c r="S45" s="104">
        <f>[41]Julho!$D$22</f>
        <v>11.7</v>
      </c>
      <c r="T45" s="104">
        <f>[41]Julho!$D$23</f>
        <v>9.5</v>
      </c>
      <c r="U45" s="104">
        <f>[41]Julho!$D$24</f>
        <v>10.1</v>
      </c>
      <c r="V45" s="104">
        <f>[41]Julho!$D$25</f>
        <v>11.9</v>
      </c>
      <c r="W45" s="104">
        <f>[41]Julho!$D$26</f>
        <v>12</v>
      </c>
      <c r="X45" s="104">
        <f>[41]Julho!$D$27</f>
        <v>12.9</v>
      </c>
      <c r="Y45" s="104">
        <f>[41]Julho!$D$28</f>
        <v>12.5</v>
      </c>
      <c r="Z45" s="104">
        <f>[41]Julho!$D$29</f>
        <v>14.9</v>
      </c>
      <c r="AA45" s="104">
        <f>[41]Julho!$D$30</f>
        <v>14.2</v>
      </c>
      <c r="AB45" s="104">
        <f>[41]Julho!$D$31</f>
        <v>14.5</v>
      </c>
      <c r="AC45" s="104">
        <f>[41]Julho!$D$32</f>
        <v>17</v>
      </c>
      <c r="AD45" s="104">
        <f>[41]Julho!$D$33</f>
        <v>10.1</v>
      </c>
      <c r="AE45" s="104">
        <f>[41]Julho!$D$34</f>
        <v>6</v>
      </c>
      <c r="AF45" s="104">
        <f>[41]Julho!$D$35</f>
        <v>5.8</v>
      </c>
      <c r="AG45" s="109">
        <f t="shared" si="1"/>
        <v>5.8</v>
      </c>
      <c r="AH45" s="108">
        <f t="shared" si="2"/>
        <v>11.864516129032257</v>
      </c>
    </row>
    <row r="46" spans="1:39" x14ac:dyDescent="0.2">
      <c r="A46" s="47" t="s">
        <v>145</v>
      </c>
      <c r="B46" s="104">
        <f>[42]Julho!$D$5</f>
        <v>14.1</v>
      </c>
      <c r="C46" s="104">
        <f>[42]Julho!$D$6</f>
        <v>11.3</v>
      </c>
      <c r="D46" s="104">
        <f>[42]Julho!$D$7</f>
        <v>14.5</v>
      </c>
      <c r="E46" s="104">
        <f>[42]Julho!$D$8</f>
        <v>14</v>
      </c>
      <c r="F46" s="104">
        <f>[42]Julho!$D$9</f>
        <v>12.9</v>
      </c>
      <c r="G46" s="104">
        <f>[42]Julho!$D$10</f>
        <v>10.199999999999999</v>
      </c>
      <c r="H46" s="104">
        <f>[42]Julho!$D$11</f>
        <v>10.199999999999999</v>
      </c>
      <c r="I46" s="104">
        <f>[42]Julho!$D$12</f>
        <v>11.5</v>
      </c>
      <c r="J46" s="104">
        <f>[42]Julho!$D$13</f>
        <v>11.2</v>
      </c>
      <c r="K46" s="104">
        <f>[42]Julho!$D$14</f>
        <v>11.8</v>
      </c>
      <c r="L46" s="104">
        <f>[42]Julho!$D$15</f>
        <v>10.6</v>
      </c>
      <c r="M46" s="104">
        <f>[42]Julho!$D$16</f>
        <v>10.1</v>
      </c>
      <c r="N46" s="104">
        <f>[42]Julho!$D$17</f>
        <v>10.3</v>
      </c>
      <c r="O46" s="104">
        <f>[42]Julho!$D$18</f>
        <v>10.8</v>
      </c>
      <c r="P46" s="104">
        <f>[42]Julho!$D$19</f>
        <v>11.2</v>
      </c>
      <c r="Q46" s="104">
        <f>[42]Julho!$D$20</f>
        <v>10.3</v>
      </c>
      <c r="R46" s="104">
        <f>[42]Julho!$D$21</f>
        <v>9.9</v>
      </c>
      <c r="S46" s="104">
        <f>[42]Julho!$D$22</f>
        <v>11.7</v>
      </c>
      <c r="T46" s="104">
        <f>[42]Julho!$D$23</f>
        <v>10.8</v>
      </c>
      <c r="U46" s="104">
        <f>[42]Julho!$D$24</f>
        <v>11.9</v>
      </c>
      <c r="V46" s="104">
        <f>[42]Julho!$D$25</f>
        <v>11.1</v>
      </c>
      <c r="W46" s="104">
        <f>[42]Julho!$D$26</f>
        <v>11.6</v>
      </c>
      <c r="X46" s="104">
        <f>[42]Julho!$D$27</f>
        <v>12.3</v>
      </c>
      <c r="Y46" s="104">
        <f>[42]Julho!$D$28</f>
        <v>12.3</v>
      </c>
      <c r="Z46" s="104">
        <f>[42]Julho!$D$29</f>
        <v>12.3</v>
      </c>
      <c r="AA46" s="104">
        <f>[42]Julho!$D$30</f>
        <v>14.1</v>
      </c>
      <c r="AB46" s="104">
        <f>[42]Julho!$D$31</f>
        <v>14</v>
      </c>
      <c r="AC46" s="104">
        <f>[42]Julho!$D$32</f>
        <v>15.2</v>
      </c>
      <c r="AD46" s="104">
        <f>[42]Julho!$D$33</f>
        <v>15.8</v>
      </c>
      <c r="AE46" s="104">
        <f>[42]Julho!$D$34</f>
        <v>10.4</v>
      </c>
      <c r="AF46" s="104">
        <f>[42]Julho!$D$35</f>
        <v>9.5</v>
      </c>
      <c r="AG46" s="109">
        <f t="shared" si="1"/>
        <v>9.5</v>
      </c>
      <c r="AH46" s="108">
        <f t="shared" si="2"/>
        <v>11.867741935483872</v>
      </c>
      <c r="AJ46" t="s">
        <v>35</v>
      </c>
      <c r="AL46" t="s">
        <v>35</v>
      </c>
    </row>
    <row r="47" spans="1:39" x14ac:dyDescent="0.2">
      <c r="A47" s="47" t="s">
        <v>15</v>
      </c>
      <c r="B47" s="104">
        <f>[43]Julho!$D$5</f>
        <v>5.6</v>
      </c>
      <c r="C47" s="104">
        <f>[43]Julho!$D$6</f>
        <v>4.8</v>
      </c>
      <c r="D47" s="104">
        <f>[43]Julho!$D$7</f>
        <v>8.4</v>
      </c>
      <c r="E47" s="104">
        <f>[43]Julho!$D$8</f>
        <v>9.6</v>
      </c>
      <c r="F47" s="104">
        <f>[43]Julho!$D$9</f>
        <v>10.9</v>
      </c>
      <c r="G47" s="104">
        <f>[43]Julho!$D$10</f>
        <v>11.9</v>
      </c>
      <c r="H47" s="104">
        <f>[43]Julho!$D$11</f>
        <v>11.8</v>
      </c>
      <c r="I47" s="104">
        <f>[43]Julho!$D$12</f>
        <v>12.7</v>
      </c>
      <c r="J47" s="104">
        <f>[43]Julho!$D$13</f>
        <v>11.2</v>
      </c>
      <c r="K47" s="104">
        <f>[43]Julho!$D$14</f>
        <v>11.6</v>
      </c>
      <c r="L47" s="104">
        <f>[43]Julho!$D$15</f>
        <v>15</v>
      </c>
      <c r="M47" s="104">
        <f>[43]Julho!$D$16</f>
        <v>15.5</v>
      </c>
      <c r="N47" s="104">
        <f>[43]Julho!$D$17</f>
        <v>16.100000000000001</v>
      </c>
      <c r="O47" s="104">
        <f>[43]Julho!$D$18</f>
        <v>15.1</v>
      </c>
      <c r="P47" s="104">
        <f>[43]Julho!$D$19</f>
        <v>14.5</v>
      </c>
      <c r="Q47" s="104">
        <f>[43]Julho!$D$20</f>
        <v>13.9</v>
      </c>
      <c r="R47" s="104">
        <f>[43]Julho!$D$21</f>
        <v>9.9</v>
      </c>
      <c r="S47" s="104">
        <f>[43]Julho!$D$22</f>
        <v>6</v>
      </c>
      <c r="T47" s="104">
        <f>[43]Julho!$D$23</f>
        <v>6.4</v>
      </c>
      <c r="U47" s="104">
        <f>[43]Julho!$D$24</f>
        <v>12.1</v>
      </c>
      <c r="V47" s="104">
        <f>[43]Julho!$D$25</f>
        <v>13.7</v>
      </c>
      <c r="W47" s="104">
        <f>[43]Julho!$D$26</f>
        <v>15.3</v>
      </c>
      <c r="X47" s="104">
        <f>[43]Julho!$D$27</f>
        <v>16.3</v>
      </c>
      <c r="Y47" s="104">
        <f>[43]Julho!$D$28</f>
        <v>15.6</v>
      </c>
      <c r="Z47" s="104">
        <f>[43]Julho!$D$29</f>
        <v>11.6</v>
      </c>
      <c r="AA47" s="104">
        <f>[43]Julho!$D$30</f>
        <v>14.3</v>
      </c>
      <c r="AB47" s="104">
        <f>[43]Julho!$D$31</f>
        <v>15.8</v>
      </c>
      <c r="AC47" s="104">
        <f>[43]Julho!$D$32</f>
        <v>10.1</v>
      </c>
      <c r="AD47" s="104">
        <f>[43]Julho!$D$33</f>
        <v>9.3000000000000007</v>
      </c>
      <c r="AE47" s="104">
        <f>[43]Julho!$D$34</f>
        <v>6.4</v>
      </c>
      <c r="AF47" s="104">
        <f>[43]Julho!$D$35</f>
        <v>9.9</v>
      </c>
      <c r="AG47" s="109">
        <f t="shared" si="1"/>
        <v>4.8</v>
      </c>
      <c r="AH47" s="108">
        <f t="shared" si="2"/>
        <v>11.654838709677422</v>
      </c>
      <c r="AI47" s="12" t="s">
        <v>35</v>
      </c>
      <c r="AJ47" t="s">
        <v>35</v>
      </c>
      <c r="AL47" t="s">
        <v>35</v>
      </c>
    </row>
    <row r="48" spans="1:39" x14ac:dyDescent="0.2">
      <c r="A48" s="47" t="s">
        <v>16</v>
      </c>
      <c r="B48" s="104">
        <f>[44]Julho!$D$5</f>
        <v>9</v>
      </c>
      <c r="C48" s="104">
        <f>[44]Julho!$D$6</f>
        <v>7.8</v>
      </c>
      <c r="D48" s="104">
        <f>[44]Julho!$D$7</f>
        <v>8.3000000000000007</v>
      </c>
      <c r="E48" s="104">
        <f>[44]Julho!$D$8</f>
        <v>8.8000000000000007</v>
      </c>
      <c r="F48" s="104">
        <f>[44]Julho!$D$9</f>
        <v>11.3</v>
      </c>
      <c r="G48" s="104">
        <f>[44]Julho!$D$10</f>
        <v>11.9</v>
      </c>
      <c r="H48" s="104">
        <f>[44]Julho!$D$11</f>
        <v>12.2</v>
      </c>
      <c r="I48" s="104">
        <f>[44]Julho!$D$12</f>
        <v>12.4</v>
      </c>
      <c r="J48" s="104">
        <f>[44]Julho!$D$13</f>
        <v>11.5</v>
      </c>
      <c r="K48" s="104">
        <f>[44]Julho!$D$14</f>
        <v>11.9</v>
      </c>
      <c r="L48" s="104">
        <f>[44]Julho!$D$15</f>
        <v>12.6</v>
      </c>
      <c r="M48" s="104">
        <f>[44]Julho!$D$16</f>
        <v>15</v>
      </c>
      <c r="N48" s="104">
        <f>[44]Julho!$D$17</f>
        <v>14.2</v>
      </c>
      <c r="O48" s="104">
        <f>[44]Julho!$D$18</f>
        <v>13.9</v>
      </c>
      <c r="P48" s="104">
        <f>[44]Julho!$D$19</f>
        <v>13.9</v>
      </c>
      <c r="Q48" s="104">
        <f>[44]Julho!$D$20</f>
        <v>20.5</v>
      </c>
      <c r="R48" s="104">
        <f>[44]Julho!$D$21</f>
        <v>13.1</v>
      </c>
      <c r="S48" s="104">
        <f>[44]Julho!$D$22</f>
        <v>5.6</v>
      </c>
      <c r="T48" s="104">
        <f>[44]Julho!$D$23</f>
        <v>7.1</v>
      </c>
      <c r="U48" s="104">
        <f>[44]Julho!$D$24</f>
        <v>12.8</v>
      </c>
      <c r="V48" s="104">
        <f>[44]Julho!$D$25</f>
        <v>13.1</v>
      </c>
      <c r="W48" s="104">
        <f>[44]Julho!$D$26</f>
        <v>15.3</v>
      </c>
      <c r="X48" s="104">
        <f>[44]Julho!$D$27</f>
        <v>18.899999999999999</v>
      </c>
      <c r="Y48" s="104">
        <f>[44]Julho!$D$28</f>
        <v>20.8</v>
      </c>
      <c r="Z48" s="104">
        <f>[44]Julho!$D$29</f>
        <v>16.600000000000001</v>
      </c>
      <c r="AA48" s="104">
        <f>[44]Julho!$D$30</f>
        <v>18.899999999999999</v>
      </c>
      <c r="AB48" s="104">
        <f>[44]Julho!$D$31</f>
        <v>18.899999999999999</v>
      </c>
      <c r="AC48" s="104">
        <f>[44]Julho!$D$32</f>
        <v>12.1</v>
      </c>
      <c r="AD48" s="104">
        <f>[44]Julho!$D$33</f>
        <v>13</v>
      </c>
      <c r="AE48" s="104">
        <f>[44]Julho!$D$34</f>
        <v>10.3</v>
      </c>
      <c r="AF48" s="104">
        <f>[44]Julho!$D$35</f>
        <v>15.1</v>
      </c>
      <c r="AG48" s="109">
        <f t="shared" si="1"/>
        <v>5.6</v>
      </c>
      <c r="AH48" s="108">
        <f t="shared" si="2"/>
        <v>13.122580645161291</v>
      </c>
      <c r="AJ48" t="s">
        <v>35</v>
      </c>
      <c r="AK48" t="s">
        <v>35</v>
      </c>
    </row>
    <row r="49" spans="1:39" x14ac:dyDescent="0.2">
      <c r="A49" s="47" t="s">
        <v>208</v>
      </c>
      <c r="B49" s="104">
        <f>[45]Julho!$D$5</f>
        <v>10.4</v>
      </c>
      <c r="C49" s="104">
        <f>[45]Julho!$D$6</f>
        <v>7</v>
      </c>
      <c r="D49" s="104">
        <f>[45]Julho!$D$7</f>
        <v>9.3000000000000007</v>
      </c>
      <c r="E49" s="104">
        <f>[45]Julho!$D$8</f>
        <v>11.1</v>
      </c>
      <c r="F49" s="104">
        <f>[45]Julho!$D$9</f>
        <v>15.5</v>
      </c>
      <c r="G49" s="104">
        <f>[45]Julho!$D$10</f>
        <v>18.899999999999999</v>
      </c>
      <c r="H49" s="104">
        <f>[45]Julho!$D$11</f>
        <v>20</v>
      </c>
      <c r="I49" s="104">
        <f>[45]Julho!$D$12</f>
        <v>14.4</v>
      </c>
      <c r="J49" s="104">
        <f>[45]Julho!$D$13</f>
        <v>15</v>
      </c>
      <c r="K49" s="104">
        <f>[45]Julho!$D$14</f>
        <v>13.4</v>
      </c>
      <c r="L49" s="104">
        <f>[45]Julho!$D$15</f>
        <v>16</v>
      </c>
      <c r="M49" s="104">
        <f>[45]Julho!$D$16</f>
        <v>15.6</v>
      </c>
      <c r="N49" s="104">
        <f>[45]Julho!$D$17</f>
        <v>15</v>
      </c>
      <c r="O49" s="104">
        <f>[45]Julho!$D$18</f>
        <v>15.2</v>
      </c>
      <c r="P49" s="104">
        <f>[45]Julho!$D$19</f>
        <v>17.7</v>
      </c>
      <c r="Q49" s="104">
        <f>[45]Julho!$D$20</f>
        <v>23.6</v>
      </c>
      <c r="R49" s="104">
        <f>[45]Julho!$D$21</f>
        <v>14.3</v>
      </c>
      <c r="S49" s="104">
        <f>[45]Julho!$D$22</f>
        <v>8.6999999999999993</v>
      </c>
      <c r="T49" s="104">
        <f>[45]Julho!$D$23</f>
        <v>9.8000000000000007</v>
      </c>
      <c r="U49" s="104">
        <f>[45]Julho!$D$24</f>
        <v>14.4</v>
      </c>
      <c r="V49" s="104">
        <f>[45]Julho!$D$25</f>
        <v>21.7</v>
      </c>
      <c r="W49" s="104">
        <f>[45]Julho!$D$26</f>
        <v>18.899999999999999</v>
      </c>
      <c r="X49" s="104">
        <f>[45]Julho!$D$27</f>
        <v>19.7</v>
      </c>
      <c r="Y49" s="104">
        <f>[45]Julho!$D$28</f>
        <v>23.9</v>
      </c>
      <c r="Z49" s="104">
        <f>[45]Julho!$D$29</f>
        <v>19.2</v>
      </c>
      <c r="AA49" s="104">
        <f>[45]Julho!$D$30</f>
        <v>27.1</v>
      </c>
      <c r="AB49" s="104">
        <f>[45]Julho!$D$31</f>
        <v>21.5</v>
      </c>
      <c r="AC49" s="104">
        <f>[45]Julho!$D$32</f>
        <v>14</v>
      </c>
      <c r="AD49" s="104">
        <f>[45]Julho!$D$33</f>
        <v>13.1</v>
      </c>
      <c r="AE49" s="104">
        <f>[45]Julho!$D$34</f>
        <v>11.2</v>
      </c>
      <c r="AF49" s="104">
        <f>[45]Julho!$D$35</f>
        <v>24</v>
      </c>
      <c r="AG49" s="109">
        <f t="shared" si="1"/>
        <v>7</v>
      </c>
      <c r="AH49" s="108">
        <f t="shared" si="2"/>
        <v>16.116129032258062</v>
      </c>
    </row>
    <row r="50" spans="1:39" x14ac:dyDescent="0.2">
      <c r="A50" s="47" t="s">
        <v>146</v>
      </c>
      <c r="B50" s="104">
        <f>[46]Julho!$D$5</f>
        <v>10.6</v>
      </c>
      <c r="C50" s="104">
        <f>[46]Julho!$D$6</f>
        <v>8.5</v>
      </c>
      <c r="D50" s="104">
        <f>[46]Julho!$D$7</f>
        <v>13.4</v>
      </c>
      <c r="E50" s="104">
        <f>[46]Julho!$D$8</f>
        <v>11.6</v>
      </c>
      <c r="F50" s="104">
        <f>[46]Julho!$D$9</f>
        <v>10.1</v>
      </c>
      <c r="G50" s="104">
        <f>[46]Julho!$D$10</f>
        <v>10.199999999999999</v>
      </c>
      <c r="H50" s="104">
        <f>[46]Julho!$D$11</f>
        <v>10.3</v>
      </c>
      <c r="I50" s="104">
        <f>[46]Julho!$D$12</f>
        <v>12</v>
      </c>
      <c r="J50" s="104">
        <f>[46]Julho!$D$13</f>
        <v>9.5</v>
      </c>
      <c r="K50" s="104">
        <f>[46]Julho!$D$14</f>
        <v>10.3</v>
      </c>
      <c r="L50" s="104">
        <f>[46]Julho!$D$15</f>
        <v>11.6</v>
      </c>
      <c r="M50" s="104">
        <f>[46]Julho!$D$16</f>
        <v>11.3</v>
      </c>
      <c r="N50" s="104">
        <f>[46]Julho!$D$17</f>
        <v>12.6</v>
      </c>
      <c r="O50" s="104">
        <f>[46]Julho!$D$18</f>
        <v>14.6</v>
      </c>
      <c r="P50" s="104">
        <f>[46]Julho!$D$19</f>
        <v>13.2</v>
      </c>
      <c r="Q50" s="104">
        <f>[46]Julho!$D$20</f>
        <v>10.8</v>
      </c>
      <c r="R50" s="104">
        <f>[46]Julho!$D$21</f>
        <v>13.1</v>
      </c>
      <c r="S50" s="104">
        <f>[46]Julho!$D$22</f>
        <v>9.6999999999999993</v>
      </c>
      <c r="T50" s="104">
        <f>[46]Julho!$D$23</f>
        <v>6.5</v>
      </c>
      <c r="U50" s="104">
        <f>[46]Julho!$D$24</f>
        <v>10.3</v>
      </c>
      <c r="V50" s="104">
        <f>[46]Julho!$D$25</f>
        <v>12</v>
      </c>
      <c r="W50" s="104">
        <f>[46]Julho!$D$26</f>
        <v>11.7</v>
      </c>
      <c r="X50" s="104">
        <f>[46]Julho!$D$27</f>
        <v>12.7</v>
      </c>
      <c r="Y50" s="104">
        <f>[46]Julho!$D$28</f>
        <v>12.5</v>
      </c>
      <c r="Z50" s="104">
        <f>[46]Julho!$D$29</f>
        <v>14.3</v>
      </c>
      <c r="AA50" s="104">
        <f>[46]Julho!$D$30</f>
        <v>15.5</v>
      </c>
      <c r="AB50" s="104">
        <f>[46]Julho!$D$31</f>
        <v>14.1</v>
      </c>
      <c r="AC50" s="104">
        <f>[46]Julho!$D$32</f>
        <v>17.399999999999999</v>
      </c>
      <c r="AD50" s="104">
        <f>[46]Julho!$D$33</f>
        <v>9.4</v>
      </c>
      <c r="AE50" s="104">
        <f>[46]Julho!$D$34</f>
        <v>4.9000000000000004</v>
      </c>
      <c r="AF50" s="104">
        <f>[46]Julho!$D$35</f>
        <v>6.8</v>
      </c>
      <c r="AG50" s="109">
        <f t="shared" si="1"/>
        <v>4.9000000000000004</v>
      </c>
      <c r="AH50" s="108">
        <f t="shared" si="2"/>
        <v>11.338709677419352</v>
      </c>
      <c r="AL50" t="s">
        <v>35</v>
      </c>
    </row>
    <row r="51" spans="1:39" hidden="1" x14ac:dyDescent="0.2">
      <c r="A51" s="47" t="s">
        <v>278</v>
      </c>
      <c r="B51" s="104" t="str">
        <f>[47]Julho!$D$5</f>
        <v>*</v>
      </c>
      <c r="C51" s="104" t="str">
        <f>[47]Julho!$D$6</f>
        <v>*</v>
      </c>
      <c r="D51" s="104" t="str">
        <f>[47]Julho!$D$7</f>
        <v>*</v>
      </c>
      <c r="E51" s="104" t="str">
        <f>[47]Julho!$D$8</f>
        <v>*</v>
      </c>
      <c r="F51" s="104" t="str">
        <f>[47]Julho!$D$9</f>
        <v>*</v>
      </c>
      <c r="G51" s="104" t="str">
        <f>[47]Julho!$D$10</f>
        <v>*</v>
      </c>
      <c r="H51" s="104" t="str">
        <f>[47]Julho!$D$11</f>
        <v>*</v>
      </c>
      <c r="I51" s="104" t="str">
        <f>[47]Julho!$D$12</f>
        <v>*</v>
      </c>
      <c r="J51" s="104" t="str">
        <f>[47]Julho!$D$13</f>
        <v>*</v>
      </c>
      <c r="K51" s="104" t="str">
        <f>[47]Julho!$D$14</f>
        <v>*</v>
      </c>
      <c r="L51" s="104" t="str">
        <f>[47]Julho!$D$15</f>
        <v>*</v>
      </c>
      <c r="M51" s="104" t="str">
        <f>[47]Julho!$D$16</f>
        <v>*</v>
      </c>
      <c r="N51" s="104" t="str">
        <f>[47]Julho!$D$17</f>
        <v>*</v>
      </c>
      <c r="O51" s="104" t="str">
        <f>[47]Julho!$D$18</f>
        <v>*</v>
      </c>
      <c r="P51" s="104" t="str">
        <f>[47]Julho!$D$19</f>
        <v>*</v>
      </c>
      <c r="Q51" s="104" t="str">
        <f>[47]Julho!$D$20</f>
        <v>*</v>
      </c>
      <c r="R51" s="104" t="str">
        <f>[47]Julho!$D$21</f>
        <v>*</v>
      </c>
      <c r="S51" s="104" t="str">
        <f>[47]Julho!$D$22</f>
        <v>*</v>
      </c>
      <c r="T51" s="104" t="str">
        <f>[47]Julho!$D$23</f>
        <v>*</v>
      </c>
      <c r="U51" s="104" t="str">
        <f>[47]Julho!$D$24</f>
        <v>*</v>
      </c>
      <c r="V51" s="104" t="str">
        <f>[47]Julho!$D$25</f>
        <v>*</v>
      </c>
      <c r="W51" s="104" t="str">
        <f>[47]Julho!$D$26</f>
        <v>*</v>
      </c>
      <c r="X51" s="104" t="str">
        <f>[47]Julho!$D$27</f>
        <v>*</v>
      </c>
      <c r="Y51" s="104" t="str">
        <f>[47]Julho!$D$28</f>
        <v>*</v>
      </c>
      <c r="Z51" s="104" t="str">
        <f>[47]Julho!$D$29</f>
        <v>*</v>
      </c>
      <c r="AA51" s="104" t="str">
        <f>[47]Julho!$D$30</f>
        <v>*</v>
      </c>
      <c r="AB51" s="104" t="str">
        <f>[47]Julho!$D$31</f>
        <v>*</v>
      </c>
      <c r="AC51" s="104" t="str">
        <f>[47]Julho!$D$32</f>
        <v>*</v>
      </c>
      <c r="AD51" s="104" t="str">
        <f>[47]Julho!$D$33</f>
        <v>*</v>
      </c>
      <c r="AE51" s="104" t="str">
        <f>[47]Julho!$D$34</f>
        <v>*</v>
      </c>
      <c r="AF51" s="104" t="str">
        <f>[47]Julho!$D$35</f>
        <v>*</v>
      </c>
      <c r="AG51" s="109" t="s">
        <v>154</v>
      </c>
      <c r="AH51" s="108" t="s">
        <v>154</v>
      </c>
    </row>
    <row r="52" spans="1:39" x14ac:dyDescent="0.2">
      <c r="A52" s="47" t="s">
        <v>17</v>
      </c>
      <c r="B52" s="104">
        <f>[48]Julho!$D$5</f>
        <v>9.8000000000000007</v>
      </c>
      <c r="C52" s="104">
        <f>[48]Julho!$D$6</f>
        <v>8.8000000000000007</v>
      </c>
      <c r="D52" s="104">
        <f>[48]Julho!$D$7</f>
        <v>9.1999999999999993</v>
      </c>
      <c r="E52" s="104">
        <f>[48]Julho!$D$8</f>
        <v>8.3000000000000007</v>
      </c>
      <c r="F52" s="104">
        <f>[48]Julho!$D$9</f>
        <v>6.5</v>
      </c>
      <c r="G52" s="104">
        <f>[48]Julho!$D$10</f>
        <v>8.3000000000000007</v>
      </c>
      <c r="H52" s="104">
        <f>[48]Julho!$D$11</f>
        <v>9.3000000000000007</v>
      </c>
      <c r="I52" s="104">
        <f>[48]Julho!$D$12</f>
        <v>7.5</v>
      </c>
      <c r="J52" s="104">
        <f>[48]Julho!$D$13</f>
        <v>6</v>
      </c>
      <c r="K52" s="104">
        <f>[48]Julho!$D$14</f>
        <v>6.2</v>
      </c>
      <c r="L52" s="104">
        <f>[48]Julho!$D$15</f>
        <v>11.5</v>
      </c>
      <c r="M52" s="104">
        <f>[48]Julho!$D$16</f>
        <v>10.3</v>
      </c>
      <c r="N52" s="104">
        <f>[48]Julho!$D$17</f>
        <v>10.1</v>
      </c>
      <c r="O52" s="104">
        <f>[48]Julho!$D$18</f>
        <v>11.1</v>
      </c>
      <c r="P52" s="104">
        <f>[48]Julho!$D$19</f>
        <v>14.2</v>
      </c>
      <c r="Q52" s="104">
        <f>[48]Julho!$D$20</f>
        <v>12.5</v>
      </c>
      <c r="R52" s="104">
        <f>[48]Julho!$D$21</f>
        <v>12.5</v>
      </c>
      <c r="S52" s="104">
        <f>[48]Julho!$D$22</f>
        <v>4.2</v>
      </c>
      <c r="T52" s="104">
        <f>[48]Julho!$D$23</f>
        <v>2.2000000000000002</v>
      </c>
      <c r="U52" s="104">
        <f>[48]Julho!$D$24</f>
        <v>7.8</v>
      </c>
      <c r="V52" s="104">
        <f>[48]Julho!$D$25</f>
        <v>10</v>
      </c>
      <c r="W52" s="104">
        <f>[48]Julho!$D$26</f>
        <v>10.199999999999999</v>
      </c>
      <c r="X52" s="104">
        <f>[48]Julho!$D$27</f>
        <v>11.3</v>
      </c>
      <c r="Y52" s="104">
        <f>[48]Julho!$D$28</f>
        <v>12.9</v>
      </c>
      <c r="Z52" s="104">
        <f>[48]Julho!$D$29</f>
        <v>11</v>
      </c>
      <c r="AA52" s="104">
        <f>[48]Julho!$D$30</f>
        <v>17.399999999999999</v>
      </c>
      <c r="AB52" s="104">
        <f>[48]Julho!$D$31</f>
        <v>14.4</v>
      </c>
      <c r="AC52" s="104">
        <f>[48]Julho!$D$32</f>
        <v>14.5</v>
      </c>
      <c r="AD52" s="104">
        <f>[48]Julho!$D$33</f>
        <v>8.8000000000000007</v>
      </c>
      <c r="AE52" s="104">
        <f>[48]Julho!$D$34</f>
        <v>2.2999999999999998</v>
      </c>
      <c r="AF52" s="104">
        <f>[48]Julho!$D$35</f>
        <v>7.1</v>
      </c>
      <c r="AG52" s="109">
        <f t="shared" si="1"/>
        <v>2.2000000000000002</v>
      </c>
      <c r="AH52" s="108">
        <f t="shared" si="2"/>
        <v>9.554838709677421</v>
      </c>
      <c r="AJ52" t="s">
        <v>35</v>
      </c>
      <c r="AK52" t="s">
        <v>35</v>
      </c>
      <c r="AL52" t="s">
        <v>35</v>
      </c>
    </row>
    <row r="53" spans="1:39" x14ac:dyDescent="0.2">
      <c r="A53" s="47" t="s">
        <v>130</v>
      </c>
      <c r="B53" s="104">
        <f>[49]Julho!$D$5</f>
        <v>10.5</v>
      </c>
      <c r="C53" s="104">
        <f>[49]Julho!$D$6</f>
        <v>9.3000000000000007</v>
      </c>
      <c r="D53" s="104">
        <f>[49]Julho!$D$7</f>
        <v>12</v>
      </c>
      <c r="E53" s="104">
        <f>[49]Julho!$D$8</f>
        <v>11.7</v>
      </c>
      <c r="F53" s="104">
        <f>[49]Julho!$D$9</f>
        <v>12.9</v>
      </c>
      <c r="G53" s="104">
        <f>[49]Julho!$D$10</f>
        <v>9.1</v>
      </c>
      <c r="H53" s="104">
        <f>[49]Julho!$D$11</f>
        <v>10.5</v>
      </c>
      <c r="I53" s="104">
        <f>[49]Julho!$D$12</f>
        <v>9.3000000000000007</v>
      </c>
      <c r="J53" s="104">
        <f>[49]Julho!$D$13</f>
        <v>7.3</v>
      </c>
      <c r="K53" s="104">
        <f>[49]Julho!$D$14</f>
        <v>10.199999999999999</v>
      </c>
      <c r="L53" s="104">
        <f>[49]Julho!$D$15</f>
        <v>12</v>
      </c>
      <c r="M53" s="104">
        <f>[49]Julho!$D$16</f>
        <v>11.7</v>
      </c>
      <c r="N53" s="104">
        <f>[49]Julho!$D$17</f>
        <v>16.600000000000001</v>
      </c>
      <c r="O53" s="104">
        <f>[49]Julho!$D$18</f>
        <v>15.8</v>
      </c>
      <c r="P53" s="104">
        <f>[49]Julho!$D$19</f>
        <v>15.7</v>
      </c>
      <c r="Q53" s="104">
        <f>[49]Julho!$D$20</f>
        <v>16.7</v>
      </c>
      <c r="R53" s="104">
        <f>[49]Julho!$D$21</f>
        <v>12.8</v>
      </c>
      <c r="S53" s="104">
        <f>[49]Julho!$D$22</f>
        <v>9.5</v>
      </c>
      <c r="T53" s="104">
        <f>[49]Julho!$D$23</f>
        <v>2.2999999999999998</v>
      </c>
      <c r="U53" s="104">
        <f>[49]Julho!$D$24</f>
        <v>7.2</v>
      </c>
      <c r="V53" s="104">
        <f>[49]Julho!$D$25</f>
        <v>13.4</v>
      </c>
      <c r="W53" s="104">
        <f>[49]Julho!$D$26</f>
        <v>12.3</v>
      </c>
      <c r="X53" s="104">
        <f>[49]Julho!$D$27</f>
        <v>12.9</v>
      </c>
      <c r="Y53" s="104">
        <f>[49]Julho!$D$28</f>
        <v>13.9</v>
      </c>
      <c r="Z53" s="104">
        <f>[49]Julho!$D$29</f>
        <v>13</v>
      </c>
      <c r="AA53" s="104">
        <f>[49]Julho!$D$30</f>
        <v>15.9</v>
      </c>
      <c r="AB53" s="104">
        <f>[49]Julho!$D$31</f>
        <v>18.3</v>
      </c>
      <c r="AC53" s="104">
        <f>[49]Julho!$D$32</f>
        <v>16</v>
      </c>
      <c r="AD53" s="104">
        <f>[49]Julho!$D$33</f>
        <v>6.5</v>
      </c>
      <c r="AE53" s="104">
        <f>[49]Julho!$D$34</f>
        <v>4.8</v>
      </c>
      <c r="AF53" s="104">
        <f>[49]Julho!$D$35</f>
        <v>7</v>
      </c>
      <c r="AG53" s="109">
        <f t="shared" si="1"/>
        <v>2.2999999999999998</v>
      </c>
      <c r="AH53" s="108">
        <f t="shared" si="2"/>
        <v>11.519354838709676</v>
      </c>
      <c r="AJ53" t="s">
        <v>35</v>
      </c>
    </row>
    <row r="54" spans="1:39" x14ac:dyDescent="0.2">
      <c r="A54" s="47" t="s">
        <v>18</v>
      </c>
      <c r="B54" s="104">
        <f>[50]Julho!$D$5</f>
        <v>10.4</v>
      </c>
      <c r="C54" s="104">
        <f>[50]Julho!$D$6</f>
        <v>9.5</v>
      </c>
      <c r="D54" s="104">
        <f>[50]Julho!$D$7</f>
        <v>12.6</v>
      </c>
      <c r="E54" s="104">
        <f>[50]Julho!$D$8</f>
        <v>12.4</v>
      </c>
      <c r="F54" s="104">
        <f>[50]Julho!$D$9</f>
        <v>13.1</v>
      </c>
      <c r="G54" s="104">
        <f>[50]Julho!$D$10</f>
        <v>12.9</v>
      </c>
      <c r="H54" s="104">
        <f>[50]Julho!$D$11</f>
        <v>13.6</v>
      </c>
      <c r="I54" s="104">
        <f>[50]Julho!$D$12</f>
        <v>13</v>
      </c>
      <c r="J54" s="104">
        <f>[50]Julho!$D$13</f>
        <v>13</v>
      </c>
      <c r="K54" s="104">
        <f>[50]Julho!$D$14</f>
        <v>13.8</v>
      </c>
      <c r="L54" s="104">
        <f>[50]Julho!$D$15</f>
        <v>14</v>
      </c>
      <c r="M54" s="104">
        <f>[50]Julho!$D$16</f>
        <v>12.9</v>
      </c>
      <c r="N54" s="104">
        <f>[50]Julho!$D$17</f>
        <v>13.1</v>
      </c>
      <c r="O54" s="104">
        <f>[50]Julho!$D$18</f>
        <v>12.1</v>
      </c>
      <c r="P54" s="104">
        <f>[50]Julho!$D$19</f>
        <v>12.4</v>
      </c>
      <c r="Q54" s="104">
        <f>[50]Julho!$D$20</f>
        <v>12.9</v>
      </c>
      <c r="R54" s="104">
        <f>[50]Julho!$D$21</f>
        <v>12.3</v>
      </c>
      <c r="S54" s="104">
        <f>[50]Julho!$D$22</f>
        <v>9.1</v>
      </c>
      <c r="T54" s="104">
        <f>[50]Julho!$D$23</f>
        <v>11</v>
      </c>
      <c r="U54" s="104">
        <f>[50]Julho!$D$24</f>
        <v>12.6</v>
      </c>
      <c r="V54" s="104">
        <f>[50]Julho!$D$25</f>
        <v>13.8</v>
      </c>
      <c r="W54" s="104">
        <f>[50]Julho!$D$26</f>
        <v>12.1</v>
      </c>
      <c r="X54" s="104">
        <f>[50]Julho!$D$27</f>
        <v>14.1</v>
      </c>
      <c r="Y54" s="104">
        <f>[50]Julho!$D$28</f>
        <v>13.7</v>
      </c>
      <c r="Z54" s="104">
        <f>[50]Julho!$D$29</f>
        <v>14.3</v>
      </c>
      <c r="AA54" s="104">
        <f>[50]Julho!$D$30</f>
        <v>15.3</v>
      </c>
      <c r="AB54" s="104">
        <f>[50]Julho!$D$31</f>
        <v>14.9</v>
      </c>
      <c r="AC54" s="104">
        <f>[50]Julho!$D$32</f>
        <v>15.8</v>
      </c>
      <c r="AD54" s="104">
        <f>[50]Julho!$D$33</f>
        <v>9.4</v>
      </c>
      <c r="AE54" s="104">
        <f>[50]Julho!$D$34</f>
        <v>10.5</v>
      </c>
      <c r="AF54" s="104">
        <f>[50]Julho!$D$35</f>
        <v>12.6</v>
      </c>
      <c r="AG54" s="109">
        <f t="shared" si="1"/>
        <v>9.1</v>
      </c>
      <c r="AH54" s="108">
        <f t="shared" si="2"/>
        <v>12.683870967741937</v>
      </c>
      <c r="AJ54" t="s">
        <v>35</v>
      </c>
      <c r="AL54" s="12" t="s">
        <v>35</v>
      </c>
    </row>
    <row r="55" spans="1:39" x14ac:dyDescent="0.2">
      <c r="A55" s="47" t="s">
        <v>19</v>
      </c>
      <c r="B55" s="104">
        <f>[51]Julho!$D$5</f>
        <v>4.4000000000000004</v>
      </c>
      <c r="C55" s="104">
        <f>[51]Julho!$D$6</f>
        <v>6.1</v>
      </c>
      <c r="D55" s="104">
        <f>[51]Julho!$D$7</f>
        <v>5.4</v>
      </c>
      <c r="E55" s="104">
        <f>[51]Julho!$D$8</f>
        <v>8.8000000000000007</v>
      </c>
      <c r="F55" s="104">
        <f>[51]Julho!$D$9</f>
        <v>9.4</v>
      </c>
      <c r="G55" s="104">
        <f>[51]Julho!$D$10</f>
        <v>10.5</v>
      </c>
      <c r="H55" s="104">
        <f>[51]Julho!$D$11</f>
        <v>10.199999999999999</v>
      </c>
      <c r="I55" s="104">
        <f>[51]Julho!$D$12</f>
        <v>10.9</v>
      </c>
      <c r="J55" s="104">
        <f>[51]Julho!$D$13</f>
        <v>12.4</v>
      </c>
      <c r="K55" s="104">
        <f>[51]Julho!$D$14</f>
        <v>9.6999999999999993</v>
      </c>
      <c r="L55" s="104">
        <f>[51]Julho!$D$15</f>
        <v>13.7</v>
      </c>
      <c r="M55" s="104">
        <f>[51]Julho!$D$16</f>
        <v>14</v>
      </c>
      <c r="N55" s="104">
        <f>[51]Julho!$D$17</f>
        <v>14.8</v>
      </c>
      <c r="O55" s="104">
        <f>[51]Julho!$D$18</f>
        <v>13.7</v>
      </c>
      <c r="P55" s="104">
        <f>[51]Julho!$D$19</f>
        <v>14.5</v>
      </c>
      <c r="Q55" s="104">
        <f>[51]Julho!$D$20</f>
        <v>15.2</v>
      </c>
      <c r="R55" s="104">
        <f>[51]Julho!$D$21</f>
        <v>8.8000000000000007</v>
      </c>
      <c r="S55" s="104">
        <f>[51]Julho!$D$22</f>
        <v>4</v>
      </c>
      <c r="T55" s="104">
        <f>[51]Julho!$D$23</f>
        <v>6.1</v>
      </c>
      <c r="U55" s="104">
        <f>[51]Julho!$D$24</f>
        <v>11.1</v>
      </c>
      <c r="V55" s="104">
        <f>[51]Julho!$D$25</f>
        <v>10.7</v>
      </c>
      <c r="W55" s="104">
        <f>[51]Julho!$D$26</f>
        <v>13.9</v>
      </c>
      <c r="X55" s="104">
        <f>[51]Julho!$D$27</f>
        <v>16.100000000000001</v>
      </c>
      <c r="Y55" s="104">
        <f>[51]Julho!$D$28</f>
        <v>14.5</v>
      </c>
      <c r="Z55" s="104">
        <f>[51]Julho!$D$29</f>
        <v>13.2</v>
      </c>
      <c r="AA55" s="104">
        <f>[51]Julho!$D$30</f>
        <v>15</v>
      </c>
      <c r="AB55" s="104">
        <f>[51]Julho!$D$31</f>
        <v>16.8</v>
      </c>
      <c r="AC55" s="104">
        <f>[51]Julho!$D$32</f>
        <v>10.4</v>
      </c>
      <c r="AD55" s="104">
        <f>[51]Julho!$D$33</f>
        <v>6.5</v>
      </c>
      <c r="AE55" s="104">
        <f>[51]Julho!$D$34</f>
        <v>6</v>
      </c>
      <c r="AF55" s="104">
        <f>[51]Julho!$D$35</f>
        <v>10</v>
      </c>
      <c r="AG55" s="109">
        <f t="shared" si="1"/>
        <v>4</v>
      </c>
      <c r="AH55" s="108">
        <f t="shared" si="2"/>
        <v>10.864516129032257</v>
      </c>
      <c r="AI55" s="12" t="s">
        <v>35</v>
      </c>
      <c r="AJ55" t="s">
        <v>35</v>
      </c>
    </row>
    <row r="56" spans="1:39" x14ac:dyDescent="0.2">
      <c r="A56" s="47" t="s">
        <v>23</v>
      </c>
      <c r="B56" s="104">
        <f>[52]Julho!$D$5</f>
        <v>9.1</v>
      </c>
      <c r="C56" s="104">
        <f>[52]Julho!$D$6</f>
        <v>6.9</v>
      </c>
      <c r="D56" s="104">
        <f>[52]Julho!$D$7</f>
        <v>8.6</v>
      </c>
      <c r="E56" s="104">
        <f>[52]Julho!$D$8</f>
        <v>10.3</v>
      </c>
      <c r="F56" s="104">
        <f>[52]Julho!$D$9</f>
        <v>10.5</v>
      </c>
      <c r="G56" s="104">
        <f>[52]Julho!$D$10</f>
        <v>13.5</v>
      </c>
      <c r="H56" s="104">
        <f>[52]Julho!$D$11</f>
        <v>14.8</v>
      </c>
      <c r="I56" s="104">
        <f>[52]Julho!$D$12</f>
        <v>13.4</v>
      </c>
      <c r="J56" s="104">
        <f>[52]Julho!$D$13</f>
        <v>9.9</v>
      </c>
      <c r="K56" s="104">
        <f>[52]Julho!$D$14</f>
        <v>10.6</v>
      </c>
      <c r="L56" s="104">
        <f>[52]Julho!$D$15</f>
        <v>15.6</v>
      </c>
      <c r="M56" s="104">
        <f>[52]Julho!$D$16</f>
        <v>13.7</v>
      </c>
      <c r="N56" s="104">
        <f>[52]Julho!$D$17</f>
        <v>14.5</v>
      </c>
      <c r="O56" s="104">
        <f>[52]Julho!$D$18</f>
        <v>14</v>
      </c>
      <c r="P56" s="104">
        <f>[52]Julho!$D$19</f>
        <v>15</v>
      </c>
      <c r="Q56" s="104">
        <f>[52]Julho!$D$20</f>
        <v>18.8</v>
      </c>
      <c r="R56" s="104">
        <f>[52]Julho!$D$21</f>
        <v>15.9</v>
      </c>
      <c r="S56" s="104">
        <f>[52]Julho!$D$22</f>
        <v>6.1</v>
      </c>
      <c r="T56" s="104">
        <f>[52]Julho!$D$23</f>
        <v>5.7</v>
      </c>
      <c r="U56" s="104">
        <f>[52]Julho!$D$24</f>
        <v>10.6</v>
      </c>
      <c r="V56" s="104">
        <f>[52]Julho!$D$25</f>
        <v>16</v>
      </c>
      <c r="W56" s="104">
        <f>[52]Julho!$D$26</f>
        <v>13.6</v>
      </c>
      <c r="X56" s="104">
        <f>[52]Julho!$D$27</f>
        <v>13.3</v>
      </c>
      <c r="Y56" s="104">
        <f>[52]Julho!$D$28</f>
        <v>15.7</v>
      </c>
      <c r="Z56" s="104">
        <f>[52]Julho!$D$29</f>
        <v>11</v>
      </c>
      <c r="AA56" s="104">
        <f>[52]Julho!$D$30</f>
        <v>19.5</v>
      </c>
      <c r="AB56" s="104">
        <f>[52]Julho!$D$31</f>
        <v>16.600000000000001</v>
      </c>
      <c r="AC56" s="104">
        <f>[52]Julho!$D$32</f>
        <v>14.7</v>
      </c>
      <c r="AD56" s="104">
        <f>[52]Julho!$D$33</f>
        <v>8.5</v>
      </c>
      <c r="AE56" s="104">
        <f>[52]Julho!$D$34</f>
        <v>4.8</v>
      </c>
      <c r="AF56" s="104">
        <f>[52]Julho!$D$35</f>
        <v>14.4</v>
      </c>
      <c r="AG56" s="109">
        <f t="shared" si="1"/>
        <v>4.8</v>
      </c>
      <c r="AH56" s="108">
        <f t="shared" si="2"/>
        <v>12.438709677419356</v>
      </c>
    </row>
    <row r="57" spans="1:39" x14ac:dyDescent="0.2">
      <c r="A57" s="47" t="s">
        <v>34</v>
      </c>
      <c r="B57" s="104">
        <f>[53]Julho!$D$5</f>
        <v>11.9</v>
      </c>
      <c r="C57" s="104">
        <f>[53]Julho!$D$6</f>
        <v>10.199999999999999</v>
      </c>
      <c r="D57" s="104">
        <f>[53]Julho!$D$7</f>
        <v>13.3</v>
      </c>
      <c r="E57" s="104">
        <f>[53]Julho!$D$8</f>
        <v>14.7</v>
      </c>
      <c r="F57" s="104">
        <f>[53]Julho!$D$9</f>
        <v>14.8</v>
      </c>
      <c r="G57" s="104">
        <f>[53]Julho!$D$10</f>
        <v>13.5</v>
      </c>
      <c r="H57" s="104">
        <f>[53]Julho!$D$11</f>
        <v>14.4</v>
      </c>
      <c r="I57" s="104">
        <f>[53]Julho!$D$12</f>
        <v>14.7</v>
      </c>
      <c r="J57" s="104">
        <f>[53]Julho!$D$13</f>
        <v>13.3</v>
      </c>
      <c r="K57" s="104">
        <f>[53]Julho!$D$14</f>
        <v>14.1</v>
      </c>
      <c r="L57" s="104">
        <f>[53]Julho!$D$15</f>
        <v>14.6</v>
      </c>
      <c r="M57" s="104">
        <f>[53]Julho!$D$16</f>
        <v>13.5</v>
      </c>
      <c r="N57" s="104">
        <f>[53]Julho!$D$17</f>
        <v>15.6</v>
      </c>
      <c r="O57" s="104">
        <f>[53]Julho!$D$18</f>
        <v>15.4</v>
      </c>
      <c r="P57" s="104">
        <f>[53]Julho!$D$19</f>
        <v>14.2</v>
      </c>
      <c r="Q57" s="104">
        <f>[53]Julho!$D$20</f>
        <v>16.600000000000001</v>
      </c>
      <c r="R57" s="104">
        <f>[53]Julho!$D$21</f>
        <v>15.3</v>
      </c>
      <c r="S57" s="104">
        <f>[53]Julho!$D$22</f>
        <v>13.1</v>
      </c>
      <c r="T57" s="104">
        <f>[53]Julho!$D$23</f>
        <v>13.2</v>
      </c>
      <c r="U57" s="104">
        <f>[53]Julho!$D$24</f>
        <v>16.3</v>
      </c>
      <c r="V57" s="104">
        <f>[53]Julho!$D$25</f>
        <v>15.1</v>
      </c>
      <c r="W57" s="104">
        <f>[53]Julho!$D$26</f>
        <v>16.399999999999999</v>
      </c>
      <c r="X57" s="104">
        <f>[53]Julho!$D$27</f>
        <v>18</v>
      </c>
      <c r="Y57" s="104">
        <f>[53]Julho!$D$28</f>
        <v>15.5</v>
      </c>
      <c r="Z57" s="104">
        <f>[53]Julho!$D$29</f>
        <v>17.600000000000001</v>
      </c>
      <c r="AA57" s="104">
        <f>[53]Julho!$D$30</f>
        <v>19.600000000000001</v>
      </c>
      <c r="AB57" s="104">
        <f>[53]Julho!$D$31</f>
        <v>19.600000000000001</v>
      </c>
      <c r="AC57" s="104">
        <f>[53]Julho!$D$32</f>
        <v>19.3</v>
      </c>
      <c r="AD57" s="104">
        <f>[53]Julho!$D$33</f>
        <v>14</v>
      </c>
      <c r="AE57" s="104">
        <f>[53]Julho!$D$34</f>
        <v>12.1</v>
      </c>
      <c r="AF57" s="104">
        <f>[53]Julho!$D$35</f>
        <v>15.3</v>
      </c>
      <c r="AG57" s="109">
        <f t="shared" si="1"/>
        <v>10.199999999999999</v>
      </c>
      <c r="AH57" s="108">
        <f t="shared" si="2"/>
        <v>15.006451612903229</v>
      </c>
      <c r="AI57" s="12" t="s">
        <v>35</v>
      </c>
      <c r="AJ57" t="s">
        <v>35</v>
      </c>
      <c r="AL57" t="s">
        <v>35</v>
      </c>
    </row>
    <row r="58" spans="1:39" x14ac:dyDescent="0.2">
      <c r="A58" s="47" t="s">
        <v>20</v>
      </c>
      <c r="B58" s="104">
        <f>[54]Julho!$D$5</f>
        <v>13.6</v>
      </c>
      <c r="C58" s="104">
        <f>[54]Julho!$D$6</f>
        <v>14</v>
      </c>
      <c r="D58" s="104">
        <f>[54]Julho!$D$7</f>
        <v>12.2</v>
      </c>
      <c r="E58" s="104">
        <f>[54]Julho!$D$8</f>
        <v>12.1</v>
      </c>
      <c r="F58" s="104">
        <f>[54]Julho!$D$9</f>
        <v>12.9</v>
      </c>
      <c r="G58" s="104">
        <f>[54]Julho!$D$10</f>
        <v>12.3</v>
      </c>
      <c r="H58" s="104">
        <f>[54]Julho!$D$11</f>
        <v>12.2</v>
      </c>
      <c r="I58" s="104">
        <f>[54]Julho!$D$12</f>
        <v>13.4</v>
      </c>
      <c r="J58" s="104">
        <f>[54]Julho!$D$13</f>
        <v>12.1</v>
      </c>
      <c r="K58" s="104">
        <f>[54]Julho!$D$14</f>
        <v>13.4</v>
      </c>
      <c r="L58" s="104">
        <f>[54]Julho!$D$15</f>
        <v>13.6</v>
      </c>
      <c r="M58" s="104">
        <f>[54]Julho!$D$16</f>
        <v>17.8</v>
      </c>
      <c r="N58" s="104">
        <f>[54]Julho!$D$17</f>
        <v>16.2</v>
      </c>
      <c r="O58" s="104">
        <f>[54]Julho!$D$18</f>
        <v>15.7</v>
      </c>
      <c r="P58" s="104">
        <f>[54]Julho!$D$19</f>
        <v>15.1</v>
      </c>
      <c r="Q58" s="104">
        <f>[54]Julho!$D$20</f>
        <v>14.8</v>
      </c>
      <c r="R58" s="104">
        <f>[54]Julho!$D$21</f>
        <v>14.3</v>
      </c>
      <c r="S58" s="104">
        <f>[54]Julho!$D$22</f>
        <v>11.9</v>
      </c>
      <c r="T58" s="104">
        <f>[54]Julho!$D$23</f>
        <v>9.6</v>
      </c>
      <c r="U58" s="104">
        <f>[54]Julho!$D$24</f>
        <v>11.7</v>
      </c>
      <c r="V58" s="104">
        <f>[54]Julho!$D$25</f>
        <v>13.8</v>
      </c>
      <c r="W58" s="104">
        <f>[54]Julho!$D$26</f>
        <v>14.2</v>
      </c>
      <c r="X58" s="104">
        <f>[54]Julho!$D$27</f>
        <v>15.6</v>
      </c>
      <c r="Y58" s="104">
        <f>[54]Julho!$D$28</f>
        <v>15.2</v>
      </c>
      <c r="Z58" s="104">
        <f>[54]Julho!$D$29</f>
        <v>15.8</v>
      </c>
      <c r="AA58" s="104">
        <f>[54]Julho!$D$30</f>
        <v>16.899999999999999</v>
      </c>
      <c r="AB58" s="104">
        <f>[54]Julho!$D$31</f>
        <v>17.899999999999999</v>
      </c>
      <c r="AC58" s="104">
        <f>[54]Julho!$D$32</f>
        <v>18.7</v>
      </c>
      <c r="AD58" s="104">
        <f>[54]Julho!$D$33</f>
        <v>10.8</v>
      </c>
      <c r="AE58" s="104">
        <f>[54]Julho!$D$34</f>
        <v>8.6999999999999993</v>
      </c>
      <c r="AF58" s="104">
        <f>[54]Julho!$D$35</f>
        <v>11.3</v>
      </c>
      <c r="AG58" s="109">
        <f t="shared" si="1"/>
        <v>8.6999999999999993</v>
      </c>
      <c r="AH58" s="108">
        <f t="shared" si="2"/>
        <v>13.799999999999999</v>
      </c>
    </row>
    <row r="59" spans="1:39" s="5" customFormat="1" ht="17.100000000000001" customHeight="1" x14ac:dyDescent="0.2">
      <c r="A59" s="48" t="s">
        <v>156</v>
      </c>
      <c r="B59" s="105">
        <f t="shared" ref="B59:AG59" si="3">MIN(B5:B58)</f>
        <v>4.0999999999999996</v>
      </c>
      <c r="C59" s="105">
        <f t="shared" si="3"/>
        <v>1.8</v>
      </c>
      <c r="D59" s="105">
        <f t="shared" si="3"/>
        <v>3.1</v>
      </c>
      <c r="E59" s="105">
        <f t="shared" si="3"/>
        <v>5.4</v>
      </c>
      <c r="F59" s="105">
        <f t="shared" si="3"/>
        <v>6.5</v>
      </c>
      <c r="G59" s="105">
        <f t="shared" si="3"/>
        <v>6.4</v>
      </c>
      <c r="H59" s="105">
        <f t="shared" si="3"/>
        <v>6</v>
      </c>
      <c r="I59" s="105">
        <f t="shared" si="3"/>
        <v>7.5</v>
      </c>
      <c r="J59" s="105">
        <f t="shared" si="3"/>
        <v>6</v>
      </c>
      <c r="K59" s="105">
        <f t="shared" si="3"/>
        <v>5.6</v>
      </c>
      <c r="L59" s="105">
        <f t="shared" si="3"/>
        <v>6.6</v>
      </c>
      <c r="M59" s="105">
        <f t="shared" si="3"/>
        <v>6.8</v>
      </c>
      <c r="N59" s="105">
        <f t="shared" si="3"/>
        <v>4.7</v>
      </c>
      <c r="O59" s="105">
        <f t="shared" si="3"/>
        <v>6.1</v>
      </c>
      <c r="P59" s="105">
        <f t="shared" si="3"/>
        <v>8.1</v>
      </c>
      <c r="Q59" s="105">
        <f t="shared" si="3"/>
        <v>7.6</v>
      </c>
      <c r="R59" s="105">
        <f t="shared" si="3"/>
        <v>7.7</v>
      </c>
      <c r="S59" s="105">
        <f t="shared" si="3"/>
        <v>2</v>
      </c>
      <c r="T59" s="105">
        <f t="shared" si="3"/>
        <v>1.1000000000000001</v>
      </c>
      <c r="U59" s="105">
        <f t="shared" si="3"/>
        <v>7.1</v>
      </c>
      <c r="V59" s="105">
        <f t="shared" si="3"/>
        <v>7</v>
      </c>
      <c r="W59" s="105">
        <f t="shared" si="3"/>
        <v>8.9</v>
      </c>
      <c r="X59" s="105">
        <f t="shared" si="3"/>
        <v>9</v>
      </c>
      <c r="Y59" s="105">
        <f t="shared" si="3"/>
        <v>8.4</v>
      </c>
      <c r="Z59" s="105">
        <f t="shared" si="3"/>
        <v>9.8000000000000007</v>
      </c>
      <c r="AA59" s="105">
        <f t="shared" si="3"/>
        <v>12.5</v>
      </c>
      <c r="AB59" s="105">
        <f t="shared" si="3"/>
        <v>11.9</v>
      </c>
      <c r="AC59" s="105">
        <f t="shared" si="3"/>
        <v>9.4</v>
      </c>
      <c r="AD59" s="105">
        <f t="shared" si="3"/>
        <v>4.5</v>
      </c>
      <c r="AE59" s="105">
        <f t="shared" si="3"/>
        <v>2.2999999999999998</v>
      </c>
      <c r="AF59" s="105">
        <f t="shared" si="3"/>
        <v>5.8</v>
      </c>
      <c r="AG59" s="109">
        <f t="shared" si="3"/>
        <v>1.1000000000000001</v>
      </c>
      <c r="AH59" s="108">
        <f>AVERAGE(AH5:AH58)</f>
        <v>12.563935483870967</v>
      </c>
      <c r="AL59" s="5" t="s">
        <v>35</v>
      </c>
    </row>
    <row r="60" spans="1:39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4"/>
      <c r="AF60" s="49"/>
      <c r="AG60" s="42"/>
      <c r="AH60" s="43"/>
    </row>
    <row r="61" spans="1:39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  <c r="AL61" t="s">
        <v>35</v>
      </c>
      <c r="AM61" t="s">
        <v>35</v>
      </c>
    </row>
    <row r="62" spans="1:39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</row>
    <row r="63" spans="1:39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</row>
    <row r="64" spans="1:39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44"/>
      <c r="AG64" s="42"/>
      <c r="AH64" s="43"/>
      <c r="AK64" t="s">
        <v>35</v>
      </c>
      <c r="AL64" t="s">
        <v>35</v>
      </c>
    </row>
    <row r="65" spans="1:39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45"/>
      <c r="AG65" s="42"/>
      <c r="AH65" s="43"/>
      <c r="AL65" t="s">
        <v>35</v>
      </c>
    </row>
    <row r="66" spans="1:39" ht="13.5" thickBot="1" x14ac:dyDescent="0.25">
      <c r="A66" s="50"/>
      <c r="B66" s="51"/>
      <c r="C66" s="51"/>
      <c r="D66" s="51"/>
      <c r="E66" s="51"/>
      <c r="F66" s="51"/>
      <c r="G66" s="51" t="s">
        <v>35</v>
      </c>
      <c r="H66" s="51"/>
      <c r="I66" s="51"/>
      <c r="J66" s="51"/>
      <c r="K66" s="51"/>
      <c r="L66" s="51" t="s">
        <v>35</v>
      </c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  <c r="AL66" s="12" t="s">
        <v>35</v>
      </c>
    </row>
    <row r="67" spans="1:39" x14ac:dyDescent="0.2">
      <c r="AJ67" t="s">
        <v>35</v>
      </c>
    </row>
    <row r="69" spans="1:39" x14ac:dyDescent="0.2">
      <c r="AD69" s="2" t="s">
        <v>35</v>
      </c>
    </row>
    <row r="70" spans="1:39" x14ac:dyDescent="0.2">
      <c r="AL70" s="12" t="s">
        <v>35</v>
      </c>
    </row>
    <row r="71" spans="1:39" x14ac:dyDescent="0.2">
      <c r="AI71" s="12" t="s">
        <v>35</v>
      </c>
      <c r="AJ71" t="s">
        <v>35</v>
      </c>
      <c r="AM71" s="12" t="s">
        <v>35</v>
      </c>
    </row>
    <row r="74" spans="1:39" x14ac:dyDescent="0.2">
      <c r="I74" s="2" t="s">
        <v>35</v>
      </c>
      <c r="Y74" s="2" t="s">
        <v>35</v>
      </c>
      <c r="AB74" s="2" t="s">
        <v>35</v>
      </c>
      <c r="AI74" t="s">
        <v>35</v>
      </c>
    </row>
    <row r="81" spans="35:39" x14ac:dyDescent="0.2">
      <c r="AI81" s="12" t="s">
        <v>35</v>
      </c>
      <c r="AM81" t="s">
        <v>35</v>
      </c>
    </row>
    <row r="82" spans="35:39" x14ac:dyDescent="0.2">
      <c r="AM82" s="12" t="s">
        <v>35</v>
      </c>
    </row>
  </sheetData>
  <mergeCells count="34">
    <mergeCell ref="AF3:AF4"/>
    <mergeCell ref="K3:K4"/>
    <mergeCell ref="L3:L4"/>
    <mergeCell ref="G3:G4"/>
    <mergeCell ref="H3:H4"/>
    <mergeCell ref="M3:M4"/>
    <mergeCell ref="AE3:AE4"/>
    <mergeCell ref="Z3:Z4"/>
    <mergeCell ref="U3:U4"/>
    <mergeCell ref="T3:T4"/>
    <mergeCell ref="V3:V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H2"/>
    <mergeCell ref="A2:A4"/>
    <mergeCell ref="S3:S4"/>
    <mergeCell ref="J3:J4"/>
    <mergeCell ref="B3:B4"/>
    <mergeCell ref="C3:C4"/>
    <mergeCell ref="D3:D4"/>
    <mergeCell ref="N3:N4"/>
    <mergeCell ref="E3:E4"/>
    <mergeCell ref="F3:F4"/>
    <mergeCell ref="I3:I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1"/>
  <sheetViews>
    <sheetView topLeftCell="A12" zoomScale="90" zoomScaleNormal="90" workbookViewId="0">
      <selection activeCell="A23" sqref="A23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85546875" style="2" customWidth="1"/>
    <col min="33" max="33" width="6.5703125" style="7" bestFit="1" customWidth="1"/>
  </cols>
  <sheetData>
    <row r="1" spans="1:37" ht="20.100000000000001" customHeight="1" x14ac:dyDescent="0.2">
      <c r="A1" s="136" t="s">
        <v>164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7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7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151" t="s">
        <v>26</v>
      </c>
    </row>
    <row r="4" spans="1:37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51"/>
    </row>
    <row r="5" spans="1:37" s="5" customFormat="1" x14ac:dyDescent="0.2">
      <c r="A5" s="47" t="s">
        <v>30</v>
      </c>
      <c r="B5" s="102">
        <f>[1]Julho!$E$5</f>
        <v>76.291666666666671</v>
      </c>
      <c r="C5" s="102">
        <f>[1]Julho!$E$6</f>
        <v>88</v>
      </c>
      <c r="D5" s="102">
        <f>[1]Julho!$E$7</f>
        <v>77.55</v>
      </c>
      <c r="E5" s="102">
        <f>[1]Julho!$E$8</f>
        <v>80.954545454545453</v>
      </c>
      <c r="F5" s="102">
        <f>[1]Julho!$E$9</f>
        <v>76.599999999999994</v>
      </c>
      <c r="G5" s="102">
        <f>[1]Julho!$E$10</f>
        <v>69.17647058823529</v>
      </c>
      <c r="H5" s="102">
        <f>[1]Julho!$E$11</f>
        <v>76.083333333333329</v>
      </c>
      <c r="I5" s="102">
        <f>[1]Julho!$E$12</f>
        <v>77.166666666666671</v>
      </c>
      <c r="J5" s="102">
        <f>[1]Julho!$E$13</f>
        <v>79.095238095238102</v>
      </c>
      <c r="K5" s="102">
        <f>[1]Julho!$E$14</f>
        <v>73.272727272727266</v>
      </c>
      <c r="L5" s="102">
        <f>[1]Julho!$E$15</f>
        <v>69.375</v>
      </c>
      <c r="M5" s="102">
        <f>[1]Julho!$E$16</f>
        <v>68.541666666666671</v>
      </c>
      <c r="N5" s="102">
        <f>[1]Julho!$E$17</f>
        <v>67.208333333333329</v>
      </c>
      <c r="O5" s="102">
        <f>[1]Julho!$E$18</f>
        <v>70.625</v>
      </c>
      <c r="P5" s="102">
        <f>[1]Julho!$E$19</f>
        <v>68.458333333333329</v>
      </c>
      <c r="Q5" s="102">
        <f>[1]Julho!$E$20</f>
        <v>65.833333333333329</v>
      </c>
      <c r="R5" s="102">
        <f>[1]Julho!$E$21</f>
        <v>66.708333333333329</v>
      </c>
      <c r="S5" s="102">
        <f>[1]Julho!$E$22</f>
        <v>57.5</v>
      </c>
      <c r="T5" s="102">
        <f>[1]Julho!$E$23</f>
        <v>72.083333333333329</v>
      </c>
      <c r="U5" s="102">
        <f>[1]Julho!$E$24</f>
        <v>70.291666666666671</v>
      </c>
      <c r="V5" s="102">
        <f>[1]Julho!$E$25</f>
        <v>68.291666666666671</v>
      </c>
      <c r="W5" s="102">
        <f>[1]Julho!$E$26</f>
        <v>69.25</v>
      </c>
      <c r="X5" s="102">
        <f>[1]Julho!$E$27</f>
        <v>68.083333333333329</v>
      </c>
      <c r="Y5" s="102">
        <f>[1]Julho!$E$28</f>
        <v>65.304347826086953</v>
      </c>
      <c r="Z5" s="102">
        <f>[1]Julho!$E$29</f>
        <v>66.291666666666671</v>
      </c>
      <c r="AA5" s="102">
        <f>[1]Julho!$E$30</f>
        <v>67.208333333333329</v>
      </c>
      <c r="AB5" s="102">
        <f>[1]Julho!$E$31</f>
        <v>62.416666666666664</v>
      </c>
      <c r="AC5" s="102">
        <f>[1]Julho!$E$32</f>
        <v>73.125</v>
      </c>
      <c r="AD5" s="102">
        <f>[1]Julho!$E$33</f>
        <v>69.5</v>
      </c>
      <c r="AE5" s="102">
        <f>[1]Julho!$E$34</f>
        <v>65.833333333333329</v>
      </c>
      <c r="AF5" s="102">
        <f>[1]Julho!$E$35</f>
        <v>61.958333333333336</v>
      </c>
      <c r="AG5" s="110">
        <f t="shared" ref="AG5:AG58" si="1">AVERAGE(B5:AF5)</f>
        <v>70.583171910865588</v>
      </c>
    </row>
    <row r="6" spans="1:37" x14ac:dyDescent="0.2">
      <c r="A6" s="47" t="s">
        <v>0</v>
      </c>
      <c r="B6" s="104">
        <f>[2]Julho!$E$5</f>
        <v>58.2</v>
      </c>
      <c r="C6" s="104">
        <f>[2]Julho!$E$6</f>
        <v>60.666666666666664</v>
      </c>
      <c r="D6" s="104">
        <f>[2]Julho!$E$7</f>
        <v>67.166666666666671</v>
      </c>
      <c r="E6" s="104">
        <f>[2]Julho!$E$8</f>
        <v>74.75</v>
      </c>
      <c r="F6" s="104">
        <f>[2]Julho!$E$9</f>
        <v>76.173913043478265</v>
      </c>
      <c r="G6" s="104">
        <f>[2]Julho!$E$10</f>
        <v>70.041666666666671</v>
      </c>
      <c r="H6" s="104">
        <f>[2]Julho!$E$11</f>
        <v>68.083333333333329</v>
      </c>
      <c r="I6" s="104">
        <f>[2]Julho!$E$12</f>
        <v>68.166666666666671</v>
      </c>
      <c r="J6" s="104">
        <f>[2]Julho!$E$13</f>
        <v>65.708333333333329</v>
      </c>
      <c r="K6" s="104">
        <f>[2]Julho!$E$14</f>
        <v>68.375</v>
      </c>
      <c r="L6" s="104">
        <f>[2]Julho!$E$15</f>
        <v>70.875</v>
      </c>
      <c r="M6" s="104">
        <f>[2]Julho!$E$16</f>
        <v>57.791666666666664</v>
      </c>
      <c r="N6" s="104">
        <f>[2]Julho!$E$17</f>
        <v>60</v>
      </c>
      <c r="O6" s="104">
        <f>[2]Julho!$E$18</f>
        <v>62.875</v>
      </c>
      <c r="P6" s="104">
        <f>[2]Julho!$E$19</f>
        <v>59.083333333333336</v>
      </c>
      <c r="Q6" s="104">
        <f>[2]Julho!$E$20</f>
        <v>55.5</v>
      </c>
      <c r="R6" s="104">
        <f>[2]Julho!$E$21</f>
        <v>69.708333333333329</v>
      </c>
      <c r="S6" s="104">
        <f>[2]Julho!$E$22</f>
        <v>68.958333333333329</v>
      </c>
      <c r="T6" s="104">
        <f>[2]Julho!$E$23</f>
        <v>49.07692307692308</v>
      </c>
      <c r="U6" s="104">
        <f>[2]Julho!$E$24</f>
        <v>63.666666666666664</v>
      </c>
      <c r="V6" s="104">
        <f>[2]Julho!$E$25</f>
        <v>63.708333333333336</v>
      </c>
      <c r="W6" s="104">
        <f>[2]Julho!$E$26</f>
        <v>63.625</v>
      </c>
      <c r="X6" s="104">
        <f>[2]Julho!$E$27</f>
        <v>59.625</v>
      </c>
      <c r="Y6" s="104">
        <f>[2]Julho!$E$28</f>
        <v>67.291666666666671</v>
      </c>
      <c r="Z6" s="104">
        <f>[2]Julho!$E$29</f>
        <v>68.958333333333329</v>
      </c>
      <c r="AA6" s="104">
        <f>[2]Julho!$E$30</f>
        <v>63.708333333333336</v>
      </c>
      <c r="AB6" s="104">
        <f>[2]Julho!$E$31</f>
        <v>71.25</v>
      </c>
      <c r="AC6" s="104">
        <f>[2]Julho!$E$32</f>
        <v>89.625</v>
      </c>
      <c r="AD6" s="104">
        <f>[2]Julho!$E$33</f>
        <v>72.826086956521735</v>
      </c>
      <c r="AE6" s="104">
        <f>[2]Julho!$E$34</f>
        <v>65.260869565217391</v>
      </c>
      <c r="AF6" s="104">
        <f>[2]Julho!$E$35</f>
        <v>55.956521739130437</v>
      </c>
      <c r="AG6" s="110">
        <f t="shared" si="1"/>
        <v>65.700085410148532</v>
      </c>
    </row>
    <row r="7" spans="1:37" x14ac:dyDescent="0.2">
      <c r="A7" s="47" t="s">
        <v>81</v>
      </c>
      <c r="B7" s="104">
        <f>[3]Julho!$E$5</f>
        <v>71.041666666666671</v>
      </c>
      <c r="C7" s="104">
        <f>[3]Julho!$E$6</f>
        <v>67.875</v>
      </c>
      <c r="D7" s="104">
        <f>[3]Julho!$E$7</f>
        <v>69</v>
      </c>
      <c r="E7" s="104">
        <f>[3]Julho!$E$8</f>
        <v>72.875</v>
      </c>
      <c r="F7" s="104">
        <f>[3]Julho!$E$9</f>
        <v>68.041666666666671</v>
      </c>
      <c r="G7" s="104">
        <f>[3]Julho!$E$10</f>
        <v>59.25</v>
      </c>
      <c r="H7" s="104">
        <f>[3]Julho!$E$11</f>
        <v>61.833333333333336</v>
      </c>
      <c r="I7" s="104">
        <f>[3]Julho!$E$12</f>
        <v>59.833333333333336</v>
      </c>
      <c r="J7" s="104">
        <f>[3]Julho!$E$13</f>
        <v>58.583333333333336</v>
      </c>
      <c r="K7" s="104">
        <f>[3]Julho!$E$14</f>
        <v>61.583333333333336</v>
      </c>
      <c r="L7" s="104">
        <f>[3]Julho!$E$15</f>
        <v>60.916666666666664</v>
      </c>
      <c r="M7" s="104">
        <f>[3]Julho!$E$16</f>
        <v>51.5</v>
      </c>
      <c r="N7" s="104">
        <f>[3]Julho!$E$17</f>
        <v>52</v>
      </c>
      <c r="O7" s="104">
        <f>[3]Julho!$E$18</f>
        <v>59.75</v>
      </c>
      <c r="P7" s="104">
        <f>[3]Julho!$E$19</f>
        <v>55.541666666666664</v>
      </c>
      <c r="Q7" s="104">
        <f>[3]Julho!$E$20</f>
        <v>50.875</v>
      </c>
      <c r="R7" s="104">
        <f>[3]Julho!$E$21</f>
        <v>57.125</v>
      </c>
      <c r="S7" s="104">
        <f>[3]Julho!$E$22</f>
        <v>61.333333333333336</v>
      </c>
      <c r="T7" s="104">
        <f>[3]Julho!$E$23</f>
        <v>63.416666666666664</v>
      </c>
      <c r="U7" s="104">
        <f>[3]Julho!$E$24</f>
        <v>56.833333333333336</v>
      </c>
      <c r="V7" s="104">
        <f>[3]Julho!$E$25</f>
        <v>54.5</v>
      </c>
      <c r="W7" s="104">
        <f>[3]Julho!$E$26</f>
        <v>55.041666666666664</v>
      </c>
      <c r="X7" s="104">
        <f>[3]Julho!$E$27</f>
        <v>49.375</v>
      </c>
      <c r="Y7" s="104">
        <f>[3]Julho!$E$28</f>
        <v>54.333333333333336</v>
      </c>
      <c r="Z7" s="104">
        <f>[3]Julho!$E$29</f>
        <v>65.25</v>
      </c>
      <c r="AA7" s="104">
        <f>[3]Julho!$E$30</f>
        <v>55.833333333333336</v>
      </c>
      <c r="AB7" s="104">
        <f>[3]Julho!$E$31</f>
        <v>50.458333333333336</v>
      </c>
      <c r="AC7" s="104">
        <f>[3]Julho!$E$32</f>
        <v>81.916666666666671</v>
      </c>
      <c r="AD7" s="104">
        <f>[3]Julho!$E$33</f>
        <v>68.541666666666671</v>
      </c>
      <c r="AE7" s="104">
        <f>[3]Julho!$E$34</f>
        <v>58.416666666666664</v>
      </c>
      <c r="AF7" s="104">
        <f>[3]Julho!$E$35</f>
        <v>50.739130434782609</v>
      </c>
      <c r="AG7" s="110">
        <f t="shared" si="1"/>
        <v>60.116584852734917</v>
      </c>
    </row>
    <row r="8" spans="1:37" x14ac:dyDescent="0.2">
      <c r="A8" s="47" t="s">
        <v>1</v>
      </c>
      <c r="B8" s="104">
        <f>[4]Julho!$E$5</f>
        <v>66.208333333333329</v>
      </c>
      <c r="C8" s="104">
        <f>[4]Julho!$E$6</f>
        <v>64.333333333333329</v>
      </c>
      <c r="D8" s="104">
        <f>[4]Julho!$E$7</f>
        <v>63.304347826086953</v>
      </c>
      <c r="E8" s="104">
        <f>[4]Julho!$E$8</f>
        <v>66.875</v>
      </c>
      <c r="F8" s="104">
        <f>[4]Julho!$E$9</f>
        <v>65.875</v>
      </c>
      <c r="G8" s="104">
        <f>[4]Julho!$E$10</f>
        <v>64.666666666666671</v>
      </c>
      <c r="H8" s="104">
        <f>[4]Julho!$E$11</f>
        <v>61.291666666666664</v>
      </c>
      <c r="I8" s="104">
        <f>[4]Julho!$E$12</f>
        <v>64.25</v>
      </c>
      <c r="J8" s="104">
        <f>[4]Julho!$E$13</f>
        <v>55.791666666666664</v>
      </c>
      <c r="K8" s="104">
        <f>[4]Julho!$E$14</f>
        <v>55.833333333333336</v>
      </c>
      <c r="L8" s="104">
        <f>[4]Julho!$E$15</f>
        <v>60.5</v>
      </c>
      <c r="M8" s="104">
        <f>[4]Julho!$E$16</f>
        <v>53.791666666666664</v>
      </c>
      <c r="N8" s="104">
        <f>[4]Julho!$E$17</f>
        <v>58.416666666666664</v>
      </c>
      <c r="O8" s="104">
        <f>[4]Julho!$E$18</f>
        <v>57.791666666666664</v>
      </c>
      <c r="P8" s="104">
        <f>[4]Julho!$E$19</f>
        <v>59.125</v>
      </c>
      <c r="Q8" s="104">
        <f>[4]Julho!$E$20</f>
        <v>56.541666666666664</v>
      </c>
      <c r="R8" s="104">
        <f>[4]Julho!$E$21</f>
        <v>69.625</v>
      </c>
      <c r="S8" s="104">
        <f>[4]Julho!$E$22</f>
        <v>58.25</v>
      </c>
      <c r="T8" s="104">
        <f>[4]Julho!$E$23</f>
        <v>60.166666666666664</v>
      </c>
      <c r="U8" s="104">
        <f>[4]Julho!$E$24</f>
        <v>61.875</v>
      </c>
      <c r="V8" s="104">
        <f>[4]Julho!$E$25</f>
        <v>60.125</v>
      </c>
      <c r="W8" s="104">
        <f>[4]Julho!$E$26</f>
        <v>60.875</v>
      </c>
      <c r="X8" s="104">
        <f>[4]Julho!$E$27</f>
        <v>58.75</v>
      </c>
      <c r="Y8" s="104">
        <f>[4]Julho!$E$28</f>
        <v>57.5</v>
      </c>
      <c r="Z8" s="104">
        <f>[4]Julho!$E$29</f>
        <v>53.375</v>
      </c>
      <c r="AA8" s="104">
        <f>[4]Julho!$E$30</f>
        <v>51.791666666666664</v>
      </c>
      <c r="AB8" s="104">
        <f>[4]Julho!$E$31</f>
        <v>55.916666666666664</v>
      </c>
      <c r="AC8" s="104">
        <f>[4]Julho!$E$32</f>
        <v>76.708333333333329</v>
      </c>
      <c r="AD8" s="104">
        <f>[4]Julho!$E$33</f>
        <v>65.791666666666671</v>
      </c>
      <c r="AE8" s="104">
        <f>[4]Julho!$E$34</f>
        <v>48.416666666666664</v>
      </c>
      <c r="AF8" s="104">
        <f>[4]Julho!$E$35</f>
        <v>38.916666666666664</v>
      </c>
      <c r="AG8" s="110">
        <f t="shared" si="1"/>
        <v>59.763849929873778</v>
      </c>
    </row>
    <row r="9" spans="1:37" x14ac:dyDescent="0.2">
      <c r="A9" s="47" t="s">
        <v>138</v>
      </c>
      <c r="B9" s="104">
        <f>[5]Julho!$E$5</f>
        <v>79.583333333333329</v>
      </c>
      <c r="C9" s="104">
        <f>[5]Julho!$E$6</f>
        <v>59.458333333333336</v>
      </c>
      <c r="D9" s="104">
        <f>[5]Julho!$E$7</f>
        <v>59.478260869565219</v>
      </c>
      <c r="E9" s="104">
        <f>[5]Julho!$E$8</f>
        <v>77.166666666666671</v>
      </c>
      <c r="F9" s="104">
        <f>[5]Julho!$E$9</f>
        <v>75.125</v>
      </c>
      <c r="G9" s="104">
        <f>[5]Julho!$E$10</f>
        <v>62.458333333333336</v>
      </c>
      <c r="H9" s="104">
        <f>[5]Julho!$E$11</f>
        <v>60.208333333333336</v>
      </c>
      <c r="I9" s="104">
        <f>[5]Julho!$E$12</f>
        <v>61.333333333333336</v>
      </c>
      <c r="J9" s="104">
        <f>[5]Julho!$E$13</f>
        <v>59.916666666666664</v>
      </c>
      <c r="K9" s="104">
        <f>[5]Julho!$E$14</f>
        <v>56.125</v>
      </c>
      <c r="L9" s="104">
        <f>[5]Julho!$E$15</f>
        <v>64.5</v>
      </c>
      <c r="M9" s="104">
        <f>[5]Julho!$E$16</f>
        <v>50.708333333333336</v>
      </c>
      <c r="N9" s="104">
        <f>[5]Julho!$E$17</f>
        <v>48.583333333333336</v>
      </c>
      <c r="O9" s="104">
        <f>[5]Julho!$E$18</f>
        <v>54.75</v>
      </c>
      <c r="P9" s="104">
        <f>[5]Julho!$E$19</f>
        <v>56.833333333333336</v>
      </c>
      <c r="Q9" s="104">
        <f>[5]Julho!$E$20</f>
        <v>48.583333333333336</v>
      </c>
      <c r="R9" s="104">
        <f>[5]Julho!$E$21</f>
        <v>73.083333333333329</v>
      </c>
      <c r="S9" s="104">
        <f>[5]Julho!$E$22</f>
        <v>64.708333333333329</v>
      </c>
      <c r="T9" s="104">
        <f>[5]Julho!$E$23</f>
        <v>63.666666666666664</v>
      </c>
      <c r="U9" s="104">
        <f>[5]Julho!$E$24</f>
        <v>48.291666666666664</v>
      </c>
      <c r="V9" s="104">
        <f>[5]Julho!$E$25</f>
        <v>53.166666666666664</v>
      </c>
      <c r="W9" s="104">
        <f>[5]Julho!$E$26</f>
        <v>50.666666666666664</v>
      </c>
      <c r="X9" s="104">
        <f>[5]Julho!$E$27</f>
        <v>49.916666666666664</v>
      </c>
      <c r="Y9" s="104">
        <f>[5]Julho!$E$28</f>
        <v>62.083333333333336</v>
      </c>
      <c r="Z9" s="104">
        <f>[5]Julho!$E$29</f>
        <v>68.916666666666671</v>
      </c>
      <c r="AA9" s="104">
        <f>[5]Julho!$E$30</f>
        <v>58.875</v>
      </c>
      <c r="AB9" s="104">
        <f>[5]Julho!$E$31</f>
        <v>67.041666666666671</v>
      </c>
      <c r="AC9" s="104">
        <f>[5]Julho!$E$32</f>
        <v>99.208333333333329</v>
      </c>
      <c r="AD9" s="104">
        <f>[5]Julho!$E$33</f>
        <v>78.791666666666671</v>
      </c>
      <c r="AE9" s="104">
        <f>[5]Julho!$E$34</f>
        <v>61.833333333333336</v>
      </c>
      <c r="AF9" s="104">
        <f>[5]Julho!$E$35</f>
        <v>46.333333333333336</v>
      </c>
      <c r="AG9" s="110">
        <f t="shared" si="1"/>
        <v>61.980481533426847</v>
      </c>
      <c r="AK9" t="s">
        <v>35</v>
      </c>
    </row>
    <row r="10" spans="1:37" x14ac:dyDescent="0.2">
      <c r="A10" s="47" t="s">
        <v>87</v>
      </c>
      <c r="B10" s="104">
        <f>[6]Julho!$E$5</f>
        <v>83</v>
      </c>
      <c r="C10" s="104">
        <f>[6]Julho!$E$6</f>
        <v>86.416666666666671</v>
      </c>
      <c r="D10" s="104">
        <f>[6]Julho!$E$7</f>
        <v>84.869565217391298</v>
      </c>
      <c r="E10" s="104">
        <f>[6]Julho!$E$8</f>
        <v>84.041666666666671</v>
      </c>
      <c r="F10" s="104">
        <f>[6]Julho!$E$9</f>
        <v>79.416666666666671</v>
      </c>
      <c r="G10" s="104">
        <f>[6]Julho!$E$10</f>
        <v>75.416666666666671</v>
      </c>
      <c r="H10" s="104">
        <f>[6]Julho!$E$11</f>
        <v>72.458333333333329</v>
      </c>
      <c r="I10" s="104">
        <f>[6]Julho!$E$12</f>
        <v>73.708333333333329</v>
      </c>
      <c r="J10" s="104">
        <f>[6]Julho!$E$13</f>
        <v>70</v>
      </c>
      <c r="K10" s="104">
        <f>[6]Julho!$E$14</f>
        <v>71.958333333333329</v>
      </c>
      <c r="L10" s="104">
        <f>[6]Julho!$E$15</f>
        <v>69.75</v>
      </c>
      <c r="M10" s="104">
        <f>[6]Julho!$E$16</f>
        <v>63.666666666666664</v>
      </c>
      <c r="N10" s="104">
        <f>[6]Julho!$E$17</f>
        <v>62.041666666666664</v>
      </c>
      <c r="O10" s="104">
        <f>[6]Julho!$E$18</f>
        <v>65.791666666666671</v>
      </c>
      <c r="P10" s="104">
        <f>[6]Julho!$E$19</f>
        <v>54.916666666666664</v>
      </c>
      <c r="Q10" s="104">
        <f>[6]Julho!$E$20</f>
        <v>55.416666666666664</v>
      </c>
      <c r="R10" s="104">
        <f>[6]Julho!$E$21</f>
        <v>58.708333333333336</v>
      </c>
      <c r="S10" s="104">
        <f>[6]Julho!$E$22</f>
        <v>66</v>
      </c>
      <c r="T10" s="104">
        <f>[6]Julho!$E$23</f>
        <v>69.541666666666671</v>
      </c>
      <c r="U10" s="104">
        <f>[6]Julho!$E$24</f>
        <v>68.166666666666671</v>
      </c>
      <c r="V10" s="104">
        <f>[6]Julho!$E$25</f>
        <v>61.583333333333336</v>
      </c>
      <c r="W10" s="104">
        <f>[6]Julho!$E$26</f>
        <v>55.458333333333336</v>
      </c>
      <c r="X10" s="104">
        <f>[6]Julho!$E$27</f>
        <v>59.083333333333336</v>
      </c>
      <c r="Y10" s="104">
        <f>[6]Julho!$E$28</f>
        <v>55.125</v>
      </c>
      <c r="Z10" s="104">
        <f>[6]Julho!$E$29</f>
        <v>57.208333333333336</v>
      </c>
      <c r="AA10" s="104">
        <f>[6]Julho!$E$30</f>
        <v>57.875</v>
      </c>
      <c r="AB10" s="104">
        <f>[6]Julho!$E$31</f>
        <v>44.25</v>
      </c>
      <c r="AC10" s="104">
        <f>[6]Julho!$E$32</f>
        <v>73.666666666666671</v>
      </c>
      <c r="AD10" s="104">
        <f>[6]Julho!$E$33</f>
        <v>80.041666666666671</v>
      </c>
      <c r="AE10" s="104">
        <f>[6]Julho!$E$34</f>
        <v>68</v>
      </c>
      <c r="AF10" s="104">
        <f>[6]Julho!$E$35</f>
        <v>51.958333333333336</v>
      </c>
      <c r="AG10" s="110">
        <f t="shared" si="1"/>
        <v>67.08181393174381</v>
      </c>
    </row>
    <row r="11" spans="1:37" x14ac:dyDescent="0.2">
      <c r="A11" s="47" t="s">
        <v>47</v>
      </c>
      <c r="B11" s="104">
        <f>[7]Julho!$E$5</f>
        <v>78.400000000000006</v>
      </c>
      <c r="C11" s="104">
        <f>[7]Julho!$E$6</f>
        <v>76.733333333333334</v>
      </c>
      <c r="D11" s="104">
        <f>[7]Julho!$E$7</f>
        <v>70</v>
      </c>
      <c r="E11" s="104">
        <f>[7]Julho!$E$8</f>
        <v>68.599999999999994</v>
      </c>
      <c r="F11" s="104">
        <f>[7]Julho!$E$9</f>
        <v>69.666666666666671</v>
      </c>
      <c r="G11" s="104">
        <f>[7]Julho!$E$10</f>
        <v>57.304347826086953</v>
      </c>
      <c r="H11" s="104">
        <f>[7]Julho!$E$11</f>
        <v>62.916666666666664</v>
      </c>
      <c r="I11" s="104">
        <f>[7]Julho!$E$12</f>
        <v>64.541666666666671</v>
      </c>
      <c r="J11" s="104">
        <f>[7]Julho!$E$13</f>
        <v>61.333333333333336</v>
      </c>
      <c r="K11" s="104">
        <f>[7]Julho!$E$14</f>
        <v>64.565217391304344</v>
      </c>
      <c r="L11" s="104">
        <f>[7]Julho!$E$15</f>
        <v>59.583333333333336</v>
      </c>
      <c r="M11" s="104">
        <f>[7]Julho!$E$16</f>
        <v>52.291666666666664</v>
      </c>
      <c r="N11" s="104">
        <f>[7]Julho!$E$17</f>
        <v>52.708333333333336</v>
      </c>
      <c r="O11" s="104">
        <f>[7]Julho!$E$18</f>
        <v>62.541666666666664</v>
      </c>
      <c r="P11" s="104">
        <f>[7]Julho!$E$19</f>
        <v>56.708333333333336</v>
      </c>
      <c r="Q11" s="104">
        <f>[7]Julho!$E$20</f>
        <v>45.875</v>
      </c>
      <c r="R11" s="104">
        <f>[7]Julho!$E$21</f>
        <v>48.666666666666664</v>
      </c>
      <c r="S11" s="104">
        <f>[7]Julho!$E$22</f>
        <v>62.166666666666664</v>
      </c>
      <c r="T11" s="104">
        <f>[7]Julho!$E$23</f>
        <v>55.217391304347828</v>
      </c>
      <c r="U11" s="104">
        <f>[7]Julho!$E$24</f>
        <v>52.166666666666664</v>
      </c>
      <c r="V11" s="104">
        <f>[7]Julho!$E$25</f>
        <v>57.333333333333336</v>
      </c>
      <c r="W11" s="104">
        <f>[7]Julho!$E$26</f>
        <v>52.166666666666664</v>
      </c>
      <c r="X11" s="104">
        <f>[7]Julho!$E$27</f>
        <v>49.291666666666664</v>
      </c>
      <c r="Y11" s="104">
        <f>[7]Julho!$E$28</f>
        <v>51.291666666666664</v>
      </c>
      <c r="Z11" s="104">
        <f>[7]Julho!$E$29</f>
        <v>61.041666666666664</v>
      </c>
      <c r="AA11" s="104">
        <f>[7]Julho!$E$30</f>
        <v>54.666666666666664</v>
      </c>
      <c r="AB11" s="104">
        <f>[7]Julho!$E$31</f>
        <v>44</v>
      </c>
      <c r="AC11" s="104">
        <f>[7]Julho!$E$32</f>
        <v>66.8125</v>
      </c>
      <c r="AD11" s="104">
        <f>[7]Julho!$E$33</f>
        <v>62</v>
      </c>
      <c r="AE11" s="104">
        <f>[7]Julho!$E$34</f>
        <v>53.708333333333336</v>
      </c>
      <c r="AF11" s="104">
        <f>[7]Julho!$E$35</f>
        <v>50.541666666666664</v>
      </c>
      <c r="AG11" s="110">
        <f t="shared" si="1"/>
        <v>58.865842683496979</v>
      </c>
    </row>
    <row r="12" spans="1:37" x14ac:dyDescent="0.2">
      <c r="A12" s="47" t="s">
        <v>90</v>
      </c>
      <c r="B12" s="104">
        <f>[8]Julho!$E$5</f>
        <v>75</v>
      </c>
      <c r="C12" s="104">
        <f>[8]Julho!$E$6</f>
        <v>66.166666666666671</v>
      </c>
      <c r="D12" s="104">
        <f>[8]Julho!$E$7</f>
        <v>69.652173913043484</v>
      </c>
      <c r="E12" s="104">
        <f>[8]Julho!$E$8</f>
        <v>77.291666666666671</v>
      </c>
      <c r="F12" s="104">
        <f>[8]Julho!$E$9</f>
        <v>77.875</v>
      </c>
      <c r="G12" s="104">
        <f>[8]Julho!$E$10</f>
        <v>74.625</v>
      </c>
      <c r="H12" s="104">
        <f>[8]Julho!$E$11</f>
        <v>71.541666666666671</v>
      </c>
      <c r="I12" s="104">
        <f>[8]Julho!$E$12</f>
        <v>66.958333333333329</v>
      </c>
      <c r="J12" s="104">
        <f>[8]Julho!$E$13</f>
        <v>68</v>
      </c>
      <c r="K12" s="104">
        <f>[8]Julho!$E$14</f>
        <v>68.25</v>
      </c>
      <c r="L12" s="104">
        <f>[8]Julho!$E$15</f>
        <v>68.375</v>
      </c>
      <c r="M12" s="104">
        <f>[8]Julho!$E$16</f>
        <v>65.208333333333329</v>
      </c>
      <c r="N12" s="104">
        <f>[8]Julho!$E$17</f>
        <v>64.916666666666671</v>
      </c>
      <c r="O12" s="104">
        <f>[8]Julho!$E$18</f>
        <v>66.791666666666671</v>
      </c>
      <c r="P12" s="104">
        <f>[8]Julho!$E$19</f>
        <v>66.583333333333329</v>
      </c>
      <c r="Q12" s="104">
        <f>[8]Julho!$E$20</f>
        <v>60.833333333333336</v>
      </c>
      <c r="R12" s="104">
        <f>[8]Julho!$E$21</f>
        <v>68.208333333333329</v>
      </c>
      <c r="S12" s="104">
        <f>[8]Julho!$E$22</f>
        <v>70.125</v>
      </c>
      <c r="T12" s="104">
        <f>[8]Julho!$E$23</f>
        <v>71.375</v>
      </c>
      <c r="U12" s="104">
        <f>[8]Julho!$E$24</f>
        <v>71.541666666666671</v>
      </c>
      <c r="V12" s="104">
        <f>[8]Julho!$E$25</f>
        <v>67.083333333333329</v>
      </c>
      <c r="W12" s="104">
        <f>[8]Julho!$E$26</f>
        <v>65.041666666666671</v>
      </c>
      <c r="X12" s="104">
        <f>[8]Julho!$E$27</f>
        <v>64.458333333333329</v>
      </c>
      <c r="Y12" s="104">
        <f>[8]Julho!$E$28</f>
        <v>60</v>
      </c>
      <c r="Z12" s="104">
        <f>[8]Julho!$E$29</f>
        <v>67.375</v>
      </c>
      <c r="AA12" s="104">
        <f>[8]Julho!$E$30</f>
        <v>58.875</v>
      </c>
      <c r="AB12" s="104">
        <f>[8]Julho!$E$31</f>
        <v>59.625</v>
      </c>
      <c r="AC12" s="104">
        <f>[8]Julho!$E$32</f>
        <v>90.625</v>
      </c>
      <c r="AD12" s="104">
        <f>[8]Julho!$E$33</f>
        <v>73.791666666666671</v>
      </c>
      <c r="AE12" s="104">
        <f>[8]Julho!$E$34</f>
        <v>63.75</v>
      </c>
      <c r="AF12" s="104">
        <f>[8]Julho!$E$35</f>
        <v>47.958333333333336</v>
      </c>
      <c r="AG12" s="110">
        <f t="shared" si="1"/>
        <v>67.99684431977559</v>
      </c>
    </row>
    <row r="13" spans="1:37" x14ac:dyDescent="0.2">
      <c r="A13" s="47" t="s">
        <v>95</v>
      </c>
      <c r="B13" s="104">
        <f>[9]Julho!$E$5</f>
        <v>70.958333333333329</v>
      </c>
      <c r="C13" s="104">
        <f>[9]Julho!$E$6</f>
        <v>64.25</v>
      </c>
      <c r="D13" s="104">
        <f>[9]Julho!$E$7</f>
        <v>71.956521739130437</v>
      </c>
      <c r="E13" s="104">
        <f>[9]Julho!$E$8</f>
        <v>74.708333333333329</v>
      </c>
      <c r="F13" s="104">
        <f>[9]Julho!$E$9</f>
        <v>74.083333333333329</v>
      </c>
      <c r="G13" s="104">
        <f>[9]Julho!$E$10</f>
        <v>62.166666666666664</v>
      </c>
      <c r="H13" s="104">
        <f>[9]Julho!$E$11</f>
        <v>61.916666666666664</v>
      </c>
      <c r="I13" s="104">
        <f>[9]Julho!$E$12</f>
        <v>65.208333333333329</v>
      </c>
      <c r="J13" s="104">
        <f>[9]Julho!$E$13</f>
        <v>62.916666666666664</v>
      </c>
      <c r="K13" s="104">
        <f>[9]Julho!$E$14</f>
        <v>63.25</v>
      </c>
      <c r="L13" s="104">
        <f>[9]Julho!$E$15</f>
        <v>60.916666666666664</v>
      </c>
      <c r="M13" s="104">
        <f>[9]Julho!$E$16</f>
        <v>49.75</v>
      </c>
      <c r="N13" s="104">
        <f>[9]Julho!$E$17</f>
        <v>52.083333333333336</v>
      </c>
      <c r="O13" s="104">
        <f>[9]Julho!$E$18</f>
        <v>57.833333333333336</v>
      </c>
      <c r="P13" s="104">
        <f>[9]Julho!$E$19</f>
        <v>54.916666666666664</v>
      </c>
      <c r="Q13" s="104">
        <f>[9]Julho!$E$20</f>
        <v>50.083333333333336</v>
      </c>
      <c r="R13" s="104">
        <f>[9]Julho!$E$21</f>
        <v>64.541666666666671</v>
      </c>
      <c r="S13" s="104">
        <f>[9]Julho!$E$22</f>
        <v>72.75</v>
      </c>
      <c r="T13" s="104">
        <f>[9]Julho!$E$23</f>
        <v>65.791666666666671</v>
      </c>
      <c r="U13" s="104">
        <f>[9]Julho!$E$24</f>
        <v>53.791666666666664</v>
      </c>
      <c r="V13" s="104">
        <f>[9]Julho!$E$25</f>
        <v>57.708333333333336</v>
      </c>
      <c r="W13" s="104">
        <f>[9]Julho!$E$26</f>
        <v>57.375</v>
      </c>
      <c r="X13" s="104">
        <f>[9]Julho!$E$27</f>
        <v>56.458333333333336</v>
      </c>
      <c r="Y13" s="104">
        <f>[9]Julho!$E$28</f>
        <v>61</v>
      </c>
      <c r="Z13" s="104">
        <f>[9]Julho!$E$29</f>
        <v>64.291666666666671</v>
      </c>
      <c r="AA13" s="104">
        <f>[9]Julho!$E$30</f>
        <v>55.25</v>
      </c>
      <c r="AB13" s="104">
        <f>[9]Julho!$E$31</f>
        <v>59.208333333333336</v>
      </c>
      <c r="AC13" s="104">
        <f>[9]Julho!$E$32</f>
        <v>88.5</v>
      </c>
      <c r="AD13" s="104">
        <f>[9]Julho!$E$33</f>
        <v>76.416666666666671</v>
      </c>
      <c r="AE13" s="104">
        <f>[9]Julho!$E$34</f>
        <v>62.375</v>
      </c>
      <c r="AF13" s="104">
        <f>[9]Julho!$E$35</f>
        <v>45.125</v>
      </c>
      <c r="AG13" s="110">
        <f t="shared" si="1"/>
        <v>62.502629733520337</v>
      </c>
      <c r="AK13" t="s">
        <v>35</v>
      </c>
    </row>
    <row r="14" spans="1:37" x14ac:dyDescent="0.2">
      <c r="A14" s="47" t="s">
        <v>139</v>
      </c>
      <c r="B14" s="104">
        <f>[10]Julho!$E$5</f>
        <v>77.416666666666671</v>
      </c>
      <c r="C14" s="104">
        <f>[10]Julho!$E$6</f>
        <v>81.666666666666671</v>
      </c>
      <c r="D14" s="104">
        <f>[10]Julho!$E$7</f>
        <v>75.791666666666671</v>
      </c>
      <c r="E14" s="104">
        <f>[10]Julho!$E$8</f>
        <v>75.5</v>
      </c>
      <c r="F14" s="104">
        <f>[10]Julho!$E$9</f>
        <v>66.625</v>
      </c>
      <c r="G14" s="104">
        <f>[10]Julho!$E$10</f>
        <v>64.125</v>
      </c>
      <c r="H14" s="104">
        <f>[10]Julho!$E$11</f>
        <v>58.913043478260867</v>
      </c>
      <c r="I14" s="104">
        <f>[10]Julho!$E$12</f>
        <v>65.541666666666671</v>
      </c>
      <c r="J14" s="104">
        <f>[10]Julho!$E$13</f>
        <v>60</v>
      </c>
      <c r="K14" s="104">
        <f>[10]Julho!$E$14</f>
        <v>61.083333333333336</v>
      </c>
      <c r="L14" s="104">
        <f>[10]Julho!$E$15</f>
        <v>56.791666666666664</v>
      </c>
      <c r="M14" s="104">
        <f>[10]Julho!$E$16</f>
        <v>47.875</v>
      </c>
      <c r="N14" s="104">
        <f>[10]Julho!$E$17</f>
        <v>52.166666666666664</v>
      </c>
      <c r="O14" s="104">
        <f>[10]Julho!$E$18</f>
        <v>62.708333333333336</v>
      </c>
      <c r="P14" s="104">
        <f>[10]Julho!$E$19</f>
        <v>61.083333333333336</v>
      </c>
      <c r="Q14" s="104">
        <f>[10]Julho!$E$20</f>
        <v>55.791666666666664</v>
      </c>
      <c r="R14" s="104">
        <f>[10]Julho!$E$21</f>
        <v>57.833333333333336</v>
      </c>
      <c r="S14" s="104">
        <f>[10]Julho!$E$22</f>
        <v>62.125</v>
      </c>
      <c r="T14" s="104">
        <f>[10]Julho!$E$23</f>
        <v>63.125</v>
      </c>
      <c r="U14" s="104">
        <f>[10]Julho!$E$24</f>
        <v>61.5</v>
      </c>
      <c r="V14" s="104">
        <f>[10]Julho!$E$25</f>
        <v>61.916666666666664</v>
      </c>
      <c r="W14" s="104">
        <f>[10]Julho!$E$26</f>
        <v>61.583333333333336</v>
      </c>
      <c r="X14" s="104">
        <f>[10]Julho!$E$27</f>
        <v>61.041666666666664</v>
      </c>
      <c r="Y14" s="104">
        <f>[10]Julho!$E$28</f>
        <v>58.25</v>
      </c>
      <c r="Z14" s="104">
        <f>[10]Julho!$E$29</f>
        <v>60.541666666666664</v>
      </c>
      <c r="AA14" s="104">
        <f>[10]Julho!$E$30</f>
        <v>53.333333333333336</v>
      </c>
      <c r="AB14" s="104">
        <f>[10]Julho!$E$31</f>
        <v>55.208333333333336</v>
      </c>
      <c r="AC14" s="104">
        <f>[10]Julho!$E$32</f>
        <v>67.708333333333329</v>
      </c>
      <c r="AD14" s="104">
        <f>[10]Julho!$E$33</f>
        <v>70.541666666666671</v>
      </c>
      <c r="AE14" s="104">
        <f>[10]Julho!$E$34</f>
        <v>60.791666666666664</v>
      </c>
      <c r="AF14" s="104">
        <f>[10]Julho!$E$35</f>
        <v>36.541666666666664</v>
      </c>
      <c r="AG14" s="110">
        <f t="shared" si="1"/>
        <v>61.778108929406265</v>
      </c>
    </row>
    <row r="15" spans="1:37" x14ac:dyDescent="0.2">
      <c r="A15" s="47" t="s">
        <v>2</v>
      </c>
      <c r="B15" s="104">
        <f>[11]Julho!$E$5</f>
        <v>72.291666666666671</v>
      </c>
      <c r="C15" s="104">
        <f>[11]Julho!$E$6</f>
        <v>69.958333333333329</v>
      </c>
      <c r="D15" s="104">
        <f>[11]Julho!$E$7</f>
        <v>73.826086956521735</v>
      </c>
      <c r="E15" s="104">
        <f>[11]Julho!$E$8</f>
        <v>66.166666666666671</v>
      </c>
      <c r="F15" s="104">
        <f>[11]Julho!$E$9</f>
        <v>59.458333333333336</v>
      </c>
      <c r="G15" s="104">
        <f>[11]Julho!$E$10</f>
        <v>56.791666666666664</v>
      </c>
      <c r="H15" s="104">
        <f>[11]Julho!$E$11</f>
        <v>55.333333333333336</v>
      </c>
      <c r="I15" s="104">
        <f>[11]Julho!$E$12</f>
        <v>57.166666666666664</v>
      </c>
      <c r="J15" s="104">
        <f>[11]Julho!$E$13</f>
        <v>50.041666666666664</v>
      </c>
      <c r="K15" s="104">
        <f>[11]Julho!$E$14</f>
        <v>52.333333333333336</v>
      </c>
      <c r="L15" s="104">
        <f>[11]Julho!$E$15</f>
        <v>49.166666666666664</v>
      </c>
      <c r="M15" s="104">
        <f>[11]Julho!$E$16</f>
        <v>43.125</v>
      </c>
      <c r="N15" s="104">
        <f>[11]Julho!$E$17</f>
        <v>47.166666666666664</v>
      </c>
      <c r="O15" s="104">
        <f>[11]Julho!$E$18</f>
        <v>50.25</v>
      </c>
      <c r="P15" s="104">
        <f>[11]Julho!$E$19</f>
        <v>44.041666666666664</v>
      </c>
      <c r="Q15" s="104">
        <f>[11]Julho!$E$20</f>
        <v>37.875</v>
      </c>
      <c r="R15" s="104">
        <f>[11]Julho!$E$21</f>
        <v>48.666666666666664</v>
      </c>
      <c r="S15" s="104">
        <f>[11]Julho!$E$22</f>
        <v>56.333333333333336</v>
      </c>
      <c r="T15" s="104">
        <f>[11]Julho!$E$23</f>
        <v>52.416666666666664</v>
      </c>
      <c r="U15" s="104">
        <f>[11]Julho!$E$24</f>
        <v>53.708333333333336</v>
      </c>
      <c r="V15" s="104">
        <f>[11]Julho!$E$25</f>
        <v>46.833333333333336</v>
      </c>
      <c r="W15" s="104">
        <f>[11]Julho!$E$26</f>
        <v>48.916666666666664</v>
      </c>
      <c r="X15" s="104">
        <f>[11]Julho!$E$27</f>
        <v>45.833333333333336</v>
      </c>
      <c r="Y15" s="104">
        <f>[11]Julho!$E$28</f>
        <v>43.833333333333336</v>
      </c>
      <c r="Z15" s="104">
        <f>[11]Julho!$E$29</f>
        <v>53.541666666666664</v>
      </c>
      <c r="AA15" s="104">
        <f>[11]Julho!$E$30</f>
        <v>43.708333333333336</v>
      </c>
      <c r="AB15" s="104">
        <f>[11]Julho!$E$31</f>
        <v>40.875</v>
      </c>
      <c r="AC15" s="104">
        <f>[11]Julho!$E$32</f>
        <v>75</v>
      </c>
      <c r="AD15" s="104">
        <f>[11]Julho!$E$33</f>
        <v>67.916666666666671</v>
      </c>
      <c r="AE15" s="104">
        <f>[11]Julho!$E$34</f>
        <v>46.416666666666664</v>
      </c>
      <c r="AF15" s="104">
        <f>[11]Julho!$E$35</f>
        <v>31.869565217391305</v>
      </c>
      <c r="AG15" s="110">
        <f t="shared" si="1"/>
        <v>52.931042543244502</v>
      </c>
      <c r="AI15" s="12" t="s">
        <v>35</v>
      </c>
    </row>
    <row r="16" spans="1:37" x14ac:dyDescent="0.2">
      <c r="A16" s="47" t="s">
        <v>288</v>
      </c>
      <c r="B16" s="104" t="str">
        <f>[12]Julho!$E$5</f>
        <v>*</v>
      </c>
      <c r="C16" s="104" t="str">
        <f>[12]Julho!$E$6</f>
        <v>*</v>
      </c>
      <c r="D16" s="104" t="str">
        <f>[12]Julho!$E$7</f>
        <v>*</v>
      </c>
      <c r="E16" s="104" t="str">
        <f>[12]Julho!$E$8</f>
        <v>*</v>
      </c>
      <c r="F16" s="104" t="str">
        <f>[12]Julho!$E$9</f>
        <v>*</v>
      </c>
      <c r="G16" s="104" t="str">
        <f>[12]Julho!$E$10</f>
        <v>*</v>
      </c>
      <c r="H16" s="104" t="str">
        <f>[12]Julho!$E$11</f>
        <v>*</v>
      </c>
      <c r="I16" s="104" t="str">
        <f>[12]Julho!$E$12</f>
        <v>*</v>
      </c>
      <c r="J16" s="104" t="str">
        <f>[12]Julho!$E$13</f>
        <v>*</v>
      </c>
      <c r="K16" s="104" t="str">
        <f>[12]Julho!$E$14</f>
        <v>*</v>
      </c>
      <c r="L16" s="104" t="str">
        <f>[12]Julho!$E$15</f>
        <v>*</v>
      </c>
      <c r="M16" s="104" t="str">
        <f>[12]Julho!$E$16</f>
        <v>*</v>
      </c>
      <c r="N16" s="104" t="str">
        <f>[12]Julho!$E$17</f>
        <v>*</v>
      </c>
      <c r="O16" s="104" t="str">
        <f>[12]Julho!$E$18</f>
        <v>*</v>
      </c>
      <c r="P16" s="104" t="str">
        <f>[12]Julho!$E$19</f>
        <v>*</v>
      </c>
      <c r="Q16" s="104" t="str">
        <f>[12]Julho!$E$20</f>
        <v>*</v>
      </c>
      <c r="R16" s="104" t="str">
        <f>[12]Julho!$E$21</f>
        <v>*</v>
      </c>
      <c r="S16" s="104" t="str">
        <f>[12]Julho!$E$22</f>
        <v>*</v>
      </c>
      <c r="T16" s="104" t="str">
        <f>[12]Julho!$E$23</f>
        <v>*</v>
      </c>
      <c r="U16" s="104" t="str">
        <f>[12]Julho!$E$24</f>
        <v>*</v>
      </c>
      <c r="V16" s="104" t="str">
        <f>[12]Julho!$E$25</f>
        <v>*</v>
      </c>
      <c r="W16" s="104" t="str">
        <f>[12]Julho!$E$26</f>
        <v>*</v>
      </c>
      <c r="X16" s="104" t="str">
        <f>[12]Julho!$E$27</f>
        <v>*</v>
      </c>
      <c r="Y16" s="104" t="str">
        <f>[12]Julho!$E$28</f>
        <v>*</v>
      </c>
      <c r="Z16" s="104" t="str">
        <f>[12]Julho!$E$29</f>
        <v>*</v>
      </c>
      <c r="AA16" s="104" t="str">
        <f>[12]Julho!$E$30</f>
        <v>*</v>
      </c>
      <c r="AB16" s="104" t="str">
        <f>[12]Julho!$E$31</f>
        <v>*</v>
      </c>
      <c r="AC16" s="104" t="str">
        <f>[12]Julho!$E$32</f>
        <v>*</v>
      </c>
      <c r="AD16" s="104" t="str">
        <f>[12]Julho!$E$33</f>
        <v>*</v>
      </c>
      <c r="AE16" s="104" t="str">
        <f>[12]Julho!$E$34</f>
        <v>*</v>
      </c>
      <c r="AF16" s="104" t="str">
        <f>[12]Julho!$E$35</f>
        <v>*</v>
      </c>
      <c r="AG16" s="110" t="s">
        <v>154</v>
      </c>
      <c r="AI16" s="12"/>
    </row>
    <row r="17" spans="1:37" x14ac:dyDescent="0.2">
      <c r="A17" s="47" t="s">
        <v>3</v>
      </c>
      <c r="B17" s="104">
        <f>[13]Julho!$E$5</f>
        <v>86.695652173913047</v>
      </c>
      <c r="C17" s="104">
        <f>[13]Julho!$E$6</f>
        <v>79.368421052631575</v>
      </c>
      <c r="D17" s="104">
        <f>[13]Julho!$E$7</f>
        <v>73.5</v>
      </c>
      <c r="E17" s="104">
        <f>[13]Julho!$E$8</f>
        <v>70.263157894736835</v>
      </c>
      <c r="F17" s="104">
        <f>[13]Julho!$E$9</f>
        <v>61.588235294117645</v>
      </c>
      <c r="G17" s="104">
        <f>[13]Julho!$E$10</f>
        <v>65.714285714285708</v>
      </c>
      <c r="H17" s="104">
        <f>[13]Julho!$E$11</f>
        <v>67.565217391304344</v>
      </c>
      <c r="I17" s="104">
        <f>[13]Julho!$E$12</f>
        <v>67.541666666666671</v>
      </c>
      <c r="J17" s="104">
        <f>[13]Julho!$E$13</f>
        <v>65.708333333333329</v>
      </c>
      <c r="K17" s="104">
        <f>[13]Julho!$E$14</f>
        <v>63.31818181818182</v>
      </c>
      <c r="L17" s="104">
        <f>[13]Julho!$E$15</f>
        <v>59.333333333333336</v>
      </c>
      <c r="M17" s="104">
        <f>[13]Julho!$E$16</f>
        <v>64.458333333333329</v>
      </c>
      <c r="N17" s="104">
        <f>[13]Julho!$E$17</f>
        <v>63.666666666666664</v>
      </c>
      <c r="O17" s="104">
        <f>[13]Julho!$E$18</f>
        <v>60.083333333333336</v>
      </c>
      <c r="P17" s="104">
        <f>[13]Julho!$E$19</f>
        <v>60.666666666666664</v>
      </c>
      <c r="Q17" s="104">
        <f>[13]Julho!$E$20</f>
        <v>58.5</v>
      </c>
      <c r="R17" s="104">
        <f>[13]Julho!$E$21</f>
        <v>56.833333333333336</v>
      </c>
      <c r="S17" s="104">
        <f>[13]Julho!$E$22</f>
        <v>62.708333333333336</v>
      </c>
      <c r="T17" s="104">
        <f>[13]Julho!$E$23</f>
        <v>68.045454545454547</v>
      </c>
      <c r="U17" s="104">
        <f>[13]Julho!$E$24</f>
        <v>63.695652173913047</v>
      </c>
      <c r="V17" s="104">
        <f>[13]Julho!$E$25</f>
        <v>61.583333333333336</v>
      </c>
      <c r="W17" s="104">
        <f>[13]Julho!$E$26</f>
        <v>61.043478260869563</v>
      </c>
      <c r="X17" s="104">
        <f>[13]Julho!$E$27</f>
        <v>61.875</v>
      </c>
      <c r="Y17" s="104">
        <f>[13]Julho!$E$28</f>
        <v>58.875</v>
      </c>
      <c r="Z17" s="104">
        <f>[13]Julho!$E$29</f>
        <v>58.625</v>
      </c>
      <c r="AA17" s="104">
        <f>[13]Julho!$E$30</f>
        <v>56.208333333333336</v>
      </c>
      <c r="AB17" s="104">
        <f>[13]Julho!$E$31</f>
        <v>50.708333333333336</v>
      </c>
      <c r="AC17" s="104">
        <f>[13]Julho!$E$32</f>
        <v>52.25</v>
      </c>
      <c r="AD17" s="104">
        <f>[13]Julho!$E$33</f>
        <v>62.583333333333336</v>
      </c>
      <c r="AE17" s="104">
        <f>[13]Julho!$E$34</f>
        <v>60.875</v>
      </c>
      <c r="AF17" s="104">
        <f>[13]Julho!$E$35</f>
        <v>49.541666666666664</v>
      </c>
      <c r="AG17" s="110">
        <f>AVERAGE(B17:AF17)</f>
        <v>63.013636655464765</v>
      </c>
      <c r="AI17" s="12"/>
    </row>
    <row r="18" spans="1:37" x14ac:dyDescent="0.2">
      <c r="A18" s="47" t="s">
        <v>4</v>
      </c>
      <c r="B18" s="104">
        <f>[14]Julho!$E$5</f>
        <v>93.25</v>
      </c>
      <c r="C18" s="104">
        <f>[14]Julho!$E$6</f>
        <v>82.666666666666671</v>
      </c>
      <c r="D18" s="104">
        <f>[14]Julho!$E$7</f>
        <v>81.291666666666671</v>
      </c>
      <c r="E18" s="104">
        <f>[14]Julho!$E$8</f>
        <v>77.25</v>
      </c>
      <c r="F18" s="104">
        <f>[14]Julho!$E$9</f>
        <v>65.875</v>
      </c>
      <c r="G18" s="104">
        <f>[14]Julho!$E$10</f>
        <v>57.291666666666664</v>
      </c>
      <c r="H18" s="104">
        <f>[14]Julho!$E$11</f>
        <v>54.708333333333336</v>
      </c>
      <c r="I18" s="104">
        <f>[14]Julho!$E$12</f>
        <v>61.458333333333336</v>
      </c>
      <c r="J18" s="104">
        <f>[14]Julho!$E$13</f>
        <v>64.333333333333329</v>
      </c>
      <c r="K18" s="104">
        <f>[14]Julho!$E$14</f>
        <v>57.375</v>
      </c>
      <c r="L18" s="104">
        <f>[14]Julho!$E$15</f>
        <v>45.782608695652172</v>
      </c>
      <c r="M18" s="104">
        <f>[14]Julho!$E$16</f>
        <v>45.541666666666664</v>
      </c>
      <c r="N18" s="104">
        <f>[14]Julho!$E$17</f>
        <v>52.125</v>
      </c>
      <c r="O18" s="104">
        <f>[14]Julho!$E$18</f>
        <v>49.333333333333336</v>
      </c>
      <c r="P18" s="104">
        <f>[14]Julho!$E$19</f>
        <v>45.458333333333336</v>
      </c>
      <c r="Q18" s="104">
        <f>[14]Julho!$E$20</f>
        <v>43.791666666666664</v>
      </c>
      <c r="R18" s="104">
        <f>[14]Julho!$E$21</f>
        <v>42.041666666666664</v>
      </c>
      <c r="S18" s="104">
        <f>[14]Julho!$E$22</f>
        <v>65.75</v>
      </c>
      <c r="T18" s="104">
        <f>[14]Julho!$E$23</f>
        <v>58.541666666666664</v>
      </c>
      <c r="U18" s="104">
        <f>[14]Julho!$E$24</f>
        <v>55.416666666666664</v>
      </c>
      <c r="V18" s="104">
        <f>[14]Julho!$E$25</f>
        <v>46</v>
      </c>
      <c r="W18" s="104">
        <f>[14]Julho!$E$26</f>
        <v>47.125</v>
      </c>
      <c r="X18" s="104">
        <f>[14]Julho!$E$27</f>
        <v>45.458333333333336</v>
      </c>
      <c r="Y18" s="104">
        <f>[14]Julho!$E$28</f>
        <v>45.208333333333336</v>
      </c>
      <c r="Z18" s="104">
        <f>[14]Julho!$E$29</f>
        <v>45.375</v>
      </c>
      <c r="AA18" s="104">
        <f>[14]Julho!$E$30</f>
        <v>39.291666666666664</v>
      </c>
      <c r="AB18" s="104">
        <f>[14]Julho!$E$31</f>
        <v>38.416666666666664</v>
      </c>
      <c r="AC18" s="104">
        <f>[14]Julho!$E$32</f>
        <v>53.833333333333336</v>
      </c>
      <c r="AD18" s="104">
        <f>[14]Julho!$E$33</f>
        <v>71.916666666666671</v>
      </c>
      <c r="AE18" s="104">
        <f>[14]Julho!$E$34</f>
        <v>52.583333333333336</v>
      </c>
      <c r="AF18" s="104">
        <f>[14]Julho!$E$35</f>
        <v>31.708333333333332</v>
      </c>
      <c r="AG18" s="110">
        <f t="shared" si="1"/>
        <v>55.361266947171579</v>
      </c>
      <c r="AI18" t="s">
        <v>35</v>
      </c>
    </row>
    <row r="19" spans="1:37" x14ac:dyDescent="0.2">
      <c r="A19" s="47" t="s">
        <v>209</v>
      </c>
      <c r="B19" s="104">
        <f>[15]Julho!$E$5</f>
        <v>84.125</v>
      </c>
      <c r="C19" s="104">
        <f>[15]Julho!$E$6</f>
        <v>79.166666666666671</v>
      </c>
      <c r="D19" s="104">
        <f>[15]Julho!$E$7</f>
        <v>80.666666666666671</v>
      </c>
      <c r="E19" s="104">
        <f>[15]Julho!$E$8</f>
        <v>73.541666666666671</v>
      </c>
      <c r="F19" s="104">
        <f>[15]Julho!$E$9</f>
        <v>68.375</v>
      </c>
      <c r="G19" s="104">
        <f>[15]Julho!$E$10</f>
        <v>55.5</v>
      </c>
      <c r="H19" s="104">
        <f>[15]Julho!$E$11</f>
        <v>56.458333333333336</v>
      </c>
      <c r="I19" s="104">
        <f>[15]Julho!$E$12</f>
        <v>57.083333333333336</v>
      </c>
      <c r="J19" s="104">
        <f>[15]Julho!$E$13</f>
        <v>55.083333333333336</v>
      </c>
      <c r="K19" s="104">
        <f>[15]Julho!$E$14</f>
        <v>55.375</v>
      </c>
      <c r="L19" s="104">
        <f>[15]Julho!$E$15</f>
        <v>51.833333333333336</v>
      </c>
      <c r="M19" s="104">
        <f>[15]Julho!$E$16</f>
        <v>45.458333333333336</v>
      </c>
      <c r="N19" s="104">
        <f>[15]Julho!$E$17</f>
        <v>42.791666666666664</v>
      </c>
      <c r="O19" s="104">
        <f>[15]Julho!$E$18</f>
        <v>50.458333333333336</v>
      </c>
      <c r="P19" s="104">
        <f>[15]Julho!$E$19</f>
        <v>44.916666666666664</v>
      </c>
      <c r="Q19" s="104">
        <f>[15]Julho!$E$20</f>
        <v>42</v>
      </c>
      <c r="R19" s="104">
        <f>[15]Julho!$E$21</f>
        <v>57.208333333333336</v>
      </c>
      <c r="S19" s="104">
        <f>[15]Julho!$E$22</f>
        <v>60.791666666666664</v>
      </c>
      <c r="T19" s="104">
        <f>[15]Julho!$E$23</f>
        <v>56.916666666666664</v>
      </c>
      <c r="U19" s="104">
        <f>[15]Julho!$E$24</f>
        <v>54.25</v>
      </c>
      <c r="V19" s="104">
        <f>[15]Julho!$E$25</f>
        <v>46.666666666666664</v>
      </c>
      <c r="W19" s="104">
        <f>[15]Julho!$E$26</f>
        <v>47.708333333333336</v>
      </c>
      <c r="X19" s="104">
        <f>[15]Julho!$E$27</f>
        <v>43.666666666666664</v>
      </c>
      <c r="Y19" s="104">
        <f>[15]Julho!$E$28</f>
        <v>41.916666666666664</v>
      </c>
      <c r="Z19" s="104">
        <f>[15]Julho!$E$29</f>
        <v>49.291666666666664</v>
      </c>
      <c r="AA19" s="104">
        <f>[15]Julho!$E$30</f>
        <v>44.291666666666664</v>
      </c>
      <c r="AB19" s="104">
        <f>[15]Julho!$E$31</f>
        <v>42.333333333333336</v>
      </c>
      <c r="AC19" s="104">
        <f>[15]Julho!$E$32</f>
        <v>77.291666666666671</v>
      </c>
      <c r="AD19" s="104">
        <f>[15]Julho!$E$33</f>
        <v>77.208333333333329</v>
      </c>
      <c r="AE19" s="104">
        <f>[15]Julho!$E$34</f>
        <v>49.541666666666664</v>
      </c>
      <c r="AF19" s="104">
        <f>[15]Julho!$E$35</f>
        <v>39.958333333333336</v>
      </c>
      <c r="AG19" s="110">
        <f t="shared" si="1"/>
        <v>55.866935483870982</v>
      </c>
    </row>
    <row r="20" spans="1:37" x14ac:dyDescent="0.2">
      <c r="A20" s="47" t="s">
        <v>5</v>
      </c>
      <c r="B20" s="104">
        <f>[16]Julho!$E$5</f>
        <v>64.041666666666671</v>
      </c>
      <c r="C20" s="104">
        <f>[16]Julho!$E$6</f>
        <v>59.666666666666664</v>
      </c>
      <c r="D20" s="104">
        <f>[16]Julho!$E$7</f>
        <v>53.043478260869563</v>
      </c>
      <c r="E20" s="104">
        <f>[16]Julho!$E$8</f>
        <v>64.916666666666671</v>
      </c>
      <c r="F20" s="104">
        <f>[16]Julho!$E$9</f>
        <v>56.708333333333336</v>
      </c>
      <c r="G20" s="104">
        <f>[16]Julho!$E$10</f>
        <v>54.958333333333336</v>
      </c>
      <c r="H20" s="104">
        <f>[16]Julho!$E$11</f>
        <v>42.125</v>
      </c>
      <c r="I20" s="104">
        <f>[16]Julho!$E$12</f>
        <v>45.791666666666664</v>
      </c>
      <c r="J20" s="104">
        <f>[16]Julho!$E$13</f>
        <v>43.458333333333336</v>
      </c>
      <c r="K20" s="104">
        <f>[16]Julho!$E$14</f>
        <v>45.083333333333336</v>
      </c>
      <c r="L20" s="104">
        <f>[16]Julho!$E$15</f>
        <v>51.291666666666664</v>
      </c>
      <c r="M20" s="104">
        <f>[16]Julho!$E$16</f>
        <v>51.958333333333336</v>
      </c>
      <c r="N20" s="104">
        <f>[16]Julho!$E$17</f>
        <v>41.833333333333336</v>
      </c>
      <c r="O20" s="104">
        <f>[16]Julho!$E$18</f>
        <v>46.791666666666664</v>
      </c>
      <c r="P20" s="104">
        <f>[16]Julho!$E$19</f>
        <v>45.958333333333336</v>
      </c>
      <c r="Q20" s="104">
        <f>[16]Julho!$E$20</f>
        <v>50.041666666666664</v>
      </c>
      <c r="R20" s="104">
        <f>[16]Julho!$E$21</f>
        <v>54.791666666666664</v>
      </c>
      <c r="S20" s="104">
        <f>[16]Julho!$E$22</f>
        <v>44.375</v>
      </c>
      <c r="T20" s="104">
        <f>[16]Julho!$E$23</f>
        <v>54.708333333333336</v>
      </c>
      <c r="U20" s="104">
        <f>[16]Julho!$E$24</f>
        <v>57.125</v>
      </c>
      <c r="V20" s="104">
        <f>[16]Julho!$E$25</f>
        <v>47.458333333333336</v>
      </c>
      <c r="W20" s="104">
        <f>[16]Julho!$E$26</f>
        <v>43.166666666666664</v>
      </c>
      <c r="X20" s="104">
        <f>[16]Julho!$E$27</f>
        <v>45.5</v>
      </c>
      <c r="Y20" s="104">
        <f>[16]Julho!$E$28</f>
        <v>41.958333333333336</v>
      </c>
      <c r="Z20" s="104">
        <f>[16]Julho!$E$29</f>
        <v>48.583333333333336</v>
      </c>
      <c r="AA20" s="104">
        <f>[16]Julho!$E$30</f>
        <v>52.125</v>
      </c>
      <c r="AB20" s="104">
        <f>[16]Julho!$E$31</f>
        <v>47.833333333333336</v>
      </c>
      <c r="AC20" s="104">
        <f>[16]Julho!$E$32</f>
        <v>67.583333333333329</v>
      </c>
      <c r="AD20" s="104">
        <f>[16]Julho!$E$33</f>
        <v>59.5</v>
      </c>
      <c r="AE20" s="104">
        <f>[16]Julho!$E$34</f>
        <v>51.625</v>
      </c>
      <c r="AF20" s="104">
        <f>[16]Julho!$E$35</f>
        <v>36.25</v>
      </c>
      <c r="AG20" s="110">
        <f t="shared" si="1"/>
        <v>50.653284244974273</v>
      </c>
      <c r="AH20" s="12" t="s">
        <v>35</v>
      </c>
    </row>
    <row r="21" spans="1:37" x14ac:dyDescent="0.2">
      <c r="A21" s="47" t="s">
        <v>276</v>
      </c>
      <c r="B21" s="104" t="str">
        <f>[17]Julho!$E$5</f>
        <v>*</v>
      </c>
      <c r="C21" s="104" t="str">
        <f>[17]Julho!$E$6</f>
        <v>*</v>
      </c>
      <c r="D21" s="104" t="str">
        <f>[17]Julho!$E$7</f>
        <v>*</v>
      </c>
      <c r="E21" s="104" t="str">
        <f>[17]Julho!$E$8</f>
        <v>*</v>
      </c>
      <c r="F21" s="104" t="str">
        <f>[17]Julho!$E$9</f>
        <v>*</v>
      </c>
      <c r="G21" s="104" t="str">
        <f>[17]Julho!$E$10</f>
        <v>*</v>
      </c>
      <c r="H21" s="104" t="str">
        <f>[17]Julho!$E$11</f>
        <v>*</v>
      </c>
      <c r="I21" s="104" t="str">
        <f>[17]Julho!$E$12</f>
        <v>*</v>
      </c>
      <c r="J21" s="104" t="str">
        <f>[17]Julho!$E$13</f>
        <v>*</v>
      </c>
      <c r="K21" s="104" t="str">
        <f>[17]Julho!$E$14</f>
        <v>*</v>
      </c>
      <c r="L21" s="104" t="str">
        <f>[17]Julho!$E$15</f>
        <v>*</v>
      </c>
      <c r="M21" s="104" t="str">
        <f>[17]Julho!$E$16</f>
        <v>*</v>
      </c>
      <c r="N21" s="104" t="str">
        <f>[17]Julho!$E$17</f>
        <v>*</v>
      </c>
      <c r="O21" s="104" t="str">
        <f>[17]Julho!$E$18</f>
        <v>*</v>
      </c>
      <c r="P21" s="104" t="str">
        <f>[17]Julho!$E$19</f>
        <v>*</v>
      </c>
      <c r="Q21" s="104" t="str">
        <f>[17]Julho!$E$20</f>
        <v>*</v>
      </c>
      <c r="R21" s="104" t="str">
        <f>[17]Julho!$E$21</f>
        <v>*</v>
      </c>
      <c r="S21" s="104" t="str">
        <f>[17]Julho!$E$22</f>
        <v>*</v>
      </c>
      <c r="T21" s="104" t="str">
        <f>[17]Julho!$E$23</f>
        <v>*</v>
      </c>
      <c r="U21" s="104" t="str">
        <f>[17]Julho!$E$24</f>
        <v>*</v>
      </c>
      <c r="V21" s="104" t="str">
        <f>[17]Julho!$E$25</f>
        <v>*</v>
      </c>
      <c r="W21" s="104" t="str">
        <f>[17]Julho!$E$26</f>
        <v>*</v>
      </c>
      <c r="X21" s="104" t="str">
        <f>[17]Julho!$E$27</f>
        <v>*</v>
      </c>
      <c r="Y21" s="104" t="str">
        <f>[17]Julho!$E$28</f>
        <v>*</v>
      </c>
      <c r="Z21" s="104" t="str">
        <f>[17]Julho!$E$29</f>
        <v>*</v>
      </c>
      <c r="AA21" s="104">
        <f>[17]Julho!$E$30</f>
        <v>62.4</v>
      </c>
      <c r="AB21" s="104">
        <f>[17]Julho!$E$31</f>
        <v>67.166666666666671</v>
      </c>
      <c r="AC21" s="104">
        <f>[17]Julho!$E$32</f>
        <v>70.041666666666671</v>
      </c>
      <c r="AD21" s="104">
        <f>[17]Julho!$E$33</f>
        <v>68.916666666666671</v>
      </c>
      <c r="AE21" s="104">
        <f>[17]Julho!$E$34</f>
        <v>64.583333333333329</v>
      </c>
      <c r="AF21" s="104">
        <f>[17]Julho!$E$35</f>
        <v>61.75</v>
      </c>
      <c r="AG21" s="110">
        <f t="shared" si="1"/>
        <v>65.80972222222222</v>
      </c>
      <c r="AH21" s="12"/>
    </row>
    <row r="22" spans="1:37" x14ac:dyDescent="0.2">
      <c r="A22" s="47" t="s">
        <v>277</v>
      </c>
      <c r="B22" s="104" t="str">
        <f>[18]Julho!$E$5</f>
        <v>*</v>
      </c>
      <c r="C22" s="104" t="str">
        <f>[18]Julho!$E$6</f>
        <v>*</v>
      </c>
      <c r="D22" s="104" t="str">
        <f>[18]Julho!$E$7</f>
        <v>*</v>
      </c>
      <c r="E22" s="104" t="str">
        <f>[18]Julho!$E$8</f>
        <v>*</v>
      </c>
      <c r="F22" s="104" t="str">
        <f>[18]Julho!$E$9</f>
        <v>*</v>
      </c>
      <c r="G22" s="104" t="str">
        <f>[18]Julho!$E$10</f>
        <v>*</v>
      </c>
      <c r="H22" s="104" t="str">
        <f>[18]Julho!$E$11</f>
        <v>*</v>
      </c>
      <c r="I22" s="104" t="str">
        <f>[18]Julho!$E$12</f>
        <v>*</v>
      </c>
      <c r="J22" s="104" t="str">
        <f>[18]Julho!$E$13</f>
        <v>*</v>
      </c>
      <c r="K22" s="104" t="str">
        <f>[18]Julho!$E$14</f>
        <v>*</v>
      </c>
      <c r="L22" s="104" t="str">
        <f>[18]Julho!$E$15</f>
        <v>*</v>
      </c>
      <c r="M22" s="104" t="str">
        <f>[18]Julho!$E$16</f>
        <v>*</v>
      </c>
      <c r="N22" s="104" t="str">
        <f>[18]Julho!$E$17</f>
        <v>*</v>
      </c>
      <c r="O22" s="104" t="str">
        <f>[18]Julho!$E$18</f>
        <v>*</v>
      </c>
      <c r="P22" s="104" t="str">
        <f>[18]Julho!$E$19</f>
        <v>*</v>
      </c>
      <c r="Q22" s="104" t="str">
        <f>[18]Julho!$E$20</f>
        <v>*</v>
      </c>
      <c r="R22" s="104" t="str">
        <f>[18]Julho!$E$21</f>
        <v>*</v>
      </c>
      <c r="S22" s="104" t="str">
        <f>[18]Julho!$E$22</f>
        <v>*</v>
      </c>
      <c r="T22" s="104" t="str">
        <f>[18]Julho!$E$23</f>
        <v>*</v>
      </c>
      <c r="U22" s="104" t="str">
        <f>[18]Julho!$E$24</f>
        <v>*</v>
      </c>
      <c r="V22" s="104" t="str">
        <f>[18]Julho!$E$25</f>
        <v>*</v>
      </c>
      <c r="W22" s="104" t="str">
        <f>[18]Julho!$E$26</f>
        <v>*</v>
      </c>
      <c r="X22" s="104" t="str">
        <f>[18]Julho!$E$27</f>
        <v>*</v>
      </c>
      <c r="Y22" s="104" t="str">
        <f>[18]Julho!$E$28</f>
        <v>*</v>
      </c>
      <c r="Z22" s="104" t="str">
        <f>[18]Julho!$E$29</f>
        <v>*</v>
      </c>
      <c r="AA22" s="104" t="str">
        <f>[18]Julho!$E$30</f>
        <v>*</v>
      </c>
      <c r="AB22" s="104" t="str">
        <f>[18]Julho!$E$31</f>
        <v>*</v>
      </c>
      <c r="AC22" s="104" t="str">
        <f>[18]Julho!$E$32</f>
        <v>*</v>
      </c>
      <c r="AD22" s="104">
        <f>[18]Julho!$E$33</f>
        <v>57.2</v>
      </c>
      <c r="AE22" s="104">
        <f>[18]Julho!$E$34</f>
        <v>69.708333333333329</v>
      </c>
      <c r="AF22" s="104">
        <f>[18]Julho!$E$35</f>
        <v>60.875</v>
      </c>
      <c r="AG22" s="110">
        <f t="shared" si="1"/>
        <v>62.594444444444441</v>
      </c>
      <c r="AH22" s="12"/>
    </row>
    <row r="23" spans="1:37" x14ac:dyDescent="0.2">
      <c r="A23" s="47" t="s">
        <v>263</v>
      </c>
      <c r="B23" s="104">
        <f>[19]Julho!$E$5</f>
        <v>73.5</v>
      </c>
      <c r="C23" s="104">
        <f>[19]Julho!$E$6</f>
        <v>73.125</v>
      </c>
      <c r="D23" s="104">
        <f>[19]Julho!$E$7</f>
        <v>72.041666666666671</v>
      </c>
      <c r="E23" s="104">
        <f>[19]Julho!$E$8</f>
        <v>74.333333333333329</v>
      </c>
      <c r="F23" s="104">
        <f>[19]Julho!$E$9</f>
        <v>73.416666666666671</v>
      </c>
      <c r="G23" s="104">
        <f>[19]Julho!$E$10</f>
        <v>66.791666666666671</v>
      </c>
      <c r="H23" s="104">
        <f>[19]Julho!$E$11</f>
        <v>51.083333333333336</v>
      </c>
      <c r="I23" s="104">
        <f>[19]Julho!$E$12</f>
        <v>65.166666666666671</v>
      </c>
      <c r="J23" s="104">
        <f>[19]Julho!$E$13</f>
        <v>64.916666666666671</v>
      </c>
      <c r="K23" s="104">
        <f>[19]Julho!$E$14</f>
        <v>64.166666666666671</v>
      </c>
      <c r="L23" s="104">
        <f>[19]Julho!$E$15</f>
        <v>66.583333333333329</v>
      </c>
      <c r="M23" s="104">
        <f>[19]Julho!$E$16</f>
        <v>66.333333333333329</v>
      </c>
      <c r="N23" s="104">
        <f>[19]Julho!$E$17</f>
        <v>61.5</v>
      </c>
      <c r="O23" s="104">
        <f>[19]Julho!$E$18</f>
        <v>62.666666666666664</v>
      </c>
      <c r="P23" s="104">
        <f>[19]Julho!$E$19</f>
        <v>59.652173913043477</v>
      </c>
      <c r="Q23" s="104">
        <f>[19]Julho!$E$20</f>
        <v>46.083333333333336</v>
      </c>
      <c r="R23" s="104">
        <f>[19]Julho!$E$21</f>
        <v>64.416666666666671</v>
      </c>
      <c r="S23" s="104">
        <f>[19]Julho!$E$22</f>
        <v>68</v>
      </c>
      <c r="T23" s="104">
        <f>[19]Julho!$E$23</f>
        <v>67.458333333333329</v>
      </c>
      <c r="U23" s="104">
        <f>[19]Julho!$E$24</f>
        <v>65.541666666666671</v>
      </c>
      <c r="V23" s="104">
        <f>[19]Julho!$E$25</f>
        <v>54.458333333333336</v>
      </c>
      <c r="W23" s="104">
        <f>[19]Julho!$E$26</f>
        <v>58.25</v>
      </c>
      <c r="X23" s="104">
        <f>[19]Julho!$E$27</f>
        <v>59.833333333333336</v>
      </c>
      <c r="Y23" s="104">
        <f>[19]Julho!$E$28</f>
        <v>50.875</v>
      </c>
      <c r="Z23" s="104">
        <f>[19]Julho!$E$29</f>
        <v>47.958333333333336</v>
      </c>
      <c r="AA23" s="104">
        <f>[19]Julho!$E$30</f>
        <v>45.791666666666664</v>
      </c>
      <c r="AB23" s="104">
        <f>[19]Julho!$E$31</f>
        <v>50.75</v>
      </c>
      <c r="AC23" s="104">
        <f>[19]Julho!$E$32</f>
        <v>81.375</v>
      </c>
      <c r="AD23" s="104">
        <f>[19]Julho!$E$33</f>
        <v>68.458333333333329</v>
      </c>
      <c r="AE23" s="104">
        <f>[19]Julho!$E$34</f>
        <v>61.166666666666664</v>
      </c>
      <c r="AF23" s="104">
        <f>[16]Julho!$E$35</f>
        <v>36.25</v>
      </c>
      <c r="AG23" s="110">
        <f t="shared" si="1"/>
        <v>61.998188405797094</v>
      </c>
      <c r="AH23" s="12"/>
    </row>
    <row r="24" spans="1:37" x14ac:dyDescent="0.2">
      <c r="A24" s="47" t="s">
        <v>292</v>
      </c>
      <c r="B24" s="104">
        <f>[20]Julho!$E$5</f>
        <v>78.708333333333329</v>
      </c>
      <c r="C24" s="104">
        <f>[20]Julho!$E$6</f>
        <v>80.166666666666671</v>
      </c>
      <c r="D24" s="104">
        <f>[20]Julho!$E$7</f>
        <v>79.458333333333329</v>
      </c>
      <c r="E24" s="104">
        <f>[20]Julho!$E$8</f>
        <v>77.208333333333329</v>
      </c>
      <c r="F24" s="104">
        <f>[20]Julho!$E$9</f>
        <v>73.708333333333329</v>
      </c>
      <c r="G24" s="104">
        <f>[20]Julho!$E$10</f>
        <v>69.25</v>
      </c>
      <c r="H24" s="104">
        <f>[20]Julho!$E$11</f>
        <v>65.666666666666671</v>
      </c>
      <c r="I24" s="104">
        <f>[20]Julho!$E$12</f>
        <v>67.208333333333329</v>
      </c>
      <c r="J24" s="104">
        <f>[20]Julho!$E$13</f>
        <v>70.166666666666671</v>
      </c>
      <c r="K24" s="104">
        <f>[20]Julho!$E$14</f>
        <v>68.291666666666671</v>
      </c>
      <c r="L24" s="104">
        <f>[20]Julho!$E$15</f>
        <v>65.291666666666671</v>
      </c>
      <c r="M24" s="104">
        <f>[20]Julho!$E$16</f>
        <v>65.875</v>
      </c>
      <c r="N24" s="104">
        <f>[20]Julho!$E$17</f>
        <v>63.375</v>
      </c>
      <c r="O24" s="104">
        <f>[20]Julho!$E$18</f>
        <v>66.458333333333329</v>
      </c>
      <c r="P24" s="104">
        <f>[20]Julho!$E$19</f>
        <v>69.833333333333329</v>
      </c>
      <c r="Q24" s="104">
        <f>[20]Julho!$E$20</f>
        <v>67.916666666666671</v>
      </c>
      <c r="R24" s="104">
        <f>[20]Julho!$E$21</f>
        <v>75.541666666666671</v>
      </c>
      <c r="S24" s="104">
        <f>[20]Julho!$E$22</f>
        <v>70.25</v>
      </c>
      <c r="T24" s="104">
        <f>[20]Julho!$E$23</f>
        <v>71.375</v>
      </c>
      <c r="U24" s="104">
        <f>[20]Julho!$E$24</f>
        <v>67.916666666666671</v>
      </c>
      <c r="V24" s="104">
        <f>[20]Julho!$E$25</f>
        <v>67.666666666666671</v>
      </c>
      <c r="W24" s="104">
        <f>[20]Julho!$E$26</f>
        <v>65.416666666666671</v>
      </c>
      <c r="X24" s="104">
        <f>[20]Julho!$E$27</f>
        <v>67.333333333333329</v>
      </c>
      <c r="Y24" s="104">
        <f>[20]Julho!$E$28</f>
        <v>64.875</v>
      </c>
      <c r="Z24" s="104">
        <f>[20]Julho!$E$29</f>
        <v>67.125</v>
      </c>
      <c r="AA24" s="104">
        <f>[20]Julho!$E$30</f>
        <v>64.625</v>
      </c>
      <c r="AB24" s="104">
        <f>[20]Julho!$E$31</f>
        <v>63.75</v>
      </c>
      <c r="AC24" s="104">
        <f>[20]Julho!$E$32</f>
        <v>76</v>
      </c>
      <c r="AD24" s="104">
        <f>[20]Julho!$E$33</f>
        <v>72.833333333333329</v>
      </c>
      <c r="AE24" s="104">
        <f>[20]Julho!$E$34</f>
        <v>66.375</v>
      </c>
      <c r="AF24" s="104">
        <f>[16]Julho!$E$35</f>
        <v>36.25</v>
      </c>
      <c r="AG24" s="110">
        <f t="shared" si="1"/>
        <v>68.577956989247326</v>
      </c>
      <c r="AH24" s="12"/>
    </row>
    <row r="25" spans="1:37" x14ac:dyDescent="0.2">
      <c r="A25" s="47" t="s">
        <v>206</v>
      </c>
      <c r="B25" s="104">
        <f>[21]Julho!$E$5</f>
        <v>77.458333333333329</v>
      </c>
      <c r="C25" s="104">
        <f>[21]Julho!$E$6</f>
        <v>77.5</v>
      </c>
      <c r="D25" s="104">
        <f>[21]Julho!$E$7</f>
        <v>77.458333333333329</v>
      </c>
      <c r="E25" s="104">
        <f>[21]Julho!$E$8</f>
        <v>75.416666666666671</v>
      </c>
      <c r="F25" s="104">
        <f>[21]Julho!$E$9</f>
        <v>72.75</v>
      </c>
      <c r="G25" s="104">
        <f>[21]Julho!$E$10</f>
        <v>68.291666666666671</v>
      </c>
      <c r="H25" s="104">
        <f>[21]Julho!$E$11</f>
        <v>64.041666666666671</v>
      </c>
      <c r="I25" s="104">
        <f>[21]Julho!$E$12</f>
        <v>64.25</v>
      </c>
      <c r="J25" s="104">
        <f>[21]Julho!$E$13</f>
        <v>67.333333333333329</v>
      </c>
      <c r="K25" s="104">
        <f>[21]Julho!$E$14</f>
        <v>63.458333333333336</v>
      </c>
      <c r="L25" s="104">
        <f>[21]Julho!$E$15</f>
        <v>63.75</v>
      </c>
      <c r="M25" s="104">
        <f>[21]Julho!$E$16</f>
        <v>61.958333333333336</v>
      </c>
      <c r="N25" s="104">
        <f>[21]Julho!$E$17</f>
        <v>65.708333333333329</v>
      </c>
      <c r="O25" s="104">
        <f>[21]Julho!$E$18</f>
        <v>67.958333333333329</v>
      </c>
      <c r="P25" s="104">
        <f>[21]Julho!$E$19</f>
        <v>67.708333333333329</v>
      </c>
      <c r="Q25" s="104">
        <f>[21]Julho!$E$20</f>
        <v>62.208333333333336</v>
      </c>
      <c r="R25" s="104">
        <f>[21]Julho!$E$21</f>
        <v>76</v>
      </c>
      <c r="S25" s="104">
        <f>[21]Julho!$E$22</f>
        <v>67.625</v>
      </c>
      <c r="T25" s="104">
        <f>[21]Julho!$E$23</f>
        <v>69.291666666666671</v>
      </c>
      <c r="U25" s="104">
        <f>[21]Julho!$E$24</f>
        <v>66.541666666666671</v>
      </c>
      <c r="V25" s="104">
        <f>[21]Julho!$E$25</f>
        <v>67.458333333333329</v>
      </c>
      <c r="W25" s="104">
        <f>[21]Julho!$E$26</f>
        <v>64.166666666666671</v>
      </c>
      <c r="X25" s="104">
        <f>[21]Julho!$E$27</f>
        <v>64.791666666666671</v>
      </c>
      <c r="Y25" s="104">
        <f>[21]Julho!$E$28</f>
        <v>64.708333333333329</v>
      </c>
      <c r="Z25" s="104">
        <f>[21]Julho!$E$29</f>
        <v>63.833333333333336</v>
      </c>
      <c r="AA25" s="104">
        <f>[21]Julho!$E$30</f>
        <v>58.869565217391305</v>
      </c>
      <c r="AB25" s="104">
        <f>[21]Julho!$E$31</f>
        <v>59.291666666666664</v>
      </c>
      <c r="AC25" s="104">
        <f>[21]Julho!$E$32</f>
        <v>72.916666666666671</v>
      </c>
      <c r="AD25" s="104">
        <f>[21]Julho!$E$33</f>
        <v>74.25</v>
      </c>
      <c r="AE25" s="104">
        <f>[21]Julho!$E$34</f>
        <v>65.416666666666671</v>
      </c>
      <c r="AF25" s="104">
        <f>[21]Julho!$E$35</f>
        <v>49.083333333333336</v>
      </c>
      <c r="AG25" s="110">
        <f t="shared" si="1"/>
        <v>67.144985974754562</v>
      </c>
      <c r="AH25" s="12"/>
    </row>
    <row r="26" spans="1:37" x14ac:dyDescent="0.2">
      <c r="A26" s="47" t="s">
        <v>207</v>
      </c>
      <c r="B26" s="104">
        <f>[22]Julho!$E$5</f>
        <v>73.708333333333329</v>
      </c>
      <c r="C26" s="104">
        <f>[22]Julho!$E$6</f>
        <v>71.916666666666671</v>
      </c>
      <c r="D26" s="104">
        <f>[22]Julho!$E$7</f>
        <v>70.625</v>
      </c>
      <c r="E26" s="104">
        <f>[22]Julho!$E$8</f>
        <v>75.541666666666671</v>
      </c>
      <c r="F26" s="104">
        <f>[22]Julho!$E$9</f>
        <v>79.416666666666671</v>
      </c>
      <c r="G26" s="104">
        <f>[22]Julho!$E$10</f>
        <v>75.458333333333329</v>
      </c>
      <c r="H26" s="104">
        <f>[22]Julho!$E$11</f>
        <v>72.541666666666671</v>
      </c>
      <c r="I26" s="104">
        <f>[22]Julho!$E$12</f>
        <v>71.166666666666671</v>
      </c>
      <c r="J26" s="104">
        <f>[22]Julho!$E$13</f>
        <v>74.625</v>
      </c>
      <c r="K26" s="104">
        <f>[22]Julho!$E$14</f>
        <v>70</v>
      </c>
      <c r="L26" s="104">
        <f>[22]Julho!$E$15</f>
        <v>76.208333333333329</v>
      </c>
      <c r="M26" s="104">
        <f>[22]Julho!$E$16</f>
        <v>69.5</v>
      </c>
      <c r="N26" s="104">
        <f>[22]Julho!$E$17</f>
        <v>67.458333333333329</v>
      </c>
      <c r="O26" s="104">
        <f>[22]Julho!$E$18</f>
        <v>72.041666666666671</v>
      </c>
      <c r="P26" s="104">
        <f>[22]Julho!$E$19</f>
        <v>73.5</v>
      </c>
      <c r="Q26" s="104">
        <f>[22]Julho!$E$20</f>
        <v>62.166666666666664</v>
      </c>
      <c r="R26" s="104">
        <f>[22]Julho!$E$21</f>
        <v>76.041666666666671</v>
      </c>
      <c r="S26" s="104">
        <f>[22]Julho!$E$22</f>
        <v>68.041666666666671</v>
      </c>
      <c r="T26" s="104">
        <f>[22]Julho!$E$23</f>
        <v>71.833333333333329</v>
      </c>
      <c r="U26" s="104">
        <f>[22]Julho!$E$24</f>
        <v>73.333333333333329</v>
      </c>
      <c r="V26" s="104">
        <f>[22]Julho!$E$25</f>
        <v>72.708333333333329</v>
      </c>
      <c r="W26" s="104">
        <f>[22]Julho!$E$26</f>
        <v>71.208333333333329</v>
      </c>
      <c r="X26" s="104">
        <f>[22]Julho!$E$27</f>
        <v>72.791666666666671</v>
      </c>
      <c r="Y26" s="104">
        <f>[22]Julho!$E$28</f>
        <v>70.875</v>
      </c>
      <c r="Z26" s="104">
        <f>[22]Julho!$E$29</f>
        <v>65.125</v>
      </c>
      <c r="AA26" s="104">
        <f>[22]Julho!$E$30</f>
        <v>63.521739130434781</v>
      </c>
      <c r="AB26" s="104">
        <f>[22]Julho!$E$31</f>
        <v>61.083333333333336</v>
      </c>
      <c r="AC26" s="104">
        <f>[22]Julho!$E$32</f>
        <v>79.291666666666671</v>
      </c>
      <c r="AD26" s="104">
        <f>[22]Julho!$E$33</f>
        <v>69.25</v>
      </c>
      <c r="AE26" s="104">
        <f>[22]Julho!$E$34</f>
        <v>66.666666666666671</v>
      </c>
      <c r="AF26" s="104">
        <f>[22]Julho!$E$35</f>
        <v>56.041666666666664</v>
      </c>
      <c r="AG26" s="110">
        <f t="shared" si="1"/>
        <v>70.764142122487129</v>
      </c>
      <c r="AH26" s="12"/>
    </row>
    <row r="27" spans="1:37" x14ac:dyDescent="0.2">
      <c r="A27" s="47" t="s">
        <v>33</v>
      </c>
      <c r="B27" s="104">
        <f>[23]Julho!$E$5</f>
        <v>87.478260869565219</v>
      </c>
      <c r="C27" s="104">
        <f>[23]Julho!$E$6</f>
        <v>75</v>
      </c>
      <c r="D27" s="104">
        <f>[23]Julho!$E$7</f>
        <v>79.375</v>
      </c>
      <c r="E27" s="104">
        <f>[23]Julho!$E$8</f>
        <v>74.958333333333329</v>
      </c>
      <c r="F27" s="104">
        <f>[23]Julho!$E$9</f>
        <v>67.041666666666671</v>
      </c>
      <c r="G27" s="104">
        <f>[23]Julho!$E$10</f>
        <v>60.541666666666664</v>
      </c>
      <c r="H27" s="104">
        <f>[23]Julho!$E$11</f>
        <v>60.583333333333336</v>
      </c>
      <c r="I27" s="104">
        <f>[23]Julho!$E$12</f>
        <v>62.833333333333336</v>
      </c>
      <c r="J27" s="104">
        <f>[23]Julho!$E$13</f>
        <v>64.375</v>
      </c>
      <c r="K27" s="104">
        <f>[23]Julho!$E$14</f>
        <v>61.166666666666664</v>
      </c>
      <c r="L27" s="104">
        <f>[23]Julho!$E$15</f>
        <v>50.333333333333336</v>
      </c>
      <c r="M27" s="104">
        <f>[23]Julho!$E$16</f>
        <v>51.125</v>
      </c>
      <c r="N27" s="104">
        <f>[23]Julho!$E$17</f>
        <v>57</v>
      </c>
      <c r="O27" s="104">
        <f>[23]Julho!$E$18</f>
        <v>57.666666666666664</v>
      </c>
      <c r="P27" s="104">
        <f>[23]Julho!$E$19</f>
        <v>53.125</v>
      </c>
      <c r="Q27" s="104">
        <f>[23]Julho!$E$20</f>
        <v>52.166666666666664</v>
      </c>
      <c r="R27" s="104">
        <f>[23]Julho!$E$21</f>
        <v>51.291666666666664</v>
      </c>
      <c r="S27" s="104">
        <f>[23]Julho!$E$22</f>
        <v>69.166666666666671</v>
      </c>
      <c r="T27" s="104">
        <f>[23]Julho!$E$23</f>
        <v>60.75</v>
      </c>
      <c r="U27" s="104">
        <f>[23]Julho!$E$24</f>
        <v>58.625</v>
      </c>
      <c r="V27" s="104">
        <f>[23]Julho!$E$25</f>
        <v>53.916666666666664</v>
      </c>
      <c r="W27" s="104">
        <f>[23]Julho!$E$26</f>
        <v>52.375</v>
      </c>
      <c r="X27" s="104">
        <f>[23]Julho!$E$27</f>
        <v>51.375</v>
      </c>
      <c r="Y27" s="104">
        <f>[23]Julho!$E$28</f>
        <v>51.125</v>
      </c>
      <c r="Z27" s="104">
        <f>[23]Julho!$E$29</f>
        <v>50.125</v>
      </c>
      <c r="AA27" s="104">
        <f>[23]Julho!$E$30</f>
        <v>46.041666666666664</v>
      </c>
      <c r="AB27" s="104">
        <f>[23]Julho!$E$31</f>
        <v>44.125</v>
      </c>
      <c r="AC27" s="104">
        <f>[23]Julho!$E$32</f>
        <v>55.041666666666664</v>
      </c>
      <c r="AD27" s="104">
        <f>[23]Julho!$E$33</f>
        <v>71.166666666666671</v>
      </c>
      <c r="AE27" s="104">
        <f>[23]Julho!$E$34</f>
        <v>53.125</v>
      </c>
      <c r="AF27" s="104">
        <f>[23]Julho!$E$35</f>
        <v>36.333333333333336</v>
      </c>
      <c r="AG27" s="110">
        <f t="shared" si="1"/>
        <v>58.688814866760175</v>
      </c>
      <c r="AI27" t="s">
        <v>35</v>
      </c>
      <c r="AJ27" t="s">
        <v>35</v>
      </c>
    </row>
    <row r="28" spans="1:37" x14ac:dyDescent="0.2">
      <c r="A28" s="47" t="s">
        <v>6</v>
      </c>
      <c r="B28" s="104">
        <f>[24]Julho!$E$5</f>
        <v>76.166666666666671</v>
      </c>
      <c r="C28" s="104">
        <f>[24]Julho!$E$6</f>
        <v>76.25</v>
      </c>
      <c r="D28" s="104">
        <f>[24]Julho!$E$7</f>
        <v>77.521739130434781</v>
      </c>
      <c r="E28" s="104">
        <f>[24]Julho!$E$8</f>
        <v>76.25</v>
      </c>
      <c r="F28" s="104">
        <f>[24]Julho!$E$9</f>
        <v>74.916666666666671</v>
      </c>
      <c r="G28" s="104">
        <f>[24]Julho!$E$10</f>
        <v>74.333333333333329</v>
      </c>
      <c r="H28" s="104">
        <f>[24]Julho!$E$11</f>
        <v>73.083333333333329</v>
      </c>
      <c r="I28" s="104">
        <f>[24]Julho!$E$12</f>
        <v>72.541666666666671</v>
      </c>
      <c r="J28" s="104">
        <f>[24]Julho!$E$13</f>
        <v>74.291666666666671</v>
      </c>
      <c r="K28" s="104">
        <f>[24]Julho!$E$14</f>
        <v>71.041666666666671</v>
      </c>
      <c r="L28" s="104">
        <f>[24]Julho!$E$15</f>
        <v>70.333333333333329</v>
      </c>
      <c r="M28" s="104">
        <f>[24]Julho!$E$16</f>
        <v>67.625</v>
      </c>
      <c r="N28" s="104">
        <f>[24]Julho!$E$17</f>
        <v>67.25</v>
      </c>
      <c r="O28" s="104">
        <f>[24]Julho!$E$18</f>
        <v>69.541666666666671</v>
      </c>
      <c r="P28" s="104">
        <f>[24]Julho!$E$19</f>
        <v>70.833333333333329</v>
      </c>
      <c r="Q28" s="104">
        <f>[24]Julho!$E$20</f>
        <v>68.5</v>
      </c>
      <c r="R28" s="104">
        <f>[24]Julho!$E$21</f>
        <v>71.375</v>
      </c>
      <c r="S28" s="104">
        <f>[24]Julho!$E$22</f>
        <v>65.833333333333329</v>
      </c>
      <c r="T28" s="104">
        <f>[24]Julho!$E$23</f>
        <v>70.75</v>
      </c>
      <c r="U28" s="104">
        <f>[24]Julho!$E$24</f>
        <v>70.625</v>
      </c>
      <c r="V28" s="104">
        <f>[24]Julho!$E$25</f>
        <v>70.75</v>
      </c>
      <c r="W28" s="104">
        <f>[24]Julho!$E$26</f>
        <v>68.166666666666671</v>
      </c>
      <c r="X28" s="104">
        <f>[24]Julho!$E$27</f>
        <v>68.625</v>
      </c>
      <c r="Y28" s="104">
        <f>[24]Julho!$E$28</f>
        <v>66.25</v>
      </c>
      <c r="Z28" s="104">
        <f>[24]Julho!$E$29</f>
        <v>65.916666666666671</v>
      </c>
      <c r="AA28" s="104">
        <f>[24]Julho!$E$30</f>
        <v>65.833333333333329</v>
      </c>
      <c r="AB28" s="104">
        <f>[24]Julho!$E$31</f>
        <v>62.75</v>
      </c>
      <c r="AC28" s="104">
        <f>[24]Julho!$E$32</f>
        <v>71.470588235294116</v>
      </c>
      <c r="AD28" s="104">
        <f>[24]Julho!$E$33</f>
        <v>47.222222222222221</v>
      </c>
      <c r="AE28" s="104">
        <f>[24]Julho!$E$34</f>
        <v>59.958333333333336</v>
      </c>
      <c r="AF28" s="104">
        <f>[24]Julho!$E$35</f>
        <v>49.583333333333336</v>
      </c>
      <c r="AG28" s="110">
        <f t="shared" si="1"/>
        <v>68.889985470579077</v>
      </c>
      <c r="AK28" t="s">
        <v>35</v>
      </c>
    </row>
    <row r="29" spans="1:37" x14ac:dyDescent="0.2">
      <c r="A29" s="47" t="s">
        <v>7</v>
      </c>
      <c r="B29" s="104">
        <f>[25]Julho!$E$5</f>
        <v>70.791666666666671</v>
      </c>
      <c r="C29" s="104">
        <f>[25]Julho!$E$6</f>
        <v>64.291666666666671</v>
      </c>
      <c r="D29" s="104">
        <f>[25]Julho!$E$7</f>
        <v>66.833333333333329</v>
      </c>
      <c r="E29" s="104">
        <f>[25]Julho!$E$8</f>
        <v>72.375</v>
      </c>
      <c r="F29" s="104">
        <f>[25]Julho!$E$9</f>
        <v>68.416666666666671</v>
      </c>
      <c r="G29" s="104">
        <f>[25]Julho!$E$10</f>
        <v>55.791666666666664</v>
      </c>
      <c r="H29" s="104">
        <f>[25]Julho!$E$11</f>
        <v>58.708333333333336</v>
      </c>
      <c r="I29" s="104">
        <f>[25]Julho!$E$12</f>
        <v>61.375</v>
      </c>
      <c r="J29" s="104">
        <f>[25]Julho!$E$13</f>
        <v>55.083333333333336</v>
      </c>
      <c r="K29" s="104">
        <f>[25]Julho!$E$14</f>
        <v>56.208333333333336</v>
      </c>
      <c r="L29" s="104">
        <f>[25]Julho!$E$15</f>
        <v>57.625</v>
      </c>
      <c r="M29" s="104">
        <f>[25]Julho!$E$16</f>
        <v>47</v>
      </c>
      <c r="N29" s="104">
        <f>[25]Julho!$E$17</f>
        <v>47.375</v>
      </c>
      <c r="O29" s="104">
        <f>[25]Julho!$E$18</f>
        <v>53.625</v>
      </c>
      <c r="P29" s="104">
        <f>[25]Julho!$E$19</f>
        <v>53.666666666666664</v>
      </c>
      <c r="Q29" s="104">
        <f>[25]Julho!$E$20</f>
        <v>47.5</v>
      </c>
      <c r="R29" s="104">
        <f>[25]Julho!$E$21</f>
        <v>63.708333333333336</v>
      </c>
      <c r="S29" s="104">
        <f>[25]Julho!$E$22</f>
        <v>67.875</v>
      </c>
      <c r="T29" s="104">
        <f>[25]Julho!$E$23</f>
        <v>56.625</v>
      </c>
      <c r="U29" s="104">
        <f>[25]Julho!$E$24</f>
        <v>48.083333333333336</v>
      </c>
      <c r="V29" s="104">
        <f>[25]Julho!$E$25</f>
        <v>51.916666666666664</v>
      </c>
      <c r="W29" s="104">
        <f>[25]Julho!$E$26</f>
        <v>48.5</v>
      </c>
      <c r="X29" s="104">
        <f>[25]Julho!$E$27</f>
        <v>48.958333333333336</v>
      </c>
      <c r="Y29" s="104">
        <f>[25]Julho!$E$28</f>
        <v>56.875</v>
      </c>
      <c r="Z29" s="104">
        <f>[25]Julho!$E$29</f>
        <v>66.333333333333329</v>
      </c>
      <c r="AA29" s="104">
        <f>[25]Julho!$E$30</f>
        <v>55.625</v>
      </c>
      <c r="AB29" s="104">
        <f>[25]Julho!$E$31</f>
        <v>56.458333333333336</v>
      </c>
      <c r="AC29" s="104">
        <f>[25]Julho!$E$32</f>
        <v>86.952380952380949</v>
      </c>
      <c r="AD29" s="104">
        <f>[25]Julho!$E$33</f>
        <v>74.25</v>
      </c>
      <c r="AE29" s="104">
        <f>[25]Julho!$E$34</f>
        <v>56.833333333333336</v>
      </c>
      <c r="AF29" s="104">
        <f>[25]Julho!$E$35</f>
        <v>44.041666666666664</v>
      </c>
      <c r="AG29" s="110">
        <f t="shared" si="1"/>
        <v>58.700076804915504</v>
      </c>
    </row>
    <row r="30" spans="1:37" x14ac:dyDescent="0.2">
      <c r="A30" s="47" t="s">
        <v>140</v>
      </c>
      <c r="B30" s="104">
        <f>[26]Julho!$E$5</f>
        <v>67.625</v>
      </c>
      <c r="C30" s="104">
        <f>[26]Julho!$E$6</f>
        <v>62.083333333333336</v>
      </c>
      <c r="D30" s="104">
        <f>[26]Julho!$E$7</f>
        <v>67.958333333333329</v>
      </c>
      <c r="E30" s="104">
        <f>[26]Julho!$E$8</f>
        <v>72.541666666666671</v>
      </c>
      <c r="F30" s="104">
        <f>[26]Julho!$E$9</f>
        <v>69.833333333333329</v>
      </c>
      <c r="G30" s="104">
        <f>[26]Julho!$E$10</f>
        <v>64.791666666666671</v>
      </c>
      <c r="H30" s="104">
        <f>[26]Julho!$E$11</f>
        <v>62.25</v>
      </c>
      <c r="I30" s="104">
        <f>[26]Julho!$E$12</f>
        <v>64</v>
      </c>
      <c r="J30" s="104">
        <f>[26]Julho!$E$13</f>
        <v>61.625</v>
      </c>
      <c r="K30" s="104">
        <f>[26]Julho!$E$14</f>
        <v>61.458333333333336</v>
      </c>
      <c r="L30" s="104">
        <f>[26]Julho!$E$15</f>
        <v>61.416666666666664</v>
      </c>
      <c r="M30" s="104">
        <f>[26]Julho!$E$16</f>
        <v>48.041666666666664</v>
      </c>
      <c r="N30" s="104">
        <f>[26]Julho!$E$17</f>
        <v>51.833333333333336</v>
      </c>
      <c r="O30" s="104">
        <f>[26]Julho!$E$18</f>
        <v>55.416666666666664</v>
      </c>
      <c r="P30" s="104">
        <f>[26]Julho!$E$19</f>
        <v>56</v>
      </c>
      <c r="Q30" s="104">
        <f>[26]Julho!$E$20</f>
        <v>53.166666666666664</v>
      </c>
      <c r="R30" s="104">
        <f>[26]Julho!$E$21</f>
        <v>66.041666666666671</v>
      </c>
      <c r="S30" s="104">
        <f>[26]Julho!$E$22</f>
        <v>64.375</v>
      </c>
      <c r="T30" s="104">
        <f>[26]Julho!$E$23</f>
        <v>65.75</v>
      </c>
      <c r="U30" s="104">
        <f>[26]Julho!$E$24</f>
        <v>60.458333333333336</v>
      </c>
      <c r="V30" s="104">
        <f>[26]Julho!$E$25</f>
        <v>56.375</v>
      </c>
      <c r="W30" s="104">
        <f>[26]Julho!$E$26</f>
        <v>57.916666666666664</v>
      </c>
      <c r="X30" s="104">
        <f>[26]Julho!$E$27</f>
        <v>58.625</v>
      </c>
      <c r="Y30" s="104">
        <f>[26]Julho!$E$28</f>
        <v>62.125</v>
      </c>
      <c r="Z30" s="104">
        <f>[26]Julho!$E$29</f>
        <v>61.75</v>
      </c>
      <c r="AA30" s="104">
        <f>[26]Julho!$E$30</f>
        <v>56.708333333333336</v>
      </c>
      <c r="AB30" s="104">
        <f>[26]Julho!$E$31</f>
        <v>55.666666666666664</v>
      </c>
      <c r="AC30" s="104">
        <f>[26]Julho!$E$32</f>
        <v>81.333333333333329</v>
      </c>
      <c r="AD30" s="104">
        <f>[26]Julho!$E$33</f>
        <v>68.583333333333329</v>
      </c>
      <c r="AE30" s="104">
        <f>[26]Julho!$E$34</f>
        <v>62.125</v>
      </c>
      <c r="AF30" s="104">
        <f>[26]Julho!$E$35</f>
        <v>48.375</v>
      </c>
      <c r="AG30" s="110">
        <f t="shared" si="1"/>
        <v>61.491935483870961</v>
      </c>
      <c r="AI30" t="s">
        <v>35</v>
      </c>
      <c r="AK30" t="s">
        <v>35</v>
      </c>
    </row>
    <row r="31" spans="1:37" x14ac:dyDescent="0.2">
      <c r="A31" s="47" t="s">
        <v>141</v>
      </c>
      <c r="B31" s="104">
        <f>[27]Julho!$E$5</f>
        <v>72.625</v>
      </c>
      <c r="C31" s="104">
        <f>[27]Julho!$E$6</f>
        <v>63.416666666666664</v>
      </c>
      <c r="D31" s="104">
        <f>[27]Julho!$E$7</f>
        <v>71.904761904761898</v>
      </c>
      <c r="E31" s="104">
        <f>[27]Julho!$E$8</f>
        <v>77.375</v>
      </c>
      <c r="F31" s="104">
        <f>[27]Julho!$E$9</f>
        <v>76.260869565217391</v>
      </c>
      <c r="G31" s="104">
        <f>[27]Julho!$E$10</f>
        <v>67.913043478260875</v>
      </c>
      <c r="H31" s="104">
        <f>[27]Julho!$E$11</f>
        <v>60.826086956521742</v>
      </c>
      <c r="I31" s="104">
        <f>[27]Julho!$E$12</f>
        <v>71.25</v>
      </c>
      <c r="J31" s="104">
        <f>[27]Julho!$E$13</f>
        <v>70.375</v>
      </c>
      <c r="K31" s="104">
        <f>[27]Julho!$E$14</f>
        <v>70.041666666666671</v>
      </c>
      <c r="L31" s="104">
        <f>[27]Julho!$E$15</f>
        <v>64.75</v>
      </c>
      <c r="M31" s="104">
        <f>[27]Julho!$E$16</f>
        <v>53.916666666666664</v>
      </c>
      <c r="N31" s="104">
        <f>[27]Julho!$E$17</f>
        <v>53.541666666666664</v>
      </c>
      <c r="O31" s="104">
        <f>[27]Julho!$E$18</f>
        <v>65.541666666666671</v>
      </c>
      <c r="P31" s="104">
        <f>[27]Julho!$E$19</f>
        <v>57.291666666666664</v>
      </c>
      <c r="Q31" s="104">
        <f>[27]Julho!$E$20</f>
        <v>53.75</v>
      </c>
      <c r="R31" s="104">
        <f>[27]Julho!$E$20</f>
        <v>53.75</v>
      </c>
      <c r="S31" s="104">
        <f>[27]Julho!$E$22</f>
        <v>75.25</v>
      </c>
      <c r="T31" s="104">
        <f>[27]Julho!$E$23</f>
        <v>72.5</v>
      </c>
      <c r="U31" s="104">
        <f>[27]Julho!$E$24</f>
        <v>66.75</v>
      </c>
      <c r="V31" s="104">
        <f>[27]Julho!$E$25</f>
        <v>64.125</v>
      </c>
      <c r="W31" s="104">
        <f>[27]Julho!$E$26</f>
        <v>63.75</v>
      </c>
      <c r="X31" s="104">
        <f>[27]Julho!$E$27</f>
        <v>63.291666666666664</v>
      </c>
      <c r="Y31" s="104">
        <f>[27]Julho!$E$28</f>
        <v>68.791666666666671</v>
      </c>
      <c r="Z31" s="104">
        <f>[27]Julho!$E$29</f>
        <v>70.652173913043484</v>
      </c>
      <c r="AA31" s="104">
        <f>[27]Julho!$E$30</f>
        <v>59.208333333333336</v>
      </c>
      <c r="AB31" s="104">
        <f>[27]Julho!$E$31</f>
        <v>68.826086956521735</v>
      </c>
      <c r="AC31" s="104">
        <f>[27]Julho!$E$32</f>
        <v>86.208333333333329</v>
      </c>
      <c r="AD31" s="104">
        <f>[27]Julho!$E$33</f>
        <v>78.782608695652172</v>
      </c>
      <c r="AE31" s="104">
        <f>[27]Julho!$E$34</f>
        <v>68.958333333333329</v>
      </c>
      <c r="AF31" s="104">
        <f>[27]Julho!$E$35</f>
        <v>52.541666666666664</v>
      </c>
      <c r="AG31" s="110">
        <f t="shared" si="1"/>
        <v>66.58598811193481</v>
      </c>
      <c r="AH31" s="12" t="s">
        <v>35</v>
      </c>
      <c r="AK31" t="s">
        <v>35</v>
      </c>
    </row>
    <row r="32" spans="1:37" x14ac:dyDescent="0.2">
      <c r="A32" s="47" t="s">
        <v>142</v>
      </c>
      <c r="B32" s="104">
        <f>[28]Julho!$E$5</f>
        <v>65.291666666666671</v>
      </c>
      <c r="C32" s="104">
        <f>[28]Julho!$E$6</f>
        <v>56.833333333333336</v>
      </c>
      <c r="D32" s="104">
        <f>[28]Julho!$E$7</f>
        <v>61.565217391304351</v>
      </c>
      <c r="E32" s="104">
        <f>[28]Julho!$E$8</f>
        <v>76.333333333333329</v>
      </c>
      <c r="F32" s="104">
        <f>[28]Julho!$E$9</f>
        <v>70.75</v>
      </c>
      <c r="G32" s="104">
        <f>[28]Julho!$E$10</f>
        <v>61.416666666666664</v>
      </c>
      <c r="H32" s="104">
        <f>[28]Julho!$E$11</f>
        <v>62.666666666666664</v>
      </c>
      <c r="I32" s="104">
        <f>[28]Julho!$E$12</f>
        <v>63.291666666666664</v>
      </c>
      <c r="J32" s="104">
        <f>[28]Julho!$E$13</f>
        <v>57.304347826086953</v>
      </c>
      <c r="K32" s="104">
        <f>[28]Julho!$E$14</f>
        <v>60.166666666666664</v>
      </c>
      <c r="L32" s="104">
        <f>[28]Julho!$E$15</f>
        <v>60.869565217391305</v>
      </c>
      <c r="M32" s="104">
        <f>[28]Julho!$E$16</f>
        <v>48.458333333333336</v>
      </c>
      <c r="N32" s="104">
        <f>[28]Julho!$E$17</f>
        <v>50.375</v>
      </c>
      <c r="O32" s="104">
        <f>[28]Julho!$E$18</f>
        <v>57.25</v>
      </c>
      <c r="P32" s="104">
        <f>[28]Julho!$E$19</f>
        <v>57.208333333333336</v>
      </c>
      <c r="Q32" s="104">
        <f>[28]Julho!$E$20</f>
        <v>51.791666666666664</v>
      </c>
      <c r="R32" s="104">
        <f>[28]Julho!$E$21</f>
        <v>62.666666666666664</v>
      </c>
      <c r="S32" s="104">
        <f>[28]Julho!$E$22</f>
        <v>64.958333333333329</v>
      </c>
      <c r="T32" s="104">
        <f>[28]Julho!$E$23</f>
        <v>66.458333333333329</v>
      </c>
      <c r="U32" s="104">
        <f>[28]Julho!$E$24</f>
        <v>54.956521739130437</v>
      </c>
      <c r="V32" s="104">
        <f>[28]Julho!$E$25</f>
        <v>53.75</v>
      </c>
      <c r="W32" s="104">
        <f>[28]Julho!$E$26</f>
        <v>51.5</v>
      </c>
      <c r="X32" s="104">
        <f>[28]Julho!$E$27</f>
        <v>52.75</v>
      </c>
      <c r="Y32" s="104">
        <f>[28]Julho!$E$28</f>
        <v>58</v>
      </c>
      <c r="Z32" s="104">
        <f>[28]Julho!$E$29</f>
        <v>68.583333333333329</v>
      </c>
      <c r="AA32" s="104">
        <f>[28]Julho!$E$30</f>
        <v>58.958333333333336</v>
      </c>
      <c r="AB32" s="104">
        <f>[28]Julho!$E$31</f>
        <v>60.208333333333336</v>
      </c>
      <c r="AC32" s="104">
        <f>[28]Julho!$E$32</f>
        <v>89.416666666666671</v>
      </c>
      <c r="AD32" s="104">
        <f>[28]Julho!$E$33</f>
        <v>71.833333333333329</v>
      </c>
      <c r="AE32" s="104">
        <f>[28]Julho!$E$34</f>
        <v>58.25</v>
      </c>
      <c r="AF32" s="104">
        <f>[28]Julho!$E$35</f>
        <v>49.875</v>
      </c>
      <c r="AG32" s="110">
        <f t="shared" si="1"/>
        <v>60.765719962599341</v>
      </c>
      <c r="AJ32" t="s">
        <v>35</v>
      </c>
      <c r="AK32" t="s">
        <v>35</v>
      </c>
    </row>
    <row r="33" spans="1:37" x14ac:dyDescent="0.2">
      <c r="A33" s="47" t="s">
        <v>8</v>
      </c>
      <c r="B33" s="104">
        <f>[29]Julho!$E$5</f>
        <v>77.869565217391298</v>
      </c>
      <c r="C33" s="104">
        <f>[29]Julho!$E$6</f>
        <v>62.94736842105263</v>
      </c>
      <c r="D33" s="104">
        <f>[29]Julho!$E$7</f>
        <v>77.315789473684205</v>
      </c>
      <c r="E33" s="104">
        <f>[29]Julho!$E$8</f>
        <v>74.6875</v>
      </c>
      <c r="F33" s="104">
        <f>[29]Julho!$E$9</f>
        <v>72</v>
      </c>
      <c r="G33" s="104">
        <f>[29]Julho!$E$10</f>
        <v>64.869565217391298</v>
      </c>
      <c r="H33" s="104">
        <f>[29]Julho!$E$11</f>
        <v>64.083333333333329</v>
      </c>
      <c r="I33" s="104">
        <f>[29]Julho!$E$12</f>
        <v>63.736842105263158</v>
      </c>
      <c r="J33" s="104">
        <f>[29]Julho!$E$13</f>
        <v>66.181818181818187</v>
      </c>
      <c r="K33" s="104">
        <f>[29]Julho!$E$14</f>
        <v>65.714285714285708</v>
      </c>
      <c r="L33" s="104">
        <f>[29]Julho!$E$15</f>
        <v>64.541666666666671</v>
      </c>
      <c r="M33" s="104">
        <f>[29]Julho!$E$16</f>
        <v>52.583333333333336</v>
      </c>
      <c r="N33" s="104">
        <f>[29]Julho!$E$17</f>
        <v>52.958333333333336</v>
      </c>
      <c r="O33" s="104">
        <f>[29]Julho!$E$18</f>
        <v>64.25</v>
      </c>
      <c r="P33" s="104">
        <f>[29]Julho!$E$19</f>
        <v>61.083333333333336</v>
      </c>
      <c r="Q33" s="104">
        <f>[29]Julho!$E$20</f>
        <v>56.625</v>
      </c>
      <c r="R33" s="104">
        <f>[29]Julho!$E$21</f>
        <v>64.625</v>
      </c>
      <c r="S33" s="104">
        <f>[29]Julho!$E$22</f>
        <v>67</v>
      </c>
      <c r="T33" s="104">
        <f>[29]Julho!$E$23</f>
        <v>64.222222222222229</v>
      </c>
      <c r="U33" s="104">
        <f>[29]Julho!$E$24</f>
        <v>65.083333333333329</v>
      </c>
      <c r="V33" s="104">
        <f>[29]Julho!$E$25</f>
        <v>61.208333333333336</v>
      </c>
      <c r="W33" s="104">
        <f>[29]Julho!$E$26</f>
        <v>61.291666666666664</v>
      </c>
      <c r="X33" s="104">
        <f>[29]Julho!$E$27</f>
        <v>58.458333333333336</v>
      </c>
      <c r="Y33" s="104">
        <f>[29]Julho!$E$28</f>
        <v>74.454545454545453</v>
      </c>
      <c r="Z33" s="104">
        <f>[29]Julho!$E$29</f>
        <v>66.1875</v>
      </c>
      <c r="AA33" s="104">
        <f>[29]Julho!$E$30</f>
        <v>64.666666666666671</v>
      </c>
      <c r="AB33" s="104">
        <f>[29]Julho!$E$31</f>
        <v>62</v>
      </c>
      <c r="AC33" s="104">
        <f>[29]Julho!$E$32</f>
        <v>84.466666666666669</v>
      </c>
      <c r="AD33" s="104">
        <f>[29]Julho!$E$33</f>
        <v>70.764705882352942</v>
      </c>
      <c r="AE33" s="104">
        <f>[29]Julho!$E$34</f>
        <v>61.95</v>
      </c>
      <c r="AF33" s="104">
        <f>[29]Julho!$E$35</f>
        <v>58.391304347826086</v>
      </c>
      <c r="AG33" s="110">
        <f t="shared" si="1"/>
        <v>65.36187136251074</v>
      </c>
    </row>
    <row r="34" spans="1:37" x14ac:dyDescent="0.2">
      <c r="A34" s="47" t="s">
        <v>9</v>
      </c>
      <c r="B34" s="104">
        <f>[30]Julho!$E$5</f>
        <v>71.875</v>
      </c>
      <c r="C34" s="104">
        <f>[30]Julho!$E$6</f>
        <v>66.791666666666671</v>
      </c>
      <c r="D34" s="104">
        <f>[30]Julho!$E$7</f>
        <v>68.25</v>
      </c>
      <c r="E34" s="104">
        <f>[30]Julho!$E$8</f>
        <v>71.625</v>
      </c>
      <c r="F34" s="104">
        <f>[30]Julho!$E$9</f>
        <v>66.708333333333329</v>
      </c>
      <c r="G34" s="104">
        <f>[30]Julho!$E$10</f>
        <v>55.333333333333336</v>
      </c>
      <c r="H34" s="104">
        <f>[30]Julho!$E$11</f>
        <v>59.541666666666664</v>
      </c>
      <c r="I34" s="104">
        <f>[30]Julho!$E$12</f>
        <v>57.458333333333336</v>
      </c>
      <c r="J34" s="104">
        <f>[30]Julho!$E$13</f>
        <v>55.083333333333336</v>
      </c>
      <c r="K34" s="104">
        <f>[30]Julho!$E$14</f>
        <v>59.541666666666664</v>
      </c>
      <c r="L34" s="104">
        <f>[30]Julho!$E$15</f>
        <v>58.583333333333336</v>
      </c>
      <c r="M34" s="104">
        <f>[30]Julho!$E$16</f>
        <v>49.291666666666664</v>
      </c>
      <c r="N34" s="104">
        <f>[30]Julho!$E$17</f>
        <v>48.5</v>
      </c>
      <c r="O34" s="104">
        <f>[30]Julho!$E$18</f>
        <v>57.75</v>
      </c>
      <c r="P34" s="104">
        <f>[30]Julho!$E$19</f>
        <v>53.458333333333336</v>
      </c>
      <c r="Q34" s="104">
        <f>[30]Julho!$E$20</f>
        <v>46.666666666666664</v>
      </c>
      <c r="R34" s="104">
        <f>[30]Julho!$E$21</f>
        <v>57.041666666666664</v>
      </c>
      <c r="S34" s="104">
        <f>[30]Julho!$E$22</f>
        <v>61.375</v>
      </c>
      <c r="T34" s="104">
        <f>[30]Julho!$E$23</f>
        <v>56.25</v>
      </c>
      <c r="U34" s="104">
        <f>[30]Julho!$E$24</f>
        <v>49.708333333333336</v>
      </c>
      <c r="V34" s="104">
        <f>[30]Julho!$E$25</f>
        <v>51.833333333333336</v>
      </c>
      <c r="W34" s="104">
        <f>[30]Julho!$E$26</f>
        <v>50.416666666666664</v>
      </c>
      <c r="X34" s="104">
        <f>[30]Julho!$E$27</f>
        <v>46.166666666666664</v>
      </c>
      <c r="Y34" s="104">
        <f>[30]Julho!$E$28</f>
        <v>52.125</v>
      </c>
      <c r="Z34" s="104">
        <f>[30]Julho!$E$29</f>
        <v>63.608695652173914</v>
      </c>
      <c r="AA34" s="104">
        <f>[30]Julho!$E$30</f>
        <v>52.708333333333336</v>
      </c>
      <c r="AB34" s="104">
        <f>[30]Julho!$E$31</f>
        <v>48</v>
      </c>
      <c r="AC34" s="104">
        <f>[30]Julho!$E$32</f>
        <v>80.25</v>
      </c>
      <c r="AD34" s="104">
        <f>[30]Julho!$E$33</f>
        <v>67.291666666666671</v>
      </c>
      <c r="AE34" s="104">
        <f>[30]Julho!$E$34</f>
        <v>54.583333333333336</v>
      </c>
      <c r="AF34" s="104">
        <f>[30]Julho!$E$35</f>
        <v>48.333333333333336</v>
      </c>
      <c r="AG34" s="110">
        <f t="shared" si="1"/>
        <v>57.617753623188406</v>
      </c>
      <c r="AJ34" t="s">
        <v>35</v>
      </c>
    </row>
    <row r="35" spans="1:37" x14ac:dyDescent="0.2">
      <c r="A35" s="47" t="s">
        <v>32</v>
      </c>
      <c r="B35" s="104">
        <f>[31]Julho!$E$5</f>
        <v>64.416666666666671</v>
      </c>
      <c r="C35" s="104">
        <f>[31]Julho!$E$6</f>
        <v>54.625</v>
      </c>
      <c r="D35" s="104">
        <f>[31]Julho!$E$7</f>
        <v>62.739130434782609</v>
      </c>
      <c r="E35" s="104">
        <f>[31]Julho!$E$8</f>
        <v>62.166666666666664</v>
      </c>
      <c r="F35" s="104">
        <f>[31]Julho!$E$9</f>
        <v>61.842105263157897</v>
      </c>
      <c r="G35" s="104">
        <f>[31]Julho!$E$10</f>
        <v>57</v>
      </c>
      <c r="H35" s="104">
        <f>[31]Julho!$E$11</f>
        <v>56.647058823529413</v>
      </c>
      <c r="I35" s="104">
        <f>[31]Julho!$E$12</f>
        <v>57.631578947368418</v>
      </c>
      <c r="J35" s="104">
        <f>[31]Julho!$E$13</f>
        <v>58.333333333333336</v>
      </c>
      <c r="K35" s="104">
        <f>[31]Julho!$E$14</f>
        <v>53.875</v>
      </c>
      <c r="L35" s="104">
        <f>[31]Julho!$E$15</f>
        <v>60.291666666666664</v>
      </c>
      <c r="M35" s="104">
        <f>[31]Julho!$E$16</f>
        <v>55.375</v>
      </c>
      <c r="N35" s="104">
        <f>[31]Julho!$E$17</f>
        <v>58.75</v>
      </c>
      <c r="O35" s="104">
        <f>[31]Julho!$E$18</f>
        <v>58.541666666666664</v>
      </c>
      <c r="P35" s="104">
        <f>[31]Julho!$E$19</f>
        <v>60.458333333333336</v>
      </c>
      <c r="Q35" s="104">
        <f>[31]Julho!$E$20</f>
        <v>55.333333333333336</v>
      </c>
      <c r="R35" s="104">
        <f>[31]Julho!$E$21</f>
        <v>68.125</v>
      </c>
      <c r="S35" s="104">
        <f>[31]Julho!$E$22</f>
        <v>58.761904761904759</v>
      </c>
      <c r="T35" s="104">
        <f>[31]Julho!$E$23</f>
        <v>60.263157894736842</v>
      </c>
      <c r="U35" s="104">
        <f>[31]Julho!$E$24</f>
        <v>62.18181818181818</v>
      </c>
      <c r="V35" s="104">
        <f>[31]Julho!$E$25</f>
        <v>61.208333333333336</v>
      </c>
      <c r="W35" s="104">
        <f>[31]Julho!$E$26</f>
        <v>62.208333333333336</v>
      </c>
      <c r="X35" s="104">
        <f>[31]Julho!$E$27</f>
        <v>59.608695652173914</v>
      </c>
      <c r="Y35" s="104">
        <f>[31]Julho!$E$28</f>
        <v>54</v>
      </c>
      <c r="Z35" s="104">
        <f>[31]Julho!$E$29</f>
        <v>54.25</v>
      </c>
      <c r="AA35" s="104">
        <f>[31]Julho!$E$30</f>
        <v>53.625</v>
      </c>
      <c r="AB35" s="104">
        <f>[31]Julho!$E$31</f>
        <v>59.291666666666664</v>
      </c>
      <c r="AC35" s="104">
        <f>[31]Julho!$E$32</f>
        <v>76.461538461538467</v>
      </c>
      <c r="AD35" s="104">
        <f>[31]Julho!$E$33</f>
        <v>60.916666666666664</v>
      </c>
      <c r="AE35" s="104">
        <f>[31]Julho!$E$34</f>
        <v>55.416666666666664</v>
      </c>
      <c r="AF35" s="104">
        <f>[31]Julho!$E$35</f>
        <v>43.208333333333336</v>
      </c>
      <c r="AG35" s="110">
        <f t="shared" si="1"/>
        <v>58.953343712505728</v>
      </c>
      <c r="AK35" t="s">
        <v>35</v>
      </c>
    </row>
    <row r="36" spans="1:37" hidden="1" x14ac:dyDescent="0.2">
      <c r="A36" s="47" t="s">
        <v>10</v>
      </c>
      <c r="B36" s="104" t="str">
        <f>[32]Julho!$E$5</f>
        <v>*</v>
      </c>
      <c r="C36" s="104" t="str">
        <f>[32]Julho!$E$6</f>
        <v>*</v>
      </c>
      <c r="D36" s="104" t="str">
        <f>[32]Julho!$E$7</f>
        <v>*</v>
      </c>
      <c r="E36" s="104" t="str">
        <f>[32]Julho!$E$8</f>
        <v>*</v>
      </c>
      <c r="F36" s="104" t="str">
        <f>[32]Julho!$E$9</f>
        <v>*</v>
      </c>
      <c r="G36" s="104" t="str">
        <f>[32]Julho!$E$10</f>
        <v>*</v>
      </c>
      <c r="H36" s="104" t="str">
        <f>[32]Julho!$E$11</f>
        <v>*</v>
      </c>
      <c r="I36" s="104" t="str">
        <f>[32]Julho!$E$12</f>
        <v>*</v>
      </c>
      <c r="J36" s="104" t="str">
        <f>[32]Julho!$E$13</f>
        <v>*</v>
      </c>
      <c r="K36" s="104" t="str">
        <f>[32]Julho!$E$14</f>
        <v>*</v>
      </c>
      <c r="L36" s="104" t="str">
        <f>[32]Julho!$E$15</f>
        <v>*</v>
      </c>
      <c r="M36" s="104" t="str">
        <f>[32]Julho!$E$16</f>
        <v>*</v>
      </c>
      <c r="N36" s="104" t="str">
        <f>[32]Julho!$E$17</f>
        <v>*</v>
      </c>
      <c r="O36" s="104" t="str">
        <f>[32]Julho!$E$18</f>
        <v>*</v>
      </c>
      <c r="P36" s="104" t="str">
        <f>[32]Julho!$E$19</f>
        <v>*</v>
      </c>
      <c r="Q36" s="104" t="str">
        <f>[32]Julho!$E$20</f>
        <v>*</v>
      </c>
      <c r="R36" s="104" t="str">
        <f>[32]Julho!$E$21</f>
        <v>*</v>
      </c>
      <c r="S36" s="104" t="str">
        <f>[32]Julho!$E$22</f>
        <v>*</v>
      </c>
      <c r="T36" s="104" t="str">
        <f>[32]Julho!$E$23</f>
        <v>*</v>
      </c>
      <c r="U36" s="104" t="str">
        <f>[32]Julho!$E$24</f>
        <v>*</v>
      </c>
      <c r="V36" s="104" t="str">
        <f>[32]Julho!$E$25</f>
        <v>*</v>
      </c>
      <c r="W36" s="104" t="str">
        <f>[32]Julho!$E$26</f>
        <v>*</v>
      </c>
      <c r="X36" s="104" t="str">
        <f>[32]Julho!$E$27</f>
        <v>*</v>
      </c>
      <c r="Y36" s="104" t="str">
        <f>[32]Julho!$E$28</f>
        <v>*</v>
      </c>
      <c r="Z36" s="104" t="str">
        <f>[32]Julho!$E$29</f>
        <v>*</v>
      </c>
      <c r="AA36" s="104" t="str">
        <f>[32]Julho!$E$30</f>
        <v>*</v>
      </c>
      <c r="AB36" s="104" t="str">
        <f>[32]Julho!$E$31</f>
        <v>*</v>
      </c>
      <c r="AC36" s="104" t="str">
        <f>[32]Julho!$E$32</f>
        <v>*</v>
      </c>
      <c r="AD36" s="104" t="str">
        <f>[32]Julho!$E$33</f>
        <v>*</v>
      </c>
      <c r="AE36" s="104" t="str">
        <f>[32]Julho!$E$34</f>
        <v>*</v>
      </c>
      <c r="AF36" s="104" t="str">
        <f>[32]Julho!$E$35</f>
        <v>*</v>
      </c>
      <c r="AG36" s="110" t="s">
        <v>154</v>
      </c>
      <c r="AJ36" t="s">
        <v>35</v>
      </c>
      <c r="AK36" t="s">
        <v>35</v>
      </c>
    </row>
    <row r="37" spans="1:37" x14ac:dyDescent="0.2">
      <c r="A37" s="47" t="s">
        <v>143</v>
      </c>
      <c r="B37" s="104">
        <f>[33]Julho!$E$5</f>
        <v>70.125</v>
      </c>
      <c r="C37" s="104">
        <f>[33]Julho!$E$6</f>
        <v>59.625</v>
      </c>
      <c r="D37" s="104">
        <f>[33]Julho!$E$7</f>
        <v>65.375</v>
      </c>
      <c r="E37" s="104">
        <f>[33]Julho!$E$8</f>
        <v>78.541666666666671</v>
      </c>
      <c r="F37" s="104">
        <f>[33]Julho!$E$9</f>
        <v>76.25</v>
      </c>
      <c r="G37" s="104">
        <f>[33]Julho!$E$10</f>
        <v>68.208333333333329</v>
      </c>
      <c r="H37" s="104">
        <f>[33]Julho!$E$11</f>
        <v>67.041666666666671</v>
      </c>
      <c r="I37" s="104">
        <f>[33]Julho!$E$12</f>
        <v>69.583333333333329</v>
      </c>
      <c r="J37" s="104">
        <f>[33]Julho!$E$13</f>
        <v>61.083333333333336</v>
      </c>
      <c r="K37" s="104">
        <f>[33]Julho!$E$14</f>
        <v>65.333333333333329</v>
      </c>
      <c r="L37" s="104">
        <f>[33]Julho!$E$15</f>
        <v>65.291666666666671</v>
      </c>
      <c r="M37" s="104">
        <f>[33]Julho!$E$16</f>
        <v>54.416666666666664</v>
      </c>
      <c r="N37" s="104">
        <f>[33]Julho!$E$17</f>
        <v>58.208333333333336</v>
      </c>
      <c r="O37" s="104">
        <f>[33]Julho!$E$18</f>
        <v>61.333333333333336</v>
      </c>
      <c r="P37" s="104">
        <f>[33]Julho!$E$19</f>
        <v>58.5</v>
      </c>
      <c r="Q37" s="104">
        <f>[33]Julho!$E$20</f>
        <v>57.833333333333336</v>
      </c>
      <c r="R37" s="104">
        <f>[33]Julho!$E$21</f>
        <v>68.791666666666671</v>
      </c>
      <c r="S37" s="104">
        <f>[33]Julho!$E$22</f>
        <v>70.333333333333329</v>
      </c>
      <c r="T37" s="104">
        <f>[33]Julho!$E$23</f>
        <v>65.833333333333329</v>
      </c>
      <c r="U37" s="104">
        <f>[33]Julho!$E$24</f>
        <v>58</v>
      </c>
      <c r="V37" s="104">
        <f>[33]Julho!$E$25</f>
        <v>61.166666666666664</v>
      </c>
      <c r="W37" s="104">
        <f>[33]Julho!$E$26</f>
        <v>60.666666666666664</v>
      </c>
      <c r="X37" s="104">
        <f>[33]Julho!$E$27</f>
        <v>56.583333333333336</v>
      </c>
      <c r="Y37" s="104">
        <f>[33]Julho!$E$28</f>
        <v>64.583333333333329</v>
      </c>
      <c r="Z37" s="104">
        <f>[33]Julho!$E$29</f>
        <v>69.666666666666671</v>
      </c>
      <c r="AA37" s="104">
        <f>[33]Julho!$E$30</f>
        <v>61.5</v>
      </c>
      <c r="AB37" s="104">
        <f>[33]Julho!$E$31</f>
        <v>66.291666666666671</v>
      </c>
      <c r="AC37" s="104">
        <f>[33]Julho!$E$32</f>
        <v>89.5</v>
      </c>
      <c r="AD37" s="104">
        <f>[33]Julho!$E$33</f>
        <v>75.208333333333329</v>
      </c>
      <c r="AE37" s="104">
        <f>[33]Julho!$E$34</f>
        <v>62.416666666666664</v>
      </c>
      <c r="AF37" s="104">
        <f>[33]Julho!$E$35</f>
        <v>48.958333333333336</v>
      </c>
      <c r="AG37" s="110">
        <f t="shared" si="1"/>
        <v>65.040322580645167</v>
      </c>
      <c r="AH37" s="12" t="s">
        <v>35</v>
      </c>
      <c r="AJ37" t="s">
        <v>35</v>
      </c>
    </row>
    <row r="38" spans="1:37" x14ac:dyDescent="0.2">
      <c r="A38" s="47" t="s">
        <v>11</v>
      </c>
      <c r="B38" s="104">
        <f>[34]Julho!$E$5</f>
        <v>66</v>
      </c>
      <c r="C38" s="104">
        <f>[34]Julho!$E$6</f>
        <v>59.916666666666664</v>
      </c>
      <c r="D38" s="104">
        <f>[34]Julho!$E$7</f>
        <v>62.25</v>
      </c>
      <c r="E38" s="104">
        <f>[34]Julho!$E$8</f>
        <v>77.083333333333329</v>
      </c>
      <c r="F38" s="104">
        <f>[34]Julho!$E$9</f>
        <v>75.125</v>
      </c>
      <c r="G38" s="104">
        <f>[34]Julho!$E$10</f>
        <v>71.25</v>
      </c>
      <c r="H38" s="104">
        <f>[34]Julho!$E$11</f>
        <v>71.75</v>
      </c>
      <c r="I38" s="104">
        <f>[34]Julho!$E$12</f>
        <v>68.25</v>
      </c>
      <c r="J38" s="104">
        <f>[34]Julho!$E$13</f>
        <v>64.416666666666671</v>
      </c>
      <c r="K38" s="104">
        <f>[34]Julho!$E$14</f>
        <v>67.541666666666671</v>
      </c>
      <c r="L38" s="104">
        <f>[34]Julho!$E$15</f>
        <v>64.958333333333329</v>
      </c>
      <c r="M38" s="104">
        <f>[34]Julho!$E$16</f>
        <v>58</v>
      </c>
      <c r="N38" s="104">
        <f>[34]Julho!$E$17</f>
        <v>62.666666666666664</v>
      </c>
      <c r="O38" s="104">
        <f>[34]Julho!$E$18</f>
        <v>64.5</v>
      </c>
      <c r="P38" s="104">
        <f>[34]Julho!$E$19</f>
        <v>64.833333333333329</v>
      </c>
      <c r="Q38" s="104">
        <f>[34]Julho!$E$20</f>
        <v>58.416666666666664</v>
      </c>
      <c r="R38" s="104">
        <f>[34]Julho!$E$21</f>
        <v>69.333333333333329</v>
      </c>
      <c r="S38" s="104">
        <f>[34]Julho!$E$22</f>
        <v>63.25</v>
      </c>
      <c r="T38" s="104">
        <f>[34]Julho!$E$23</f>
        <v>69.173913043478265</v>
      </c>
      <c r="U38" s="104">
        <f>[34]Julho!$E$24</f>
        <v>64.166666666666671</v>
      </c>
      <c r="V38" s="104">
        <f>[34]Julho!$E$25</f>
        <v>62.291666666666664</v>
      </c>
      <c r="W38" s="104">
        <f>[34]Julho!$E$26</f>
        <v>62.541666666666664</v>
      </c>
      <c r="X38" s="104">
        <f>[34]Julho!$E$27</f>
        <v>61.666666666666664</v>
      </c>
      <c r="Y38" s="104">
        <f>[34]Julho!$E$28</f>
        <v>61.208333333333336</v>
      </c>
      <c r="Z38" s="104">
        <f>[34]Julho!$E$29</f>
        <v>64.833333333333329</v>
      </c>
      <c r="AA38" s="104">
        <f>[34]Julho!$E$30</f>
        <v>61.875</v>
      </c>
      <c r="AB38" s="104">
        <f>[34]Julho!$E$31</f>
        <v>64.208333333333329</v>
      </c>
      <c r="AC38" s="104">
        <f>[34]Julho!$E$32</f>
        <v>81.833333333333329</v>
      </c>
      <c r="AD38" s="104">
        <f>[34]Julho!$E$33</f>
        <v>67.75</v>
      </c>
      <c r="AE38" s="104">
        <f>[34]Julho!$E$34</f>
        <v>62.565217391304351</v>
      </c>
      <c r="AF38" s="104">
        <f>[34]Julho!$E$35</f>
        <v>56.291666666666664</v>
      </c>
      <c r="AG38" s="110">
        <f t="shared" si="1"/>
        <v>65.482176250584374</v>
      </c>
      <c r="AK38" t="s">
        <v>35</v>
      </c>
    </row>
    <row r="39" spans="1:37" s="5" customFormat="1" x14ac:dyDescent="0.2">
      <c r="A39" s="47" t="s">
        <v>12</v>
      </c>
      <c r="B39" s="104">
        <f>[35]Julho!$E$5</f>
        <v>68.208333333333329</v>
      </c>
      <c r="C39" s="104">
        <f>[35]Julho!$E$6</f>
        <v>64.541666666666671</v>
      </c>
      <c r="D39" s="104">
        <f>[35]Julho!$E$7</f>
        <v>62.208333333333336</v>
      </c>
      <c r="E39" s="104">
        <f>[35]Julho!$E$8</f>
        <v>70.166666666666671</v>
      </c>
      <c r="F39" s="104">
        <f>[35]Julho!$E$9</f>
        <v>69.75</v>
      </c>
      <c r="G39" s="104">
        <f>[35]Julho!$E$10</f>
        <v>70.083333333333329</v>
      </c>
      <c r="H39" s="104">
        <f>[35]Julho!$E$11</f>
        <v>66.916666666666671</v>
      </c>
      <c r="I39" s="104">
        <f>[35]Julho!$E$12</f>
        <v>67.166666666666671</v>
      </c>
      <c r="J39" s="104">
        <f>[35]Julho!$E$13</f>
        <v>62.25</v>
      </c>
      <c r="K39" s="104">
        <f>[35]Julho!$E$14</f>
        <v>62.125</v>
      </c>
      <c r="L39" s="104">
        <f>[35]Julho!$E$15</f>
        <v>64.958333333333329</v>
      </c>
      <c r="M39" s="104">
        <f>[35]Julho!$E$16</f>
        <v>63.208333333333336</v>
      </c>
      <c r="N39" s="104">
        <f>[35]Julho!$E$17</f>
        <v>61.75</v>
      </c>
      <c r="O39" s="104">
        <f>[35]Julho!$E$18</f>
        <v>61.291666666666664</v>
      </c>
      <c r="P39" s="104">
        <f>[35]Julho!$E$19</f>
        <v>64.75</v>
      </c>
      <c r="Q39" s="104">
        <f>[35]Julho!$E$20</f>
        <v>62.791666666666664</v>
      </c>
      <c r="R39" s="104">
        <f>[35]Julho!$E$21</f>
        <v>71.5</v>
      </c>
      <c r="S39" s="104">
        <f>[35]Julho!$E$22</f>
        <v>60.833333333333336</v>
      </c>
      <c r="T39" s="104">
        <f>[35]Julho!$E$23</f>
        <v>65.666666666666671</v>
      </c>
      <c r="U39" s="104">
        <f>[35]Julho!$E$24</f>
        <v>65.5</v>
      </c>
      <c r="V39" s="104">
        <f>[35]Julho!$E$25</f>
        <v>64.291666666666671</v>
      </c>
      <c r="W39" s="104">
        <f>[35]Julho!$E$26</f>
        <v>64.416666666666671</v>
      </c>
      <c r="X39" s="104">
        <f>[35]Julho!$E$27</f>
        <v>59.875</v>
      </c>
      <c r="Y39" s="104">
        <f>[35]Julho!$E$28</f>
        <v>62.75</v>
      </c>
      <c r="Z39" s="104">
        <f>[35]Julho!$E$29</f>
        <v>60.166666666666664</v>
      </c>
      <c r="AA39" s="104">
        <f>[35]Julho!$E$30</f>
        <v>59.583333333333336</v>
      </c>
      <c r="AB39" s="104">
        <f>[35]Julho!$E$31</f>
        <v>60.291666666666664</v>
      </c>
      <c r="AC39" s="104">
        <f>[35]Julho!$E$32</f>
        <v>72.941176470588232</v>
      </c>
      <c r="AD39" s="104">
        <f>[35]Julho!$E$33</f>
        <v>47</v>
      </c>
      <c r="AE39" s="104">
        <f>[35]Julho!$E$34</f>
        <v>51.333333333333336</v>
      </c>
      <c r="AF39" s="104">
        <f>[35]Julho!$E$35</f>
        <v>47.25</v>
      </c>
      <c r="AG39" s="110">
        <f t="shared" si="1"/>
        <v>63.082779886148018</v>
      </c>
    </row>
    <row r="40" spans="1:37" s="5" customFormat="1" x14ac:dyDescent="0.2">
      <c r="A40" s="47" t="s">
        <v>212</v>
      </c>
      <c r="B40" s="104">
        <f>[36]Julho!$E$5</f>
        <v>65.208333333333329</v>
      </c>
      <c r="C40" s="104">
        <f>[36]Julho!$E$6</f>
        <v>63.208333333333336</v>
      </c>
      <c r="D40" s="104">
        <f>[36]Julho!$E$7</f>
        <v>62.666666666666664</v>
      </c>
      <c r="E40" s="104">
        <f>[36]Julho!$E$8</f>
        <v>67.958333333333329</v>
      </c>
      <c r="F40" s="104">
        <f>[36]Julho!$E$9</f>
        <v>68.916666666666671</v>
      </c>
      <c r="G40" s="104">
        <f>[36]Julho!$E$10</f>
        <v>68.333333333333329</v>
      </c>
      <c r="H40" s="104">
        <f>[36]Julho!$E$11</f>
        <v>69.916666666666671</v>
      </c>
      <c r="I40" s="104">
        <f>[36]Julho!$E$12</f>
        <v>66.583333333333329</v>
      </c>
      <c r="J40" s="104">
        <f>[36]Julho!$E$13</f>
        <v>51.708333333333336</v>
      </c>
      <c r="K40" s="104">
        <f>[36]Julho!$E$14</f>
        <v>54.708333333333336</v>
      </c>
      <c r="L40" s="104">
        <f>[36]Julho!$E$15</f>
        <v>60.25</v>
      </c>
      <c r="M40" s="104">
        <f>[36]Julho!$E$16</f>
        <v>49.708333333333336</v>
      </c>
      <c r="N40" s="104">
        <f>[36]Julho!$E$17</f>
        <v>61.666666666666664</v>
      </c>
      <c r="O40" s="104">
        <f>[36]Julho!$E$18</f>
        <v>56.458333333333336</v>
      </c>
      <c r="P40" s="104">
        <f>[36]Julho!$E$19</f>
        <v>67.583333333333329</v>
      </c>
      <c r="Q40" s="104">
        <f>[36]Julho!$E$20</f>
        <v>64.583333333333329</v>
      </c>
      <c r="R40" s="104">
        <f>[36]Julho!$E$21</f>
        <v>75.375</v>
      </c>
      <c r="S40" s="104">
        <f>[36]Julho!$E$22</f>
        <v>63.041666666666664</v>
      </c>
      <c r="T40" s="104">
        <f>[36]Julho!$E$23</f>
        <v>63.291666666666664</v>
      </c>
      <c r="U40" s="104">
        <f>[36]Julho!$E$24</f>
        <v>68.958333333333329</v>
      </c>
      <c r="V40" s="104">
        <f>[36]Julho!$E$25</f>
        <v>72.833333333333329</v>
      </c>
      <c r="W40" s="104">
        <f>[36]Julho!$E$26</f>
        <v>77.041666666666671</v>
      </c>
      <c r="X40" s="104">
        <f>[36]Julho!$E$27</f>
        <v>65.916666666666671</v>
      </c>
      <c r="Y40" s="104">
        <f>[36]Julho!$E$28</f>
        <v>71.166666666666671</v>
      </c>
      <c r="Z40" s="104">
        <f>[36]Julho!$E$29</f>
        <v>68.541666666666671</v>
      </c>
      <c r="AA40" s="104">
        <f>[36]Julho!$E$30</f>
        <v>71.541666666666671</v>
      </c>
      <c r="AB40" s="104">
        <f>[36]Julho!$E$31</f>
        <v>75.5</v>
      </c>
      <c r="AC40" s="104">
        <f>[36]Julho!$E$32</f>
        <v>80.083333333333329</v>
      </c>
      <c r="AD40" s="104">
        <f>[36]Julho!$E$33</f>
        <v>66.958333333333329</v>
      </c>
      <c r="AE40" s="104">
        <f>[36]Julho!$E$34</f>
        <v>60.75</v>
      </c>
      <c r="AF40" s="104">
        <f>[36]Julho!$E$35</f>
        <v>55.25</v>
      </c>
      <c r="AG40" s="110">
        <f t="shared" si="1"/>
        <v>65.66801075268819</v>
      </c>
    </row>
    <row r="41" spans="1:37" x14ac:dyDescent="0.2">
      <c r="A41" s="47" t="s">
        <v>13</v>
      </c>
      <c r="B41" s="104">
        <f>[37]Julho!$E$5</f>
        <v>71</v>
      </c>
      <c r="C41" s="104">
        <f>[37]Julho!$E$6</f>
        <v>72.458333333333329</v>
      </c>
      <c r="D41" s="104">
        <f>[37]Julho!$E$7</f>
        <v>72.083333333333329</v>
      </c>
      <c r="E41" s="104">
        <f>[37]Julho!$E$8</f>
        <v>77.5</v>
      </c>
      <c r="F41" s="104">
        <f>[37]Julho!$E$9</f>
        <v>76.5</v>
      </c>
      <c r="G41" s="104">
        <f>[37]Julho!$E$10</f>
        <v>71.166666666666671</v>
      </c>
      <c r="H41" s="104">
        <f>[37]Julho!$E$11</f>
        <v>67.625</v>
      </c>
      <c r="I41" s="104">
        <f>[37]Julho!$E$12</f>
        <v>68.458333333333329</v>
      </c>
      <c r="J41" s="104">
        <f>[37]Julho!$E$13</f>
        <v>69.458333333333329</v>
      </c>
      <c r="K41" s="104">
        <f>[37]Julho!$E$14</f>
        <v>70.833333333333329</v>
      </c>
      <c r="L41" s="104">
        <f>[37]Julho!$E$15</f>
        <v>69.708333333333329</v>
      </c>
      <c r="M41" s="104">
        <f>[37]Julho!$E$16</f>
        <v>69</v>
      </c>
      <c r="N41" s="104">
        <f>[37]Julho!$E$17</f>
        <v>67.125</v>
      </c>
      <c r="O41" s="104">
        <f>[37]Julho!$E$18</f>
        <v>67.833333333333329</v>
      </c>
      <c r="P41" s="104">
        <f>[37]Julho!$E$19</f>
        <v>66.541666666666671</v>
      </c>
      <c r="Q41" s="104">
        <f>[37]Julho!$E$20</f>
        <v>64.083333333333329</v>
      </c>
      <c r="R41" s="104">
        <f>[37]Julho!$E$21</f>
        <v>76.083333333333329</v>
      </c>
      <c r="S41" s="104">
        <f>[37]Julho!$E$22</f>
        <v>64.333333333333329</v>
      </c>
      <c r="T41" s="104">
        <f>[37]Julho!$E$23</f>
        <v>70.5</v>
      </c>
      <c r="U41" s="104">
        <f>[37]Julho!$E$24</f>
        <v>68.375</v>
      </c>
      <c r="V41" s="104">
        <f>[37]Julho!$E$25</f>
        <v>65.208333333333329</v>
      </c>
      <c r="W41" s="104">
        <f>[37]Julho!$E$26</f>
        <v>66.791666666666671</v>
      </c>
      <c r="X41" s="104">
        <f>[37]Julho!$E$27</f>
        <v>65.416666666666671</v>
      </c>
      <c r="Y41" s="104">
        <f>[37]Julho!$E$28</f>
        <v>65.166666666666671</v>
      </c>
      <c r="Z41" s="104">
        <f>[37]Julho!$E$29</f>
        <v>66.708333333333329</v>
      </c>
      <c r="AA41" s="104">
        <f>[37]Julho!$E$30</f>
        <v>63.5</v>
      </c>
      <c r="AB41" s="104">
        <f>[37]Julho!$E$31</f>
        <v>61.833333333333336</v>
      </c>
      <c r="AC41" s="104">
        <f>[37]Julho!$E$32</f>
        <v>76.125</v>
      </c>
      <c r="AD41" s="104">
        <f>[37]Julho!$E$33</f>
        <v>69.416666666666671</v>
      </c>
      <c r="AE41" s="104">
        <f>[37]Julho!$E$34</f>
        <v>66.875</v>
      </c>
      <c r="AF41" s="104">
        <f>[37]Julho!$E$35</f>
        <v>60.916666666666664</v>
      </c>
      <c r="AG41" s="110">
        <f t="shared" si="1"/>
        <v>68.665322580645153</v>
      </c>
      <c r="AJ41" t="s">
        <v>35</v>
      </c>
    </row>
    <row r="42" spans="1:37" x14ac:dyDescent="0.2">
      <c r="A42" s="47" t="s">
        <v>144</v>
      </c>
      <c r="B42" s="104">
        <f>[38]Julho!$E$5</f>
        <v>72.708333333333329</v>
      </c>
      <c r="C42" s="104">
        <f>[38]Julho!$E$6</f>
        <v>72.375</v>
      </c>
      <c r="D42" s="104">
        <f>[38]Julho!$E$7</f>
        <v>79.956521739130437</v>
      </c>
      <c r="E42" s="104">
        <f>[38]Julho!$E$8</f>
        <v>75.458333333333329</v>
      </c>
      <c r="F42" s="104">
        <f>[38]Julho!$E$9</f>
        <v>74.666666666666671</v>
      </c>
      <c r="G42" s="104">
        <f>[38]Julho!$E$10</f>
        <v>63.666666666666664</v>
      </c>
      <c r="H42" s="104">
        <f>[38]Julho!$E$11</f>
        <v>66.416666666666671</v>
      </c>
      <c r="I42" s="104">
        <f>[38]Julho!$E$12</f>
        <v>66.583333333333329</v>
      </c>
      <c r="J42" s="104">
        <f>[38]Julho!$E$13</f>
        <v>58.458333333333336</v>
      </c>
      <c r="K42" s="104">
        <f>[38]Julho!$E$14</f>
        <v>61.083333333333336</v>
      </c>
      <c r="L42" s="104">
        <f>[38]Julho!$E$15</f>
        <v>64.833333333333329</v>
      </c>
      <c r="M42" s="104">
        <f>[38]Julho!$E$16</f>
        <v>54.375</v>
      </c>
      <c r="N42" s="104">
        <f>[38]Julho!$E$17</f>
        <v>59.125</v>
      </c>
      <c r="O42" s="104">
        <f>[38]Julho!$E$18</f>
        <v>61.916666666666664</v>
      </c>
      <c r="P42" s="104">
        <f>[38]Julho!$E$19</f>
        <v>59.125</v>
      </c>
      <c r="Q42" s="104">
        <f>[38]Julho!$E$20</f>
        <v>52.458333333333336</v>
      </c>
      <c r="R42" s="104">
        <f>[38]Julho!$E$21</f>
        <v>59.375</v>
      </c>
      <c r="S42" s="104">
        <f>[38]Julho!$E$22</f>
        <v>67.916666666666671</v>
      </c>
      <c r="T42" s="104">
        <f>[38]Julho!$E$23</f>
        <v>72.916666666666671</v>
      </c>
      <c r="U42" s="104">
        <f>[38]Julho!$E$24</f>
        <v>66.625</v>
      </c>
      <c r="V42" s="104">
        <f>[38]Julho!$E$25</f>
        <v>54.083333333333336</v>
      </c>
      <c r="W42" s="104">
        <f>[38]Julho!$E$26</f>
        <v>59.916666666666664</v>
      </c>
      <c r="X42" s="104">
        <f>[38]Julho!$E$27</f>
        <v>62.375</v>
      </c>
      <c r="Y42" s="104">
        <f>[38]Julho!$E$28</f>
        <v>54.625</v>
      </c>
      <c r="Z42" s="104">
        <f>[38]Julho!$E$29</f>
        <v>67.916666666666671</v>
      </c>
      <c r="AA42" s="104">
        <f>[38]Julho!$E$30</f>
        <v>58.333333333333336</v>
      </c>
      <c r="AB42" s="104">
        <f>[38]Julho!$E$31</f>
        <v>52.166666666666664</v>
      </c>
      <c r="AC42" s="104">
        <f>[38]Julho!$E$32</f>
        <v>84.958333333333329</v>
      </c>
      <c r="AD42" s="104">
        <f>[38]Julho!$E$33</f>
        <v>71.708333333333329</v>
      </c>
      <c r="AE42" s="104">
        <f>[38]Julho!$E$34</f>
        <v>65.916666666666671</v>
      </c>
      <c r="AF42" s="104">
        <f>[38]Julho!$E$35</f>
        <v>53.5</v>
      </c>
      <c r="AG42" s="110">
        <f t="shared" si="1"/>
        <v>64.37225338943432</v>
      </c>
      <c r="AK42" t="s">
        <v>35</v>
      </c>
    </row>
    <row r="43" spans="1:37" x14ac:dyDescent="0.2">
      <c r="A43" s="47" t="s">
        <v>117</v>
      </c>
      <c r="B43" s="104">
        <f>[39]Julho!$E$5</f>
        <v>78.666666666666671</v>
      </c>
      <c r="C43" s="104">
        <f>[39]Julho!$E$6</f>
        <v>79.625</v>
      </c>
      <c r="D43" s="104">
        <f>[39]Julho!$E$7</f>
        <v>80.333333333333329</v>
      </c>
      <c r="E43" s="104">
        <f>[39]Julho!$E$8</f>
        <v>78.583333333333329</v>
      </c>
      <c r="F43" s="104">
        <f>[39]Julho!$E$9</f>
        <v>69.375</v>
      </c>
      <c r="G43" s="104">
        <f>[39]Julho!$E$10</f>
        <v>53.958333333333336</v>
      </c>
      <c r="H43" s="104">
        <f>[39]Julho!$E$11</f>
        <v>61.541666666666664</v>
      </c>
      <c r="I43" s="104">
        <f>[39]Julho!$E$12</f>
        <v>61.708333333333336</v>
      </c>
      <c r="J43" s="104">
        <f>[39]Julho!$E$13</f>
        <v>57.416666666666664</v>
      </c>
      <c r="K43" s="104">
        <f>[39]Julho!$E$14</f>
        <v>64.125</v>
      </c>
      <c r="L43" s="104">
        <f>[39]Julho!$E$15</f>
        <v>59.375</v>
      </c>
      <c r="M43" s="104">
        <f>[39]Julho!$E$16</f>
        <v>54.208333333333336</v>
      </c>
      <c r="N43" s="104">
        <f>[39]Julho!$E$17</f>
        <v>52.5</v>
      </c>
      <c r="O43" s="104">
        <f>[39]Julho!$E$18</f>
        <v>61.583333333333336</v>
      </c>
      <c r="P43" s="104">
        <f>[39]Julho!$E$19</f>
        <v>52.833333333333336</v>
      </c>
      <c r="Q43" s="104">
        <f>[39]Julho!$E$20</f>
        <v>44.375</v>
      </c>
      <c r="R43" s="104">
        <f>[39]Julho!$E$21</f>
        <v>51.291666666666664</v>
      </c>
      <c r="S43" s="104">
        <f>[39]Julho!$E$22</f>
        <v>68.416666666666671</v>
      </c>
      <c r="T43" s="104">
        <f>[39]Julho!$E$23</f>
        <v>68.166666666666671</v>
      </c>
      <c r="U43" s="104">
        <f>[39]Julho!$E$24</f>
        <v>51.875</v>
      </c>
      <c r="V43" s="104">
        <f>[39]Julho!$E$25</f>
        <v>54.416666666666664</v>
      </c>
      <c r="W43" s="104">
        <f>[39]Julho!$E$26</f>
        <v>56.375</v>
      </c>
      <c r="X43" s="104">
        <f>[39]Julho!$E$27</f>
        <v>49.25</v>
      </c>
      <c r="Y43" s="104">
        <f>[39]Julho!$E$28</f>
        <v>49.916666666666664</v>
      </c>
      <c r="Z43" s="104">
        <f>[39]Julho!$E$29</f>
        <v>66.583333333333329</v>
      </c>
      <c r="AA43" s="104">
        <f>[39]Julho!$E$30</f>
        <v>53.458333333333336</v>
      </c>
      <c r="AB43" s="104">
        <f>[39]Julho!$E$31</f>
        <v>45.75</v>
      </c>
      <c r="AC43" s="104">
        <f>[39]Julho!$E$32</f>
        <v>87.791666666666671</v>
      </c>
      <c r="AD43" s="104">
        <f>[39]Julho!$E$33</f>
        <v>76.833333333333329</v>
      </c>
      <c r="AE43" s="104">
        <f>[39]Julho!$E$34</f>
        <v>65.208333333333329</v>
      </c>
      <c r="AF43" s="104">
        <f>[39]Julho!$E$35</f>
        <v>49.666666666666664</v>
      </c>
      <c r="AG43" s="110">
        <f t="shared" si="1"/>
        <v>61.458333333333336</v>
      </c>
      <c r="AK43" t="s">
        <v>35</v>
      </c>
    </row>
    <row r="44" spans="1:37" x14ac:dyDescent="0.2">
      <c r="A44" s="47" t="s">
        <v>210</v>
      </c>
      <c r="B44" s="104">
        <f>[40]Julho!$E$5</f>
        <v>82.625</v>
      </c>
      <c r="C44" s="104">
        <f>[40]Julho!$E$6</f>
        <v>77.5</v>
      </c>
      <c r="D44" s="104">
        <f>[40]Julho!$E$7</f>
        <v>76.916666666666671</v>
      </c>
      <c r="E44" s="104">
        <f>[40]Julho!$E$8</f>
        <v>76.916666666666671</v>
      </c>
      <c r="F44" s="104">
        <f>[40]Julho!$E$9</f>
        <v>67.166666666666671</v>
      </c>
      <c r="G44" s="104">
        <f>[40]Julho!$E$10</f>
        <v>64.625</v>
      </c>
      <c r="H44" s="104">
        <f>[40]Julho!$E$11</f>
        <v>61.041666666666664</v>
      </c>
      <c r="I44" s="104">
        <f>[40]Julho!$E$12</f>
        <v>67.625</v>
      </c>
      <c r="J44" s="104">
        <f>[40]Julho!$E$13</f>
        <v>63.791666666666664</v>
      </c>
      <c r="K44" s="104">
        <f>[40]Julho!$E$14</f>
        <v>63.041666666666664</v>
      </c>
      <c r="L44" s="104">
        <f>[40]Julho!$E$15</f>
        <v>47.708333333333336</v>
      </c>
      <c r="M44" s="104">
        <f>[40]Julho!$E$16</f>
        <v>56.208333333333336</v>
      </c>
      <c r="N44" s="104">
        <f>[40]Julho!$E$17</f>
        <v>55.583333333333336</v>
      </c>
      <c r="O44" s="104">
        <f>[40]Julho!$E$18</f>
        <v>67.416666666666671</v>
      </c>
      <c r="P44" s="104">
        <f>[40]Julho!$E$19</f>
        <v>61.083333333333336</v>
      </c>
      <c r="Q44" s="104">
        <f>[40]Julho!$E$20</f>
        <v>50.041666666666664</v>
      </c>
      <c r="R44" s="104">
        <f>[40]Julho!$E$21</f>
        <v>60.166666666666664</v>
      </c>
      <c r="S44" s="104">
        <f>[40]Julho!$E$22</f>
        <v>65.833333333333329</v>
      </c>
      <c r="T44" s="104">
        <f>[40]Julho!$E$23</f>
        <v>64.166666666666671</v>
      </c>
      <c r="U44" s="104">
        <f>[40]Julho!$E$24</f>
        <v>65.916666666666671</v>
      </c>
      <c r="V44" s="104">
        <f>[40]Julho!$E$25</f>
        <v>62.583333333333336</v>
      </c>
      <c r="W44" s="104">
        <f>[40]Julho!$E$26</f>
        <v>64</v>
      </c>
      <c r="X44" s="104">
        <f>[40]Julho!$E$27</f>
        <v>64.166666666666671</v>
      </c>
      <c r="Y44" s="104">
        <f>[40]Julho!$E$28</f>
        <v>59.5</v>
      </c>
      <c r="Z44" s="104">
        <f>[40]Julho!$E$29</f>
        <v>61.5</v>
      </c>
      <c r="AA44" s="104">
        <f>[40]Julho!$E$30</f>
        <v>54.583333333333336</v>
      </c>
      <c r="AB44" s="104">
        <f>[40]Julho!$E$31</f>
        <v>52.416666666666664</v>
      </c>
      <c r="AC44" s="104">
        <f>[40]Julho!$E$32</f>
        <v>66.125</v>
      </c>
      <c r="AD44" s="104">
        <f>[40]Julho!$E$33</f>
        <v>72.875</v>
      </c>
      <c r="AE44" s="104">
        <f>[40]Julho!$E$34</f>
        <v>63.166666666666664</v>
      </c>
      <c r="AF44" s="104">
        <f>[40]Julho!$E$35</f>
        <v>40.666666666666664</v>
      </c>
      <c r="AG44" s="110">
        <f t="shared" si="1"/>
        <v>63.127688172043023</v>
      </c>
    </row>
    <row r="45" spans="1:37" x14ac:dyDescent="0.2">
      <c r="A45" s="47" t="s">
        <v>14</v>
      </c>
      <c r="B45" s="104">
        <f>[41]Julho!$E$5</f>
        <v>83.25</v>
      </c>
      <c r="C45" s="104">
        <f>[41]Julho!$E$6</f>
        <v>83.166666666666671</v>
      </c>
      <c r="D45" s="104">
        <f>[41]Julho!$E$7</f>
        <v>79.086956521739125</v>
      </c>
      <c r="E45" s="104">
        <f>[41]Julho!$E$8</f>
        <v>73.541666666666671</v>
      </c>
      <c r="F45" s="104">
        <f>[41]Julho!$E$9</f>
        <v>66.875</v>
      </c>
      <c r="G45" s="104">
        <f>[41]Julho!$E$10</f>
        <v>64.666666666666671</v>
      </c>
      <c r="H45" s="104">
        <f>[41]Julho!$E$11</f>
        <v>65.75</v>
      </c>
      <c r="I45" s="104">
        <f>[41]Julho!$E$12</f>
        <v>66.625</v>
      </c>
      <c r="J45" s="104">
        <f>[41]Julho!$E$13</f>
        <v>63.25</v>
      </c>
      <c r="K45" s="104">
        <f>[41]Julho!$E$14</f>
        <v>59.25</v>
      </c>
      <c r="L45" s="104">
        <f>[41]Julho!$E$15</f>
        <v>58.333333333333336</v>
      </c>
      <c r="M45" s="104">
        <f>[41]Julho!$E$16</f>
        <v>60.083333333333336</v>
      </c>
      <c r="N45" s="104">
        <f>[41]Julho!$E$17</f>
        <v>62.375</v>
      </c>
      <c r="O45" s="104">
        <f>[41]Julho!$E$18</f>
        <v>58.782608695652172</v>
      </c>
      <c r="P45" s="104">
        <f>[41]Julho!$E$19</f>
        <v>56.458333333333336</v>
      </c>
      <c r="Q45" s="104">
        <f>[41]Julho!$E$20</f>
        <v>56.916666666666664</v>
      </c>
      <c r="R45" s="104">
        <f>[41]Julho!$E$21</f>
        <v>52.458333333333336</v>
      </c>
      <c r="S45" s="104">
        <f>[41]Julho!$E$22</f>
        <v>63.782608695652172</v>
      </c>
      <c r="T45" s="104">
        <f>[41]Julho!$E$23</f>
        <v>63.958333333333336</v>
      </c>
      <c r="U45" s="104">
        <f>[41]Julho!$E$24</f>
        <v>61.166666666666664</v>
      </c>
      <c r="V45" s="104">
        <f>[41]Julho!$E$25</f>
        <v>57.75</v>
      </c>
      <c r="W45" s="104">
        <f>[41]Julho!$E$26</f>
        <v>57.541666666666664</v>
      </c>
      <c r="X45" s="104">
        <f>[41]Julho!$E$27</f>
        <v>55.375</v>
      </c>
      <c r="Y45" s="104">
        <f>[41]Julho!$E$28</f>
        <v>55.75</v>
      </c>
      <c r="Z45" s="104">
        <f>[41]Julho!$E$29</f>
        <v>51.125</v>
      </c>
      <c r="AA45" s="104">
        <f>[41]Julho!$E$30</f>
        <v>55.25</v>
      </c>
      <c r="AB45" s="104">
        <f>[41]Julho!$E$31</f>
        <v>48.25</v>
      </c>
      <c r="AC45" s="104">
        <f>[41]Julho!$E$32</f>
        <v>60.291666666666664</v>
      </c>
      <c r="AD45" s="104">
        <f>[41]Julho!$E$33</f>
        <v>67.25</v>
      </c>
      <c r="AE45" s="104">
        <f>[41]Julho!$E$34</f>
        <v>58.875</v>
      </c>
      <c r="AF45" s="104">
        <f>[41]Julho!$E$35</f>
        <v>48.043478260869563</v>
      </c>
      <c r="AG45" s="110">
        <f t="shared" si="1"/>
        <v>61.783193080878924</v>
      </c>
      <c r="AI45" t="s">
        <v>35</v>
      </c>
      <c r="AK45" t="s">
        <v>35</v>
      </c>
    </row>
    <row r="46" spans="1:37" x14ac:dyDescent="0.2">
      <c r="A46" s="47" t="s">
        <v>145</v>
      </c>
      <c r="B46" s="104">
        <f>[42]Julho!$E$5</f>
        <v>87.958333333333329</v>
      </c>
      <c r="C46" s="104">
        <f>[42]Julho!$E$6</f>
        <v>87.375</v>
      </c>
      <c r="D46" s="104">
        <f>[42]Julho!$E$7</f>
        <v>85.739130434782609</v>
      </c>
      <c r="E46" s="104">
        <f>[42]Julho!$E$8</f>
        <v>87.454545454545453</v>
      </c>
      <c r="F46" s="104">
        <f>[42]Julho!$E$9</f>
        <v>81.681818181818187</v>
      </c>
      <c r="G46" s="104">
        <f>[42]Julho!$E$10</f>
        <v>88.10526315789474</v>
      </c>
      <c r="H46" s="104">
        <f>[42]Julho!$E$11</f>
        <v>80.545454545454547</v>
      </c>
      <c r="I46" s="104">
        <f>[42]Julho!$E$12</f>
        <v>85.2</v>
      </c>
      <c r="J46" s="104">
        <f>[42]Julho!$E$13</f>
        <v>84.238095238095241</v>
      </c>
      <c r="K46" s="104">
        <f>[42]Julho!$E$14</f>
        <v>83.095238095238102</v>
      </c>
      <c r="L46" s="104">
        <f>[42]Julho!$E$15</f>
        <v>85.05</v>
      </c>
      <c r="M46" s="104">
        <f>[42]Julho!$E$16</f>
        <v>80.650000000000006</v>
      </c>
      <c r="N46" s="104">
        <f>[42]Julho!$E$17</f>
        <v>89.473684210526315</v>
      </c>
      <c r="O46" s="104">
        <f>[42]Julho!$E$18</f>
        <v>81.772727272727266</v>
      </c>
      <c r="P46" s="104">
        <f>[42]Julho!$E$19</f>
        <v>83.05</v>
      </c>
      <c r="Q46" s="104">
        <f>[42]Julho!$E$20</f>
        <v>83.631578947368425</v>
      </c>
      <c r="R46" s="104">
        <f>[42]Julho!$E$21</f>
        <v>79.181818181818187</v>
      </c>
      <c r="S46" s="104">
        <f>[42]Julho!$E$22</f>
        <v>79</v>
      </c>
      <c r="T46" s="104">
        <f>[42]Julho!$E$23</f>
        <v>79.909090909090907</v>
      </c>
      <c r="U46" s="104">
        <f>[42]Julho!$E$24</f>
        <v>79.13636363636364</v>
      </c>
      <c r="V46" s="104">
        <f>[42]Julho!$E$25</f>
        <v>82.15</v>
      </c>
      <c r="W46" s="104">
        <f>[42]Julho!$E$26</f>
        <v>74.458333333333329</v>
      </c>
      <c r="X46" s="104">
        <f>[42]Julho!$E$27</f>
        <v>79.857142857142861</v>
      </c>
      <c r="Y46" s="104">
        <f>[42]Julho!$E$28</f>
        <v>76.761904761904759</v>
      </c>
      <c r="Z46" s="104">
        <f>[42]Julho!$E$29</f>
        <v>72.739130434782609</v>
      </c>
      <c r="AA46" s="104">
        <f>[42]Julho!$E$30</f>
        <v>73.304347826086953</v>
      </c>
      <c r="AB46" s="104">
        <f>[42]Julho!$E$31</f>
        <v>73.409090909090907</v>
      </c>
      <c r="AC46" s="104">
        <f>[42]Julho!$E$32</f>
        <v>79.772727272727266</v>
      </c>
      <c r="AD46" s="104">
        <f>[42]Julho!$E$33</f>
        <v>73.739130434782609</v>
      </c>
      <c r="AE46" s="104">
        <f>[42]Julho!$E$34</f>
        <v>72.909090909090907</v>
      </c>
      <c r="AF46" s="104">
        <f>[42]Julho!$E$35</f>
        <v>73.315789473684205</v>
      </c>
      <c r="AG46" s="110">
        <f t="shared" si="1"/>
        <v>80.795639671344645</v>
      </c>
      <c r="AI46" t="s">
        <v>35</v>
      </c>
      <c r="AJ46" t="s">
        <v>35</v>
      </c>
      <c r="AK46" s="12" t="s">
        <v>35</v>
      </c>
    </row>
    <row r="47" spans="1:37" x14ac:dyDescent="0.2">
      <c r="A47" s="47" t="s">
        <v>15</v>
      </c>
      <c r="B47" s="104">
        <f>[43]Julho!$E$5</f>
        <v>81.916666666666671</v>
      </c>
      <c r="C47" s="104">
        <f>[43]Julho!$E$6</f>
        <v>58.833333333333336</v>
      </c>
      <c r="D47" s="104">
        <f>[43]Julho!$E$7</f>
        <v>54.956521739130437</v>
      </c>
      <c r="E47" s="104">
        <f>[43]Julho!$E$8</f>
        <v>74.625</v>
      </c>
      <c r="F47" s="104">
        <f>[43]Julho!$E$9</f>
        <v>71.25</v>
      </c>
      <c r="G47" s="104">
        <f>[43]Julho!$E$10</f>
        <v>62.958333333333336</v>
      </c>
      <c r="H47" s="104">
        <f>[43]Julho!$E$11</f>
        <v>55.583333333333336</v>
      </c>
      <c r="I47" s="104">
        <f>[43]Julho!$E$12</f>
        <v>56.666666666666664</v>
      </c>
      <c r="J47" s="104">
        <f>[43]Julho!$E$13</f>
        <v>55.208333333333336</v>
      </c>
      <c r="K47" s="104">
        <f>[43]Julho!$E$14</f>
        <v>54.291666666666664</v>
      </c>
      <c r="L47" s="104">
        <f>[43]Julho!$E$15</f>
        <v>56.791666666666664</v>
      </c>
      <c r="M47" s="104">
        <f>[43]Julho!$E$16</f>
        <v>49.666666666666664</v>
      </c>
      <c r="N47" s="104">
        <f>[43]Julho!$E$17</f>
        <v>45.541666666666664</v>
      </c>
      <c r="O47" s="104">
        <f>[43]Julho!$E$18</f>
        <v>53.041666666666664</v>
      </c>
      <c r="P47" s="104">
        <f>[43]Julho!$E$19</f>
        <v>53.625</v>
      </c>
      <c r="Q47" s="104">
        <f>[43]Julho!$E$20</f>
        <v>49.25</v>
      </c>
      <c r="R47" s="104">
        <f>[43]Julho!$E$21</f>
        <v>67.458333333333329</v>
      </c>
      <c r="S47" s="104">
        <f>[43]Julho!$E$22</f>
        <v>63.625</v>
      </c>
      <c r="T47" s="104">
        <f>[43]Julho!$E$23</f>
        <v>56.217391304347828</v>
      </c>
      <c r="U47" s="104">
        <f>[43]Julho!$E$24</f>
        <v>46.375</v>
      </c>
      <c r="V47" s="104">
        <f>[43]Julho!$E$25</f>
        <v>53.125</v>
      </c>
      <c r="W47" s="104">
        <f>[43]Julho!$E$26</f>
        <v>49.041666666666664</v>
      </c>
      <c r="X47" s="104">
        <f>[43]Julho!$E$27</f>
        <v>48</v>
      </c>
      <c r="Y47" s="104">
        <f>[43]Julho!$E$28</f>
        <v>57.375</v>
      </c>
      <c r="Z47" s="104">
        <f>[43]Julho!$E$29</f>
        <v>66.5</v>
      </c>
      <c r="AA47" s="104">
        <f>[43]Julho!$E$30</f>
        <v>59.583333333333336</v>
      </c>
      <c r="AB47" s="104">
        <f>[43]Julho!$E$31</f>
        <v>64.916666666666671</v>
      </c>
      <c r="AC47" s="104">
        <f>[43]Julho!$E$32</f>
        <v>94.958333333333329</v>
      </c>
      <c r="AD47" s="104">
        <f>[43]Julho!$E$33</f>
        <v>70.291666666666671</v>
      </c>
      <c r="AE47" s="104">
        <f>[43]Julho!$E$34</f>
        <v>57.375</v>
      </c>
      <c r="AF47" s="104">
        <f>[43]Julho!$E$35</f>
        <v>48.208333333333336</v>
      </c>
      <c r="AG47" s="110">
        <f t="shared" si="1"/>
        <v>59.266362786348751</v>
      </c>
      <c r="AH47" s="12" t="s">
        <v>35</v>
      </c>
      <c r="AI47" t="s">
        <v>35</v>
      </c>
      <c r="AK47" t="s">
        <v>35</v>
      </c>
    </row>
    <row r="48" spans="1:37" x14ac:dyDescent="0.2">
      <c r="A48" s="47" t="s">
        <v>16</v>
      </c>
      <c r="B48" s="104">
        <f>[44]Julho!$E$5</f>
        <v>64.791666666666671</v>
      </c>
      <c r="C48" s="104">
        <f>[44]Julho!$E$6</f>
        <v>59</v>
      </c>
      <c r="D48" s="104">
        <f>[44]Julho!$E$7</f>
        <v>59.5</v>
      </c>
      <c r="E48" s="104">
        <f>[44]Julho!$E$8</f>
        <v>63.25</v>
      </c>
      <c r="F48" s="104">
        <f>[44]Julho!$E$9</f>
        <v>65.375</v>
      </c>
      <c r="G48" s="104">
        <f>[44]Julho!$E$10</f>
        <v>62.916666666666664</v>
      </c>
      <c r="H48" s="104">
        <f>[44]Julho!$E$11</f>
        <v>53.083333333333336</v>
      </c>
      <c r="I48" s="104">
        <f>[44]Julho!$E$12</f>
        <v>54.583333333333336</v>
      </c>
      <c r="J48" s="104">
        <f>[44]Julho!$E$13</f>
        <v>55.791666666666664</v>
      </c>
      <c r="K48" s="104">
        <f>[44]Julho!$E$14</f>
        <v>54.583333333333336</v>
      </c>
      <c r="L48" s="104">
        <f>[44]Julho!$E$15</f>
        <v>58.333333333333336</v>
      </c>
      <c r="M48" s="104">
        <f>[44]Julho!$E$16</f>
        <v>58.166666666666664</v>
      </c>
      <c r="N48" s="104">
        <f>[44]Julho!$E$17</f>
        <v>54.041666666666664</v>
      </c>
      <c r="O48" s="104">
        <f>[44]Julho!$E$18</f>
        <v>54.958333333333336</v>
      </c>
      <c r="P48" s="104">
        <f>[44]Julho!$E$19</f>
        <v>54</v>
      </c>
      <c r="Q48" s="104">
        <f>[44]Julho!$E$20</f>
        <v>44.958333333333336</v>
      </c>
      <c r="R48" s="104">
        <f>[44]Julho!$E$21</f>
        <v>61.666666666666664</v>
      </c>
      <c r="S48" s="104">
        <f>[44]Julho!$E$22</f>
        <v>63.041666666666664</v>
      </c>
      <c r="T48" s="104">
        <f>[44]Julho!$E$23</f>
        <v>60.25</v>
      </c>
      <c r="U48" s="104">
        <f>[44]Julho!$E$24</f>
        <v>58.166666666666664</v>
      </c>
      <c r="V48" s="104">
        <f>[44]Julho!$E$25</f>
        <v>57.333333333333336</v>
      </c>
      <c r="W48" s="104">
        <f>[44]Julho!$E$26</f>
        <v>56.708333333333336</v>
      </c>
      <c r="X48" s="104">
        <f>[44]Julho!$E$27</f>
        <v>51.208333333333336</v>
      </c>
      <c r="Y48" s="104">
        <f>[44]Julho!$E$28</f>
        <v>55.041666666666664</v>
      </c>
      <c r="Z48" s="104">
        <f>[44]Julho!$E$29</f>
        <v>58.666666666666664</v>
      </c>
      <c r="AA48" s="104">
        <f>[44]Julho!$E$30</f>
        <v>48.25</v>
      </c>
      <c r="AB48" s="104">
        <f>[44]Julho!$E$31</f>
        <v>66.291666666666671</v>
      </c>
      <c r="AC48" s="104">
        <f>[44]Julho!$E$32</f>
        <v>83.25</v>
      </c>
      <c r="AD48" s="104">
        <f>[44]Julho!$E$33</f>
        <v>70.666666666666671</v>
      </c>
      <c r="AE48" s="104">
        <f>[44]Julho!$E$34</f>
        <v>57.333333333333336</v>
      </c>
      <c r="AF48" s="104">
        <f>[44]Julho!$E$35</f>
        <v>39.958333333333336</v>
      </c>
      <c r="AG48" s="110">
        <f t="shared" si="1"/>
        <v>58.231182795698928</v>
      </c>
      <c r="AJ48" t="s">
        <v>35</v>
      </c>
      <c r="AK48" t="s">
        <v>35</v>
      </c>
    </row>
    <row r="49" spans="1:38" x14ac:dyDescent="0.2">
      <c r="A49" s="47" t="s">
        <v>208</v>
      </c>
      <c r="B49" s="104">
        <f>[45]Julho!$E$5</f>
        <v>68.791666666666671</v>
      </c>
      <c r="C49" s="104">
        <f>[45]Julho!$E$6</f>
        <v>59.583333333333336</v>
      </c>
      <c r="D49" s="104">
        <f>[45]Julho!$E$7</f>
        <v>58.916666666666664</v>
      </c>
      <c r="E49" s="104">
        <f>[45]Julho!$E$8</f>
        <v>67.208333333333329</v>
      </c>
      <c r="F49" s="104">
        <f>[45]Julho!$E$9</f>
        <v>59.583333333333336</v>
      </c>
      <c r="G49" s="104">
        <f>[45]Julho!$E$10</f>
        <v>50.625</v>
      </c>
      <c r="H49" s="104">
        <f>[45]Julho!$E$11</f>
        <v>41.291666666666664</v>
      </c>
      <c r="I49" s="104">
        <f>[45]Julho!$E$12</f>
        <v>53.416666666666664</v>
      </c>
      <c r="J49" s="104">
        <f>[45]Julho!$E$13</f>
        <v>50.958333333333336</v>
      </c>
      <c r="K49" s="104">
        <f>[45]Julho!$E$14</f>
        <v>48.916666666666664</v>
      </c>
      <c r="L49" s="104">
        <f>[45]Julho!$E$15</f>
        <v>52.166666666666664</v>
      </c>
      <c r="M49" s="104">
        <f>[45]Julho!$E$16</f>
        <v>52.875</v>
      </c>
      <c r="N49" s="104">
        <f>[45]Julho!$E$17</f>
        <v>45.458333333333336</v>
      </c>
      <c r="O49" s="104">
        <f>[45]Julho!$E$18</f>
        <v>50.708333333333336</v>
      </c>
      <c r="P49" s="104">
        <f>[45]Julho!$E$19</f>
        <v>41.125</v>
      </c>
      <c r="Q49" s="104">
        <f>[45]Julho!$E$20</f>
        <v>42.375</v>
      </c>
      <c r="R49" s="104">
        <f>[45]Julho!$E$21</f>
        <v>57.333333333333336</v>
      </c>
      <c r="S49" s="104">
        <f>[45]Julho!$E$22</f>
        <v>56.75</v>
      </c>
      <c r="T49" s="104">
        <f>[45]Julho!$E$23</f>
        <v>60.208333333333336</v>
      </c>
      <c r="U49" s="104">
        <f>[45]Julho!$E$24</f>
        <v>53.625</v>
      </c>
      <c r="V49" s="104">
        <f>[45]Julho!$E$25</f>
        <v>40.916666666666664</v>
      </c>
      <c r="W49" s="104">
        <f>[45]Julho!$E$26</f>
        <v>40.916666666666664</v>
      </c>
      <c r="X49" s="104">
        <f>[45]Julho!$E$27</f>
        <v>51.375</v>
      </c>
      <c r="Y49" s="104">
        <f>[45]Julho!$E$28</f>
        <v>42.375</v>
      </c>
      <c r="Z49" s="104">
        <f>[45]Julho!$E$29</f>
        <v>42.208333333333336</v>
      </c>
      <c r="AA49" s="104">
        <f>[45]Julho!$E$30</f>
        <v>38.583333333333336</v>
      </c>
      <c r="AB49" s="104">
        <f>[45]Julho!$E$31</f>
        <v>53.458333333333336</v>
      </c>
      <c r="AC49" s="104">
        <f>[45]Julho!$E$32</f>
        <v>85.583333333333329</v>
      </c>
      <c r="AD49" s="104">
        <f>[45]Julho!$E$33</f>
        <v>67.5</v>
      </c>
      <c r="AE49" s="104">
        <f>[45]Julho!$E$34</f>
        <v>53.625</v>
      </c>
      <c r="AF49" s="104">
        <f>[45]Julho!$E$35</f>
        <v>26.791666666666668</v>
      </c>
      <c r="AG49" s="110">
        <f t="shared" si="1"/>
        <v>52.104838709677416</v>
      </c>
    </row>
    <row r="50" spans="1:38" x14ac:dyDescent="0.2">
      <c r="A50" s="47" t="s">
        <v>146</v>
      </c>
      <c r="B50" s="104">
        <f>[46]Julho!$E$5</f>
        <v>73.666666666666671</v>
      </c>
      <c r="C50" s="104">
        <f>[46]Julho!$E$6</f>
        <v>82.916666666666671</v>
      </c>
      <c r="D50" s="104">
        <f>[46]Julho!$E$7</f>
        <v>78.434782608695656</v>
      </c>
      <c r="E50" s="104">
        <f>[46]Julho!$E$8</f>
        <v>79.041666666666671</v>
      </c>
      <c r="F50" s="104">
        <f>[46]Julho!$E$9</f>
        <v>78.291666666666671</v>
      </c>
      <c r="G50" s="104">
        <f>[46]Julho!$E$10</f>
        <v>76.291666666666671</v>
      </c>
      <c r="H50" s="104">
        <f>[46]Julho!$E$11</f>
        <v>75.833333333333329</v>
      </c>
      <c r="I50" s="104">
        <f>[46]Julho!$E$12</f>
        <v>70.041666666666671</v>
      </c>
      <c r="J50" s="104">
        <f>[46]Julho!$E$13</f>
        <v>68.041666666666671</v>
      </c>
      <c r="K50" s="104">
        <f>[46]Julho!$E$14</f>
        <v>69.666666666666671</v>
      </c>
      <c r="L50" s="104">
        <f>[46]Julho!$E$15</f>
        <v>66.666666666666671</v>
      </c>
      <c r="M50" s="104">
        <f>[46]Julho!$E$16</f>
        <v>60.166666666666664</v>
      </c>
      <c r="N50" s="104">
        <f>[46]Julho!$E$17</f>
        <v>63.166666666666664</v>
      </c>
      <c r="O50" s="104">
        <f>[46]Julho!$E$18</f>
        <v>65.833333333333329</v>
      </c>
      <c r="P50" s="104">
        <f>[46]Julho!$E$19</f>
        <v>69.541666666666671</v>
      </c>
      <c r="Q50" s="104">
        <f>[46]Julho!$E$20</f>
        <v>60.291666666666664</v>
      </c>
      <c r="R50" s="104">
        <f>[46]Julho!$E$21</f>
        <v>60.166666666666664</v>
      </c>
      <c r="S50" s="104">
        <f>[46]Julho!$E$22</f>
        <v>61.125</v>
      </c>
      <c r="T50" s="104">
        <f>[46]Julho!$E$23</f>
        <v>68.541666666666671</v>
      </c>
      <c r="U50" s="104">
        <f>[46]Julho!$E$24</f>
        <v>69.541666666666671</v>
      </c>
      <c r="V50" s="104">
        <f>[46]Julho!$E$25</f>
        <v>66.25</v>
      </c>
      <c r="W50" s="104">
        <f>[46]Julho!$E$26</f>
        <v>67.333333333333329</v>
      </c>
      <c r="X50" s="104">
        <f>[46]Julho!$E$27</f>
        <v>66.25</v>
      </c>
      <c r="Y50" s="104">
        <f>[46]Julho!$E$28</f>
        <v>60.5</v>
      </c>
      <c r="Z50" s="104">
        <f>[46]Julho!$E$29</f>
        <v>61.916666666666664</v>
      </c>
      <c r="AA50" s="104">
        <f>[46]Julho!$E$30</f>
        <v>63.583333333333336</v>
      </c>
      <c r="AB50" s="104">
        <f>[46]Julho!$E$31</f>
        <v>57.583333333333336</v>
      </c>
      <c r="AC50" s="104">
        <f>[46]Julho!$E$32</f>
        <v>74.458333333333329</v>
      </c>
      <c r="AD50" s="104">
        <f>[46]Julho!$E$33</f>
        <v>70.75</v>
      </c>
      <c r="AE50" s="104">
        <f>[46]Julho!$E$34</f>
        <v>65.208333333333329</v>
      </c>
      <c r="AF50" s="104">
        <f>[46]Julho!$E$35</f>
        <v>55.75</v>
      </c>
      <c r="AG50" s="110">
        <f t="shared" si="1"/>
        <v>67.9629499766246</v>
      </c>
      <c r="AI50" t="s">
        <v>35</v>
      </c>
      <c r="AJ50" t="s">
        <v>35</v>
      </c>
    </row>
    <row r="51" spans="1:38" hidden="1" x14ac:dyDescent="0.2">
      <c r="A51" s="47" t="s">
        <v>278</v>
      </c>
      <c r="B51" s="104" t="str">
        <f>[47]Julho!$E$5</f>
        <v>*</v>
      </c>
      <c r="C51" s="104" t="str">
        <f>[47]Julho!$E$6</f>
        <v>*</v>
      </c>
      <c r="D51" s="104" t="str">
        <f>[47]Julho!$E$7</f>
        <v>*</v>
      </c>
      <c r="E51" s="104" t="str">
        <f>[47]Julho!$E$8</f>
        <v>*</v>
      </c>
      <c r="F51" s="104" t="str">
        <f>[47]Julho!$E$9</f>
        <v>*</v>
      </c>
      <c r="G51" s="104" t="str">
        <f>[47]Julho!$E$10</f>
        <v>*</v>
      </c>
      <c r="H51" s="104" t="str">
        <f>[47]Julho!$E$11</f>
        <v>*</v>
      </c>
      <c r="I51" s="104" t="str">
        <f>[47]Julho!$E$12</f>
        <v>*</v>
      </c>
      <c r="J51" s="104" t="str">
        <f>[47]Julho!$E$13</f>
        <v>*</v>
      </c>
      <c r="K51" s="104" t="str">
        <f>[47]Julho!$E$14</f>
        <v>*</v>
      </c>
      <c r="L51" s="104" t="str">
        <f>[47]Julho!$E$15</f>
        <v>*</v>
      </c>
      <c r="M51" s="104" t="str">
        <f>[47]Julho!$E$16</f>
        <v>*</v>
      </c>
      <c r="N51" s="104" t="str">
        <f>[47]Julho!$E$17</f>
        <v>*</v>
      </c>
      <c r="O51" s="104" t="str">
        <f>[47]Julho!$E$18</f>
        <v>*</v>
      </c>
      <c r="P51" s="104" t="str">
        <f>[47]Julho!$E$19</f>
        <v>*</v>
      </c>
      <c r="Q51" s="104" t="str">
        <f>[47]Julho!$E$20</f>
        <v>*</v>
      </c>
      <c r="R51" s="104" t="str">
        <f>[47]Julho!$E$21</f>
        <v>*</v>
      </c>
      <c r="S51" s="104" t="str">
        <f>[47]Julho!$E$22</f>
        <v>*</v>
      </c>
      <c r="T51" s="104" t="str">
        <f>[47]Julho!$E$23</f>
        <v>*</v>
      </c>
      <c r="U51" s="104" t="str">
        <f>[47]Julho!$E$24</f>
        <v>*</v>
      </c>
      <c r="V51" s="104" t="str">
        <f>[47]Julho!$E$25</f>
        <v>*</v>
      </c>
      <c r="W51" s="104" t="str">
        <f>[47]Julho!$E$26</f>
        <v>*</v>
      </c>
      <c r="X51" s="104" t="str">
        <f>[47]Julho!$E$27</f>
        <v>*</v>
      </c>
      <c r="Y51" s="104" t="str">
        <f>[47]Julho!$E$28</f>
        <v>*</v>
      </c>
      <c r="Z51" s="104" t="str">
        <f>[47]Julho!$E$29</f>
        <v>*</v>
      </c>
      <c r="AA51" s="104" t="str">
        <f>[47]Julho!$E$30</f>
        <v>*</v>
      </c>
      <c r="AB51" s="104" t="str">
        <f>[47]Julho!$E$31</f>
        <v>*</v>
      </c>
      <c r="AC51" s="104" t="str">
        <f>[47]Julho!$E$32</f>
        <v>*</v>
      </c>
      <c r="AD51" s="104" t="str">
        <f>[47]Julho!$E$33</f>
        <v>*</v>
      </c>
      <c r="AE51" s="104" t="str">
        <f>[47]Julho!$E$34</f>
        <v>*</v>
      </c>
      <c r="AF51" s="104" t="str">
        <f>[47]Julho!$E$35</f>
        <v>*</v>
      </c>
      <c r="AG51" s="110" t="s">
        <v>154</v>
      </c>
    </row>
    <row r="52" spans="1:38" x14ac:dyDescent="0.2">
      <c r="A52" s="47" t="s">
        <v>17</v>
      </c>
      <c r="B52" s="104">
        <f>[48]Julho!$E$5</f>
        <v>72.166666666666671</v>
      </c>
      <c r="C52" s="104">
        <f>[48]Julho!$E$6</f>
        <v>68.416666666666671</v>
      </c>
      <c r="D52" s="104">
        <f>[48]Julho!$E$7</f>
        <v>72.375</v>
      </c>
      <c r="E52" s="104">
        <f>[48]Julho!$E$8</f>
        <v>81.416666666666671</v>
      </c>
      <c r="F52" s="104">
        <f>[48]Julho!$E$9</f>
        <v>79.416666666666671</v>
      </c>
      <c r="G52" s="104">
        <f>[48]Julho!$E$10</f>
        <v>71.625</v>
      </c>
      <c r="H52" s="104">
        <f>[48]Julho!$E$11</f>
        <v>70.666666666666671</v>
      </c>
      <c r="I52" s="104">
        <f>[48]Julho!$E$12</f>
        <v>73.333333333333329</v>
      </c>
      <c r="J52" s="104">
        <f>[48]Julho!$E$13</f>
        <v>73.666666666666671</v>
      </c>
      <c r="K52" s="104">
        <f>[48]Julho!$E$14</f>
        <v>71.958333333333329</v>
      </c>
      <c r="L52" s="104">
        <f>[48]Julho!$E$15</f>
        <v>69.416666666666671</v>
      </c>
      <c r="M52" s="104">
        <f>[48]Julho!$E$16</f>
        <v>60.375</v>
      </c>
      <c r="N52" s="104">
        <f>[48]Julho!$E$17</f>
        <v>63.125</v>
      </c>
      <c r="O52" s="104">
        <f>[48]Julho!$E$18</f>
        <v>70.25</v>
      </c>
      <c r="P52" s="104">
        <f>[48]Julho!$E$19</f>
        <v>62.916666666666664</v>
      </c>
      <c r="Q52" s="104">
        <f>[48]Julho!$E$20</f>
        <v>56.208333333333336</v>
      </c>
      <c r="R52" s="104">
        <f>[48]Julho!$E$21</f>
        <v>72.458333333333329</v>
      </c>
      <c r="S52" s="104">
        <f>[48]Julho!$E$22</f>
        <v>66.75</v>
      </c>
      <c r="T52" s="104">
        <f>[48]Julho!$E$23</f>
        <v>75.041666666666671</v>
      </c>
      <c r="U52" s="104">
        <f>[48]Julho!$E$24</f>
        <v>70</v>
      </c>
      <c r="V52" s="104">
        <f>[48]Julho!$E$25</f>
        <v>67.916666666666671</v>
      </c>
      <c r="W52" s="104">
        <f>[48]Julho!$E$26</f>
        <v>63.375</v>
      </c>
      <c r="X52" s="104">
        <f>[48]Julho!$E$27</f>
        <v>65.75</v>
      </c>
      <c r="Y52" s="104">
        <f>[48]Julho!$E$28</f>
        <v>61.625</v>
      </c>
      <c r="Z52" s="104">
        <f>[48]Julho!$E$29</f>
        <v>69.5</v>
      </c>
      <c r="AA52" s="104">
        <f>[48]Julho!$E$30</f>
        <v>59.708333333333336</v>
      </c>
      <c r="AB52" s="104">
        <f>[48]Julho!$E$31</f>
        <v>59.916666666666664</v>
      </c>
      <c r="AC52" s="104">
        <f>[48]Julho!$E$32</f>
        <v>85</v>
      </c>
      <c r="AD52" s="104">
        <f>[48]Julho!$E$33</f>
        <v>71.625</v>
      </c>
      <c r="AE52" s="104">
        <f>[48]Julho!$E$34</f>
        <v>69.125</v>
      </c>
      <c r="AF52" s="104">
        <f>[48]Julho!$E$35</f>
        <v>56.541666666666664</v>
      </c>
      <c r="AG52" s="110">
        <f t="shared" si="1"/>
        <v>68.763440860215056</v>
      </c>
      <c r="AJ52" t="s">
        <v>35</v>
      </c>
      <c r="AK52" t="s">
        <v>35</v>
      </c>
    </row>
    <row r="53" spans="1:38" x14ac:dyDescent="0.2">
      <c r="A53" s="47" t="s">
        <v>130</v>
      </c>
      <c r="B53" s="104">
        <f>[49]Julho!$E$5</f>
        <v>80</v>
      </c>
      <c r="C53" s="104">
        <f>[49]Julho!$E$6</f>
        <v>88.791666666666671</v>
      </c>
      <c r="D53" s="104">
        <f>[49]Julho!$E$7</f>
        <v>82.458333333333329</v>
      </c>
      <c r="E53" s="104">
        <f>[49]Julho!$E$8</f>
        <v>81.541666666666671</v>
      </c>
      <c r="F53" s="104">
        <f>[49]Julho!$E$9</f>
        <v>76.416666666666671</v>
      </c>
      <c r="G53" s="104">
        <f>[49]Julho!$E$10</f>
        <v>78.541666666666671</v>
      </c>
      <c r="H53" s="104">
        <f>[49]Julho!$E$11</f>
        <v>75</v>
      </c>
      <c r="I53" s="104">
        <f>[49]Julho!$E$12</f>
        <v>78.333333333333329</v>
      </c>
      <c r="J53" s="104">
        <f>[49]Julho!$E$13</f>
        <v>74.333333333333329</v>
      </c>
      <c r="K53" s="104">
        <f>[49]Julho!$E$14</f>
        <v>77.625</v>
      </c>
      <c r="L53" s="104">
        <f>[49]Julho!$E$15</f>
        <v>72.416666666666671</v>
      </c>
      <c r="M53" s="104">
        <f>[49]Julho!$E$16</f>
        <v>70.041666666666671</v>
      </c>
      <c r="N53" s="104">
        <f>[49]Julho!$E$17</f>
        <v>63.833333333333336</v>
      </c>
      <c r="O53" s="104">
        <f>[49]Julho!$E$18</f>
        <v>71.916666666666671</v>
      </c>
      <c r="P53" s="104">
        <f>[49]Julho!$E$19</f>
        <v>59.625</v>
      </c>
      <c r="Q53" s="104">
        <f>[49]Julho!$E$20</f>
        <v>48.333333333333336</v>
      </c>
      <c r="R53" s="104">
        <f>[49]Julho!$E$21</f>
        <v>56.625</v>
      </c>
      <c r="S53" s="104">
        <f>[49]Julho!$E$22</f>
        <v>63.833333333333336</v>
      </c>
      <c r="T53" s="104">
        <f>[49]Julho!$E$23</f>
        <v>75.25</v>
      </c>
      <c r="U53" s="104">
        <f>[49]Julho!$E$24</f>
        <v>69.708333333333329</v>
      </c>
      <c r="V53" s="104">
        <f>[49]Julho!$E$25</f>
        <v>61.125</v>
      </c>
      <c r="W53" s="104">
        <f>[49]Julho!$E$26</f>
        <v>64.916666666666671</v>
      </c>
      <c r="X53" s="104">
        <f>[49]Julho!$E$27</f>
        <v>63.625</v>
      </c>
      <c r="Y53" s="104">
        <f>[49]Julho!$E$28</f>
        <v>62.625</v>
      </c>
      <c r="Z53" s="104">
        <f>[49]Julho!$E$29</f>
        <v>67.916666666666671</v>
      </c>
      <c r="AA53" s="104">
        <f>[49]Julho!$E$30</f>
        <v>57.916666666666664</v>
      </c>
      <c r="AB53" s="104">
        <f>[49]Julho!$E$31</f>
        <v>47.291666666666664</v>
      </c>
      <c r="AC53" s="104">
        <f>[49]Julho!$E$32</f>
        <v>81.208333333333329</v>
      </c>
      <c r="AD53" s="104">
        <f>[49]Julho!$E$33</f>
        <v>76.625</v>
      </c>
      <c r="AE53" s="104">
        <f>[49]Julho!$E$34</f>
        <v>67.458333333333329</v>
      </c>
      <c r="AF53" s="104">
        <f>[49]Julho!$E$35</f>
        <v>59.666666666666664</v>
      </c>
      <c r="AG53" s="110">
        <f t="shared" si="1"/>
        <v>69.516129032258064</v>
      </c>
      <c r="AK53" t="s">
        <v>35</v>
      </c>
    </row>
    <row r="54" spans="1:38" x14ac:dyDescent="0.2">
      <c r="A54" s="47" t="s">
        <v>18</v>
      </c>
      <c r="B54" s="104">
        <f>[50]Julho!$E$5</f>
        <v>87.958333333333329</v>
      </c>
      <c r="C54" s="104">
        <f>[50]Julho!$E$6</f>
        <v>83.791666666666671</v>
      </c>
      <c r="D54" s="104">
        <f>[50]Julho!$E$7</f>
        <v>79.5</v>
      </c>
      <c r="E54" s="104">
        <f>[50]Julho!$E$8</f>
        <v>77.166666666666671</v>
      </c>
      <c r="F54" s="104">
        <f>[50]Julho!$E$9</f>
        <v>72.375</v>
      </c>
      <c r="G54" s="104">
        <f>[50]Julho!$E$10</f>
        <v>63.375</v>
      </c>
      <c r="H54" s="104">
        <f>[50]Julho!$E$11</f>
        <v>61.958333333333336</v>
      </c>
      <c r="I54" s="104">
        <f>[50]Julho!$E$12</f>
        <v>66.166666666666671</v>
      </c>
      <c r="J54" s="104">
        <f>[50]Julho!$E$13</f>
        <v>61.291666666666664</v>
      </c>
      <c r="K54" s="104">
        <f>[50]Julho!$E$14</f>
        <v>60.375</v>
      </c>
      <c r="L54" s="104">
        <f>[50]Julho!$E$15</f>
        <v>56.083333333333336</v>
      </c>
      <c r="M54" s="104">
        <f>[50]Julho!$E$16</f>
        <v>51.833333333333336</v>
      </c>
      <c r="N54" s="104">
        <f>[50]Julho!$E$17</f>
        <v>53.208333333333336</v>
      </c>
      <c r="O54" s="104">
        <f>[50]Julho!$E$18</f>
        <v>59.833333333333336</v>
      </c>
      <c r="P54" s="104">
        <f>[50]Julho!$E$19</f>
        <v>55.833333333333336</v>
      </c>
      <c r="Q54" s="104">
        <f>[50]Julho!$E$20</f>
        <v>50.833333333333336</v>
      </c>
      <c r="R54" s="104">
        <f>[50]Julho!$E$21</f>
        <v>59.958333333333336</v>
      </c>
      <c r="S54" s="104">
        <f>[50]Julho!$E$22</f>
        <v>69.708333333333329</v>
      </c>
      <c r="T54" s="104">
        <f>[50]Julho!$E$23</f>
        <v>60.083333333333336</v>
      </c>
      <c r="U54" s="104">
        <f>[50]Julho!$E$24</f>
        <v>60.375</v>
      </c>
      <c r="V54" s="104">
        <f>[50]Julho!$E$25</f>
        <v>56</v>
      </c>
      <c r="W54" s="104">
        <f>[50]Julho!$E$26</f>
        <v>57.875</v>
      </c>
      <c r="X54" s="104">
        <f>[50]Julho!$E$27</f>
        <v>55.416666666666664</v>
      </c>
      <c r="Y54" s="104">
        <f>[50]Julho!$E$28</f>
        <v>53.625</v>
      </c>
      <c r="Z54" s="104">
        <f>[50]Julho!$E$29</f>
        <v>54.291666666666664</v>
      </c>
      <c r="AA54" s="104">
        <f>[50]Julho!$E$30</f>
        <v>50.208333333333336</v>
      </c>
      <c r="AB54" s="104">
        <f>[50]Julho!$E$31</f>
        <v>50.791666666666664</v>
      </c>
      <c r="AC54" s="104">
        <f>[50]Julho!$E$32</f>
        <v>71.791666666666671</v>
      </c>
      <c r="AD54" s="104">
        <f>[50]Julho!$E$33</f>
        <v>71.041666666666671</v>
      </c>
      <c r="AE54" s="104">
        <f>[50]Julho!$E$34</f>
        <v>54.083333333333336</v>
      </c>
      <c r="AF54" s="104">
        <f>[50]Julho!$E$35</f>
        <v>40.208333333333336</v>
      </c>
      <c r="AG54" s="110">
        <f t="shared" si="1"/>
        <v>61.517473118279575</v>
      </c>
      <c r="AI54" s="12" t="s">
        <v>35</v>
      </c>
      <c r="AK54" t="s">
        <v>35</v>
      </c>
    </row>
    <row r="55" spans="1:38" x14ac:dyDescent="0.2">
      <c r="A55" s="47" t="s">
        <v>19</v>
      </c>
      <c r="B55" s="104">
        <f>[51]Julho!$E$5</f>
        <v>76.541666666666671</v>
      </c>
      <c r="C55" s="104">
        <f>[51]Julho!$E$6</f>
        <v>63.833333333333336</v>
      </c>
      <c r="D55" s="104">
        <f>[51]Julho!$E$7</f>
        <v>69.166666666666671</v>
      </c>
      <c r="E55" s="104">
        <f>[51]Julho!$E$8</f>
        <v>82.25</v>
      </c>
      <c r="F55" s="104">
        <f>[51]Julho!$E$9</f>
        <v>77.25</v>
      </c>
      <c r="G55" s="104">
        <f>[51]Julho!$E$10</f>
        <v>71.208333333333329</v>
      </c>
      <c r="H55" s="104">
        <f>[51]Julho!$E$11</f>
        <v>68.041666666666671</v>
      </c>
      <c r="I55" s="104">
        <f>[51]Julho!$E$12</f>
        <v>70.625</v>
      </c>
      <c r="J55" s="104">
        <f>[51]Julho!$E$13</f>
        <v>67.666666666666671</v>
      </c>
      <c r="K55" s="104">
        <f>[51]Julho!$E$14</f>
        <v>69.791666666666671</v>
      </c>
      <c r="L55" s="104">
        <f>[51]Julho!$E$15</f>
        <v>70.041666666666671</v>
      </c>
      <c r="M55" s="104">
        <f>[51]Julho!$E$16</f>
        <v>56.25</v>
      </c>
      <c r="N55" s="104">
        <f>[51]Julho!$E$17</f>
        <v>56.25</v>
      </c>
      <c r="O55" s="104">
        <f>[51]Julho!$E$18</f>
        <v>65.125</v>
      </c>
      <c r="P55" s="104">
        <f>[51]Julho!$E$19</f>
        <v>63.833333333333336</v>
      </c>
      <c r="Q55" s="104">
        <f>[51]Julho!$E$20</f>
        <v>58.5</v>
      </c>
      <c r="R55" s="104">
        <f>[51]Julho!$E$21</f>
        <v>74.541666666666671</v>
      </c>
      <c r="S55" s="104">
        <f>[51]Julho!$E$22</f>
        <v>75.5</v>
      </c>
      <c r="T55" s="104">
        <f>[51]Julho!$E$23</f>
        <v>72.75</v>
      </c>
      <c r="U55" s="104">
        <f>[51]Julho!$E$24</f>
        <v>63.541666666666664</v>
      </c>
      <c r="V55" s="104">
        <f>[51]Julho!$E$25</f>
        <v>63.541666666666664</v>
      </c>
      <c r="W55" s="104">
        <f>[51]Julho!$E$26</f>
        <v>63.458333333333336</v>
      </c>
      <c r="X55" s="104">
        <f>[51]Julho!$E$27</f>
        <v>56.041666666666664</v>
      </c>
      <c r="Y55" s="104">
        <f>[51]Julho!$E$28</f>
        <v>80.375</v>
      </c>
      <c r="Z55" s="104">
        <f>[51]Julho!$E$29</f>
        <v>77.291666666666671</v>
      </c>
      <c r="AA55" s="104">
        <f>[51]Julho!$E$30</f>
        <v>68.208333333333329</v>
      </c>
      <c r="AB55" s="104">
        <f>[51]Julho!$E$31</f>
        <v>75.333333333333329</v>
      </c>
      <c r="AC55" s="104">
        <f>[51]Julho!$E$32</f>
        <v>93.333333333333329</v>
      </c>
      <c r="AD55" s="104">
        <f>[51]Julho!$E$33</f>
        <v>85.583333333333329</v>
      </c>
      <c r="AE55" s="104">
        <f>[51]Julho!$E$34</f>
        <v>67.5</v>
      </c>
      <c r="AF55" s="104">
        <f>[51]Julho!$E$35</f>
        <v>55.75</v>
      </c>
      <c r="AG55" s="110">
        <f t="shared" si="1"/>
        <v>69.649193548387103</v>
      </c>
      <c r="AH55" s="12" t="s">
        <v>35</v>
      </c>
      <c r="AJ55" t="s">
        <v>35</v>
      </c>
      <c r="AK55" t="s">
        <v>35</v>
      </c>
      <c r="AL55" t="s">
        <v>35</v>
      </c>
    </row>
    <row r="56" spans="1:38" x14ac:dyDescent="0.2">
      <c r="A56" s="47" t="s">
        <v>23</v>
      </c>
      <c r="B56" s="104">
        <f>[52]Julho!$E$5</f>
        <v>68.708333333333329</v>
      </c>
      <c r="C56" s="104">
        <f>[52]Julho!$E$6</f>
        <v>64.708333333333329</v>
      </c>
      <c r="D56" s="104">
        <f>[52]Julho!$E$7</f>
        <v>66.916666666666671</v>
      </c>
      <c r="E56" s="104">
        <f>[52]Julho!$E$8</f>
        <v>73.583333333333329</v>
      </c>
      <c r="F56" s="104">
        <f>[52]Julho!$E$9</f>
        <v>67.166666666666671</v>
      </c>
      <c r="G56" s="104">
        <f>[52]Julho!$E$10</f>
        <v>58.666666666666664</v>
      </c>
      <c r="H56" s="104">
        <f>[52]Julho!$E$11</f>
        <v>53.666666666666664</v>
      </c>
      <c r="I56" s="104">
        <f>[52]Julho!$E$12</f>
        <v>58.25</v>
      </c>
      <c r="J56" s="104">
        <f>[52]Julho!$E$13</f>
        <v>57.375</v>
      </c>
      <c r="K56" s="104">
        <f>[52]Julho!$E$14</f>
        <v>53.458333333333336</v>
      </c>
      <c r="L56" s="104">
        <f>[52]Julho!$E$15</f>
        <v>54.916666666666664</v>
      </c>
      <c r="M56" s="104">
        <f>[52]Julho!$E$16</f>
        <v>48.791666666666664</v>
      </c>
      <c r="N56" s="104">
        <f>[52]Julho!$E$17</f>
        <v>50.75</v>
      </c>
      <c r="O56" s="104">
        <f>[52]Julho!$E$18</f>
        <v>54.166666666666664</v>
      </c>
      <c r="P56" s="104">
        <f>[52]Julho!$E$19</f>
        <v>47.041666666666664</v>
      </c>
      <c r="Q56" s="104">
        <f>[52]Julho!$E$20</f>
        <v>37.583333333333336</v>
      </c>
      <c r="R56" s="104">
        <f>[52]Julho!$E$21</f>
        <v>50.208333333333336</v>
      </c>
      <c r="S56" s="104">
        <f>[52]Julho!$E$22</f>
        <v>56.875</v>
      </c>
      <c r="T56" s="104">
        <f>[52]Julho!$E$23</f>
        <v>62.041666666666664</v>
      </c>
      <c r="U56" s="104">
        <f>[52]Julho!$E$24</f>
        <v>55.958333333333336</v>
      </c>
      <c r="V56" s="104">
        <f>[52]Julho!$E$25</f>
        <v>46.875</v>
      </c>
      <c r="W56" s="104">
        <f>[52]Julho!$E$26</f>
        <v>49.708333333333336</v>
      </c>
      <c r="X56" s="104">
        <f>[52]Julho!$E$27</f>
        <v>47.416666666666664</v>
      </c>
      <c r="Y56" s="104">
        <f>[52]Julho!$E$28</f>
        <v>43.166666666666664</v>
      </c>
      <c r="Z56" s="104">
        <f>[52]Julho!$E$29</f>
        <v>59.708333333333336</v>
      </c>
      <c r="AA56" s="104">
        <f>[52]Julho!$E$30</f>
        <v>44.5</v>
      </c>
      <c r="AB56" s="104">
        <f>[52]Julho!$E$31</f>
        <v>43.333333333333336</v>
      </c>
      <c r="AC56" s="104">
        <f>[52]Julho!$E$32</f>
        <v>76.416666666666671</v>
      </c>
      <c r="AD56" s="104">
        <f>[52]Julho!$E$33</f>
        <v>65.458333333333329</v>
      </c>
      <c r="AE56" s="104">
        <f>[52]Julho!$E$34</f>
        <v>55.833333333333336</v>
      </c>
      <c r="AF56" s="104">
        <f>[52]Julho!$E$35</f>
        <v>34.125</v>
      </c>
      <c r="AG56" s="110">
        <f t="shared" si="1"/>
        <v>55.076612903225801</v>
      </c>
      <c r="AK56" t="s">
        <v>35</v>
      </c>
    </row>
    <row r="57" spans="1:38" x14ac:dyDescent="0.2">
      <c r="A57" s="47" t="s">
        <v>34</v>
      </c>
      <c r="B57" s="104">
        <f>[53]Julho!$E$5</f>
        <v>84</v>
      </c>
      <c r="C57" s="104">
        <f>[53]Julho!$E$6</f>
        <v>78.727272727272734</v>
      </c>
      <c r="D57" s="104">
        <f>[53]Julho!$E$7</f>
        <v>78.764705882352942</v>
      </c>
      <c r="E57" s="104">
        <f>[53]Julho!$E$8</f>
        <v>75</v>
      </c>
      <c r="F57" s="104">
        <f>[53]Julho!$E$9</f>
        <v>64.875</v>
      </c>
      <c r="G57" s="104">
        <f>[53]Julho!$E$10</f>
        <v>53.875</v>
      </c>
      <c r="H57" s="104">
        <f>[53]Julho!$E$11</f>
        <v>53.875</v>
      </c>
      <c r="I57" s="104">
        <f>[53]Julho!$E$12</f>
        <v>54.791666666666664</v>
      </c>
      <c r="J57" s="104">
        <f>[53]Julho!$E$13</f>
        <v>56.708333333333336</v>
      </c>
      <c r="K57" s="104">
        <f>[53]Julho!$E$14</f>
        <v>52.5</v>
      </c>
      <c r="L57" s="104">
        <f>[53]Julho!$E$15</f>
        <v>45.583333333333336</v>
      </c>
      <c r="M57" s="104">
        <f>[53]Julho!$E$16</f>
        <v>46.958333333333336</v>
      </c>
      <c r="N57" s="104">
        <f>[53]Julho!$E$17</f>
        <v>45.541666666666664</v>
      </c>
      <c r="O57" s="104">
        <f>[53]Julho!$E$18</f>
        <v>47.541666666666664</v>
      </c>
      <c r="P57" s="104">
        <f>[53]Julho!$E$19</f>
        <v>47.375</v>
      </c>
      <c r="Q57" s="104">
        <f>[53]Julho!$E$20</f>
        <v>44.416666666666664</v>
      </c>
      <c r="R57" s="104">
        <f>[53]Julho!$E$21</f>
        <v>51.708333333333336</v>
      </c>
      <c r="S57" s="104">
        <f>[53]Julho!$E$22</f>
        <v>71.125</v>
      </c>
      <c r="T57" s="104">
        <f>[53]Julho!$E$23</f>
        <v>59.541666666666664</v>
      </c>
      <c r="U57" s="104">
        <f>[53]Julho!$E$24</f>
        <v>51.458333333333336</v>
      </c>
      <c r="V57" s="104">
        <f>[53]Julho!$E$25</f>
        <v>48.041666666666664</v>
      </c>
      <c r="W57" s="104">
        <f>[53]Julho!$E$26</f>
        <v>44.041666666666664</v>
      </c>
      <c r="X57" s="104">
        <f>[53]Julho!$E$27</f>
        <v>46.458333333333336</v>
      </c>
      <c r="Y57" s="104">
        <f>[53]Julho!$E$28</f>
        <v>45.75</v>
      </c>
      <c r="Z57" s="104">
        <f>[53]Julho!$E$29</f>
        <v>41.291666666666664</v>
      </c>
      <c r="AA57" s="104">
        <f>[53]Julho!$E$30</f>
        <v>39.958333333333336</v>
      </c>
      <c r="AB57" s="104">
        <f>[53]Julho!$E$31</f>
        <v>39.875</v>
      </c>
      <c r="AC57" s="104">
        <f>[53]Julho!$E$32</f>
        <v>57.583333333333336</v>
      </c>
      <c r="AD57" s="104">
        <f>[53]Julho!$E$33</f>
        <v>73.772727272727266</v>
      </c>
      <c r="AE57" s="104">
        <f>[53]Julho!$E$34</f>
        <v>55.208333333333336</v>
      </c>
      <c r="AF57" s="104">
        <f>[53]Julho!$E$35</f>
        <v>32.125</v>
      </c>
      <c r="AG57" s="110">
        <f t="shared" si="1"/>
        <v>54.466872232764068</v>
      </c>
      <c r="AH57" s="12" t="s">
        <v>35</v>
      </c>
      <c r="AJ57" t="s">
        <v>35</v>
      </c>
      <c r="AK57" t="s">
        <v>35</v>
      </c>
    </row>
    <row r="58" spans="1:38" x14ac:dyDescent="0.2">
      <c r="A58" s="47" t="s">
        <v>20</v>
      </c>
      <c r="B58" s="104">
        <f>[54]Julho!$E$5</f>
        <v>75.041666666666671</v>
      </c>
      <c r="C58" s="104">
        <f>[54]Julho!$E$6</f>
        <v>76.708333333333329</v>
      </c>
      <c r="D58" s="104">
        <f>[54]Julho!$E$7</f>
        <v>71.739130434782609</v>
      </c>
      <c r="E58" s="104">
        <f>[54]Julho!$E$8</f>
        <v>68.083333333333329</v>
      </c>
      <c r="F58" s="104">
        <f>[54]Julho!$E$9</f>
        <v>66.708333333333329</v>
      </c>
      <c r="G58" s="104">
        <f>[54]Julho!$E$10</f>
        <v>63</v>
      </c>
      <c r="H58" s="104">
        <f>[54]Julho!$E$11</f>
        <v>61.958333333333336</v>
      </c>
      <c r="I58" s="104">
        <f>[54]Julho!$E$12</f>
        <v>62.833333333333336</v>
      </c>
      <c r="J58" s="104">
        <f>[54]Julho!$E$13</f>
        <v>60.708333333333336</v>
      </c>
      <c r="K58" s="104">
        <f>[54]Julho!$E$14</f>
        <v>60.625</v>
      </c>
      <c r="L58" s="104">
        <f>[54]Julho!$E$15</f>
        <v>54.75</v>
      </c>
      <c r="M58" s="104">
        <f>[54]Julho!$E$16</f>
        <v>50.583333333333336</v>
      </c>
      <c r="N58" s="104">
        <f>[54]Julho!$E$17</f>
        <v>51.916666666666664</v>
      </c>
      <c r="O58" s="104">
        <f>[54]Julho!$E$18</f>
        <v>60.416666666666664</v>
      </c>
      <c r="P58" s="104">
        <f>[54]Julho!$E$19</f>
        <v>55.75</v>
      </c>
      <c r="Q58" s="104">
        <f>[54]Julho!$E$20</f>
        <v>50.291666666666664</v>
      </c>
      <c r="R58" s="104">
        <f>[54]Julho!$E$21</f>
        <v>49.333333333333336</v>
      </c>
      <c r="S58" s="104">
        <f>[54]Julho!$E$22</f>
        <v>57.083333333333336</v>
      </c>
      <c r="T58" s="104">
        <f>[54]Julho!$E$23</f>
        <v>58.583333333333336</v>
      </c>
      <c r="U58" s="104">
        <f>[54]Julho!$E$24</f>
        <v>55.5</v>
      </c>
      <c r="V58" s="104">
        <f>[54]Julho!$E$25</f>
        <v>51.333333333333336</v>
      </c>
      <c r="W58" s="104">
        <f>[54]Julho!$E$26</f>
        <v>54.083333333333336</v>
      </c>
      <c r="X58" s="104">
        <f>[54]Julho!$E$27</f>
        <v>53.208333333333336</v>
      </c>
      <c r="Y58" s="104">
        <f>[54]Julho!$E$28</f>
        <v>52.583333333333336</v>
      </c>
      <c r="Z58" s="104">
        <f>[54]Julho!$E$29</f>
        <v>56.25</v>
      </c>
      <c r="AA58" s="104">
        <f>[54]Julho!$E$30</f>
        <v>53.833333333333336</v>
      </c>
      <c r="AB58" s="104">
        <f>[54]Julho!$E$31</f>
        <v>47.666666666666664</v>
      </c>
      <c r="AC58" s="104">
        <f>[54]Julho!$E$32</f>
        <v>71.666666666666671</v>
      </c>
      <c r="AD58" s="104">
        <f>[54]Julho!$E$33</f>
        <v>66.625</v>
      </c>
      <c r="AE58" s="104">
        <f>[54]Julho!$E$34</f>
        <v>61.125</v>
      </c>
      <c r="AF58" s="104">
        <f>[54]Julho!$E$35</f>
        <v>54.708333333333336</v>
      </c>
      <c r="AG58" s="110">
        <f t="shared" si="1"/>
        <v>59.183789153810174</v>
      </c>
      <c r="AI58" t="s">
        <v>35</v>
      </c>
      <c r="AJ58" t="s">
        <v>35</v>
      </c>
      <c r="AK58" t="s">
        <v>35</v>
      </c>
    </row>
    <row r="59" spans="1:38" s="5" customFormat="1" ht="17.100000000000001" customHeight="1" x14ac:dyDescent="0.2">
      <c r="A59" s="48" t="s">
        <v>155</v>
      </c>
      <c r="B59" s="105">
        <f t="shared" ref="B59:AE59" si="2">AVERAGE(B5:B58)</f>
        <v>74.966363501922501</v>
      </c>
      <c r="C59" s="105">
        <f t="shared" si="2"/>
        <v>70.947817595937906</v>
      </c>
      <c r="D59" s="105">
        <f t="shared" si="2"/>
        <v>71.499758281867813</v>
      </c>
      <c r="E59" s="105">
        <f t="shared" si="2"/>
        <v>74.532341812323011</v>
      </c>
      <c r="F59" s="105">
        <f t="shared" si="2"/>
        <v>70.889053224784803</v>
      </c>
      <c r="G59" s="105">
        <f t="shared" si="2"/>
        <v>65.069720598275239</v>
      </c>
      <c r="H59" s="105">
        <f t="shared" si="2"/>
        <v>63.115582201259954</v>
      </c>
      <c r="I59" s="105">
        <f t="shared" si="2"/>
        <v>64.98949158610813</v>
      </c>
      <c r="J59" s="105">
        <f t="shared" si="2"/>
        <v>62.805840122610306</v>
      </c>
      <c r="K59" s="105">
        <f t="shared" si="2"/>
        <v>62.608992863096681</v>
      </c>
      <c r="L59" s="105">
        <f t="shared" si="2"/>
        <v>61.575554569653946</v>
      </c>
      <c r="M59" s="105">
        <f t="shared" si="2"/>
        <v>56.210544217687072</v>
      </c>
      <c r="N59" s="105">
        <f t="shared" si="2"/>
        <v>56.870211242391683</v>
      </c>
      <c r="O59" s="105">
        <f t="shared" si="2"/>
        <v>60.893136108198227</v>
      </c>
      <c r="P59" s="105">
        <f t="shared" si="2"/>
        <v>58.643581780538298</v>
      </c>
      <c r="Q59" s="105">
        <f t="shared" si="2"/>
        <v>53.869181883279637</v>
      </c>
      <c r="R59" s="105">
        <f t="shared" si="2"/>
        <v>62.640615337043918</v>
      </c>
      <c r="S59" s="105">
        <f t="shared" si="2"/>
        <v>64.786622723623609</v>
      </c>
      <c r="T59" s="105">
        <f t="shared" si="2"/>
        <v>64.687936278243569</v>
      </c>
      <c r="U59" s="105">
        <f t="shared" si="2"/>
        <v>61.348884810841319</v>
      </c>
      <c r="V59" s="105">
        <f t="shared" si="2"/>
        <v>58.991156462585032</v>
      </c>
      <c r="W59" s="105">
        <f t="shared" si="2"/>
        <v>58.55956078083409</v>
      </c>
      <c r="X59" s="105">
        <f t="shared" si="2"/>
        <v>57.474642962775178</v>
      </c>
      <c r="Y59" s="105">
        <f t="shared" si="2"/>
        <v>58.275934653929326</v>
      </c>
      <c r="Z59" s="105">
        <f t="shared" si="2"/>
        <v>61.335459183673457</v>
      </c>
      <c r="AA59" s="105">
        <f t="shared" si="2"/>
        <v>56.377746376811608</v>
      </c>
      <c r="AB59" s="105">
        <f t="shared" si="2"/>
        <v>56.309703557312247</v>
      </c>
      <c r="AC59" s="105">
        <f t="shared" si="2"/>
        <v>77.595051561183936</v>
      </c>
      <c r="AD59" s="105">
        <f t="shared" si="2"/>
        <v>69.760114015639076</v>
      </c>
      <c r="AE59" s="105">
        <f t="shared" si="2"/>
        <v>60.557552507168886</v>
      </c>
      <c r="AF59" s="105">
        <f t="shared" ref="AF59" si="3">AVERAGE(AF5:AF58)</f>
        <v>47.921224630202957</v>
      </c>
      <c r="AG59" s="106">
        <f>AVERAGE(AG5:AG58)</f>
        <v>62.810883793775936</v>
      </c>
      <c r="AI59" s="5" t="s">
        <v>35</v>
      </c>
    </row>
    <row r="60" spans="1:38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 t="s">
        <v>35</v>
      </c>
      <c r="AF60" s="49"/>
      <c r="AG60" s="66"/>
    </row>
    <row r="61" spans="1:38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68"/>
      <c r="AF61" s="76"/>
      <c r="AG61" s="66"/>
      <c r="AK61" t="s">
        <v>35</v>
      </c>
    </row>
    <row r="62" spans="1:38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66"/>
    </row>
    <row r="63" spans="1:38" x14ac:dyDescent="0.2">
      <c r="A63" s="91"/>
      <c r="B63" s="91"/>
      <c r="C63" s="91"/>
      <c r="D63" s="91"/>
      <c r="E63" s="91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66"/>
    </row>
    <row r="64" spans="1:38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66"/>
    </row>
    <row r="65" spans="1:37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66"/>
      <c r="AK65" s="12" t="s">
        <v>35</v>
      </c>
    </row>
    <row r="66" spans="1:37" ht="13.5" thickBot="1" x14ac:dyDescent="0.25">
      <c r="A66" s="50"/>
      <c r="B66" s="51"/>
      <c r="C66" s="51"/>
      <c r="D66" s="51"/>
      <c r="E66" s="51"/>
      <c r="F66" s="51"/>
      <c r="G66" s="51" t="s">
        <v>35</v>
      </c>
      <c r="H66" s="51"/>
      <c r="I66" s="51"/>
      <c r="J66" s="51"/>
      <c r="K66" s="51"/>
      <c r="L66" s="51" t="s">
        <v>35</v>
      </c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67"/>
      <c r="AI66" t="s">
        <v>35</v>
      </c>
    </row>
    <row r="68" spans="1:37" x14ac:dyDescent="0.2">
      <c r="AI68" t="s">
        <v>35</v>
      </c>
    </row>
    <row r="69" spans="1:37" x14ac:dyDescent="0.2">
      <c r="K69" s="2" t="s">
        <v>35</v>
      </c>
      <c r="AE69" s="2" t="s">
        <v>35</v>
      </c>
      <c r="AK69" s="12" t="s">
        <v>35</v>
      </c>
    </row>
    <row r="71" spans="1:37" x14ac:dyDescent="0.2">
      <c r="M71" s="2" t="s">
        <v>35</v>
      </c>
      <c r="T71" s="2" t="s">
        <v>35</v>
      </c>
    </row>
    <row r="72" spans="1:37" x14ac:dyDescent="0.2">
      <c r="AB72" s="2" t="s">
        <v>35</v>
      </c>
      <c r="AC72" s="2" t="s">
        <v>35</v>
      </c>
      <c r="AG72" s="7" t="s">
        <v>35</v>
      </c>
    </row>
    <row r="73" spans="1:37" x14ac:dyDescent="0.2">
      <c r="P73" s="2" t="s">
        <v>35</v>
      </c>
      <c r="R73" s="2" t="s">
        <v>35</v>
      </c>
    </row>
    <row r="75" spans="1:37" x14ac:dyDescent="0.2">
      <c r="AH75" t="s">
        <v>35</v>
      </c>
    </row>
    <row r="78" spans="1:37" x14ac:dyDescent="0.2">
      <c r="T78" s="2" t="s">
        <v>35</v>
      </c>
    </row>
    <row r="81" spans="11:11" x14ac:dyDescent="0.2">
      <c r="K81" s="2" t="s">
        <v>35</v>
      </c>
    </row>
  </sheetData>
  <mergeCells count="35">
    <mergeCell ref="Y3:Y4"/>
    <mergeCell ref="X3:X4"/>
    <mergeCell ref="T3:T4"/>
    <mergeCell ref="U3:U4"/>
    <mergeCell ref="V3:V4"/>
    <mergeCell ref="W3:W4"/>
    <mergeCell ref="AG3:AG4"/>
    <mergeCell ref="Z3:Z4"/>
    <mergeCell ref="AE3:AE4"/>
    <mergeCell ref="AA3:AA4"/>
    <mergeCell ref="AB3:AB4"/>
    <mergeCell ref="AC3:AC4"/>
    <mergeCell ref="AD3:AD4"/>
    <mergeCell ref="AF3:AF4"/>
    <mergeCell ref="N3:N4"/>
    <mergeCell ref="O3:O4"/>
    <mergeCell ref="P3:P4"/>
    <mergeCell ref="Q3:Q4"/>
    <mergeCell ref="R3:R4"/>
    <mergeCell ref="B2:AG2"/>
    <mergeCell ref="M3:M4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85"/>
  <sheetViews>
    <sheetView zoomScale="90" zoomScaleNormal="90" workbookViewId="0">
      <selection activeCell="A23" sqref="A23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2" width="6.42578125" style="2" bestFit="1" customWidth="1"/>
    <col min="33" max="33" width="7.5703125" style="7" bestFit="1" customWidth="1"/>
    <col min="34" max="34" width="7.7109375" style="1" customWidth="1"/>
    <col min="37" max="37" width="15.5703125" bestFit="1" customWidth="1"/>
  </cols>
  <sheetData>
    <row r="1" spans="1:36" ht="20.100000000000001" customHeight="1" x14ac:dyDescent="0.2">
      <c r="A1" s="136" t="s">
        <v>163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6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[1]Julho!$F$5</f>
        <v>87</v>
      </c>
      <c r="C5" s="102">
        <f>[1]Julho!$F$6</f>
        <v>100</v>
      </c>
      <c r="D5" s="102">
        <f>[1]Julho!$F$7</f>
        <v>100</v>
      </c>
      <c r="E5" s="102">
        <f>[1]Julho!$F$8</f>
        <v>100</v>
      </c>
      <c r="F5" s="102">
        <f>[1]Julho!$F$9</f>
        <v>100</v>
      </c>
      <c r="G5" s="102">
        <f>[1]Julho!$F$10</f>
        <v>100</v>
      </c>
      <c r="H5" s="102">
        <f>[1]Julho!$F$11</f>
        <v>100</v>
      </c>
      <c r="I5" s="102">
        <f>[1]Julho!$F$12</f>
        <v>100</v>
      </c>
      <c r="J5" s="102">
        <f>[1]Julho!$F$13</f>
        <v>100</v>
      </c>
      <c r="K5" s="102">
        <f>[1]Julho!$F$14</f>
        <v>100</v>
      </c>
      <c r="L5" s="102">
        <f>[1]Julho!$F$15</f>
        <v>98</v>
      </c>
      <c r="M5" s="102">
        <f>[1]Julho!$F$16</f>
        <v>100</v>
      </c>
      <c r="N5" s="102">
        <f>[1]Julho!$F$17</f>
        <v>94</v>
      </c>
      <c r="O5" s="102">
        <f>[1]Julho!$F$18</f>
        <v>100</v>
      </c>
      <c r="P5" s="102">
        <f>[1]Julho!$F$19</f>
        <v>100</v>
      </c>
      <c r="Q5" s="102">
        <f>[1]Julho!$F$20</f>
        <v>99</v>
      </c>
      <c r="R5" s="102">
        <f>[1]Julho!$F$21</f>
        <v>98</v>
      </c>
      <c r="S5" s="102">
        <f>[1]Julho!$F$22</f>
        <v>79</v>
      </c>
      <c r="T5" s="102">
        <f>[1]Julho!$F$23</f>
        <v>100</v>
      </c>
      <c r="U5" s="102">
        <f>[1]Julho!$F$24</f>
        <v>100</v>
      </c>
      <c r="V5" s="102">
        <f>[1]Julho!$F$25</f>
        <v>99</v>
      </c>
      <c r="W5" s="102">
        <f>[1]Julho!$F$26</f>
        <v>100</v>
      </c>
      <c r="X5" s="102">
        <f>[1]Julho!$F$27</f>
        <v>98</v>
      </c>
      <c r="Y5" s="102">
        <f>[1]Julho!$F$28</f>
        <v>100</v>
      </c>
      <c r="Z5" s="102">
        <f>[1]Julho!$F$29</f>
        <v>94</v>
      </c>
      <c r="AA5" s="102">
        <f>[1]Julho!$F$30</f>
        <v>97</v>
      </c>
      <c r="AB5" s="102">
        <f>[1]Julho!$F$31</f>
        <v>97</v>
      </c>
      <c r="AC5" s="102">
        <f>[1]Julho!$F$32</f>
        <v>92</v>
      </c>
      <c r="AD5" s="102">
        <f>[1]Julho!$F$33</f>
        <v>99</v>
      </c>
      <c r="AE5" s="102">
        <f>[1]Julho!$F$34</f>
        <v>100</v>
      </c>
      <c r="AF5" s="102">
        <f>[1]Julho!$F$35</f>
        <v>100</v>
      </c>
      <c r="AG5" s="109">
        <f>MAX(B5:AF5)</f>
        <v>100</v>
      </c>
      <c r="AH5" s="108">
        <f t="shared" ref="AH5:AH58" si="1">AVERAGE(B5:AF5)</f>
        <v>97.774193548387103</v>
      </c>
    </row>
    <row r="6" spans="1:36" x14ac:dyDescent="0.2">
      <c r="A6" s="47" t="s">
        <v>0</v>
      </c>
      <c r="B6" s="104">
        <f>[2]Julho!$F$5</f>
        <v>81</v>
      </c>
      <c r="C6" s="104">
        <f>[2]Julho!$F$6</f>
        <v>88</v>
      </c>
      <c r="D6" s="104">
        <f>[2]Julho!$F$7</f>
        <v>88</v>
      </c>
      <c r="E6" s="104">
        <f>[2]Julho!$F$8</f>
        <v>100</v>
      </c>
      <c r="F6" s="104">
        <f>[2]Julho!$F$9</f>
        <v>100</v>
      </c>
      <c r="G6" s="104">
        <f>[2]Julho!$F$10</f>
        <v>98</v>
      </c>
      <c r="H6" s="104">
        <f>[2]Julho!$F$11</f>
        <v>93</v>
      </c>
      <c r="I6" s="104">
        <f>[2]Julho!$F$12</f>
        <v>93</v>
      </c>
      <c r="J6" s="104">
        <f>[2]Julho!$F$13</f>
        <v>92</v>
      </c>
      <c r="K6" s="104">
        <f>[2]Julho!$F$14</f>
        <v>92</v>
      </c>
      <c r="L6" s="104">
        <f>[2]Julho!$F$15</f>
        <v>92</v>
      </c>
      <c r="M6" s="104">
        <f>[2]Julho!$F$16</f>
        <v>85</v>
      </c>
      <c r="N6" s="104">
        <f>[2]Julho!$F$17</f>
        <v>88</v>
      </c>
      <c r="O6" s="104">
        <f>[2]Julho!$F$18</f>
        <v>88</v>
      </c>
      <c r="P6" s="104">
        <f>[2]Julho!$F$19</f>
        <v>92</v>
      </c>
      <c r="Q6" s="104">
        <f>[2]Julho!$F$20</f>
        <v>86</v>
      </c>
      <c r="R6" s="104">
        <f>[2]Julho!$F$21</f>
        <v>92</v>
      </c>
      <c r="S6" s="104">
        <f>[2]Julho!$F$22</f>
        <v>94</v>
      </c>
      <c r="T6" s="104">
        <f>[2]Julho!$F$23</f>
        <v>88</v>
      </c>
      <c r="U6" s="104">
        <f>[2]Julho!$F$24</f>
        <v>90</v>
      </c>
      <c r="V6" s="104">
        <f>[2]Julho!$F$25</f>
        <v>92</v>
      </c>
      <c r="W6" s="104">
        <f>[2]Julho!$F$26</f>
        <v>91</v>
      </c>
      <c r="X6" s="104">
        <f>[2]Julho!$F$27</f>
        <v>87</v>
      </c>
      <c r="Y6" s="104">
        <f>[2]Julho!$F$28</f>
        <v>83</v>
      </c>
      <c r="Z6" s="104">
        <f>[2]Julho!$F$29</f>
        <v>97</v>
      </c>
      <c r="AA6" s="104">
        <f>[2]Julho!$F$30</f>
        <v>91</v>
      </c>
      <c r="AB6" s="104">
        <f>[2]Julho!$F$31</f>
        <v>98</v>
      </c>
      <c r="AC6" s="104">
        <f>[2]Julho!$F$32</f>
        <v>96</v>
      </c>
      <c r="AD6" s="104">
        <f>[2]Julho!$F$33</f>
        <v>95</v>
      </c>
      <c r="AE6" s="104">
        <f>[2]Julho!$F$34</f>
        <v>97</v>
      </c>
      <c r="AF6" s="104">
        <f>[2]Julho!$F$35</f>
        <v>84</v>
      </c>
      <c r="AG6" s="109">
        <f t="shared" ref="AG6:AG58" si="2">MAX(B6:AF6)</f>
        <v>100</v>
      </c>
      <c r="AH6" s="108">
        <f t="shared" si="1"/>
        <v>91.322580645161295</v>
      </c>
    </row>
    <row r="7" spans="1:36" x14ac:dyDescent="0.2">
      <c r="A7" s="47" t="s">
        <v>81</v>
      </c>
      <c r="B7" s="104">
        <f>[3]Julho!$F$5</f>
        <v>80</v>
      </c>
      <c r="C7" s="104">
        <f>[3]Julho!$F$6</f>
        <v>80</v>
      </c>
      <c r="D7" s="104">
        <f>[3]Julho!$F$7</f>
        <v>89</v>
      </c>
      <c r="E7" s="104">
        <f>[3]Julho!$F$8</f>
        <v>96</v>
      </c>
      <c r="F7" s="104">
        <f>[3]Julho!$F$9</f>
        <v>91</v>
      </c>
      <c r="G7" s="104">
        <f>[3]Julho!$F$10</f>
        <v>92</v>
      </c>
      <c r="H7" s="104">
        <f>[3]Julho!$F$11</f>
        <v>85</v>
      </c>
      <c r="I7" s="104">
        <f>[3]Julho!$F$12</f>
        <v>88</v>
      </c>
      <c r="J7" s="104">
        <f>[3]Julho!$F$13</f>
        <v>85</v>
      </c>
      <c r="K7" s="104">
        <f>[3]Julho!$F$14</f>
        <v>90</v>
      </c>
      <c r="L7" s="104">
        <f>[3]Julho!$F$15</f>
        <v>85</v>
      </c>
      <c r="M7" s="104">
        <f>[3]Julho!$F$16</f>
        <v>77</v>
      </c>
      <c r="N7" s="104">
        <f>[3]Julho!$F$17</f>
        <v>71</v>
      </c>
      <c r="O7" s="104">
        <f>[3]Julho!$F$18</f>
        <v>81</v>
      </c>
      <c r="P7" s="104">
        <f>[3]Julho!$F$19</f>
        <v>82</v>
      </c>
      <c r="Q7" s="104">
        <f>[3]Julho!$F$20</f>
        <v>75</v>
      </c>
      <c r="R7" s="104">
        <f>[3]Julho!$F$21</f>
        <v>71</v>
      </c>
      <c r="S7" s="104">
        <f>[3]Julho!$F$22</f>
        <v>88</v>
      </c>
      <c r="T7" s="104">
        <f>[3]Julho!$F$23</f>
        <v>94</v>
      </c>
      <c r="U7" s="104">
        <f>[3]Julho!$F$24</f>
        <v>87</v>
      </c>
      <c r="V7" s="104">
        <f>[3]Julho!$F$25</f>
        <v>84</v>
      </c>
      <c r="W7" s="104">
        <f>[3]Julho!$F$26</f>
        <v>84</v>
      </c>
      <c r="X7" s="104">
        <f>[3]Julho!$F$27</f>
        <v>66</v>
      </c>
      <c r="Y7" s="104">
        <f>[3]Julho!$F$28</f>
        <v>72</v>
      </c>
      <c r="Z7" s="104">
        <f>[3]Julho!$F$29</f>
        <v>90</v>
      </c>
      <c r="AA7" s="104">
        <f>[3]Julho!$F$30</f>
        <v>80</v>
      </c>
      <c r="AB7" s="104">
        <f>[3]Julho!$F$31</f>
        <v>87</v>
      </c>
      <c r="AC7" s="104">
        <f>[3]Julho!$F$32</f>
        <v>97</v>
      </c>
      <c r="AD7" s="104">
        <f>[3]Julho!$F$33</f>
        <v>95</v>
      </c>
      <c r="AE7" s="104">
        <f>[3]Julho!$F$34</f>
        <v>90</v>
      </c>
      <c r="AF7" s="104">
        <f>[3]Julho!$F$35</f>
        <v>76</v>
      </c>
      <c r="AG7" s="109">
        <f t="shared" si="2"/>
        <v>97</v>
      </c>
      <c r="AH7" s="108">
        <f t="shared" si="1"/>
        <v>84.129032258064512</v>
      </c>
    </row>
    <row r="8" spans="1:36" x14ac:dyDescent="0.2">
      <c r="A8" s="47" t="s">
        <v>1</v>
      </c>
      <c r="B8" s="104">
        <f>[4]Julho!$F$5</f>
        <v>80</v>
      </c>
      <c r="C8" s="104">
        <f>[4]Julho!$F$6</f>
        <v>84</v>
      </c>
      <c r="D8" s="104">
        <f>[4]Julho!$F$7</f>
        <v>81</v>
      </c>
      <c r="E8" s="104">
        <f>[4]Julho!$F$8</f>
        <v>89</v>
      </c>
      <c r="F8" s="104">
        <f>[4]Julho!$F$9</f>
        <v>87</v>
      </c>
      <c r="G8" s="104">
        <f>[4]Julho!$F$10</f>
        <v>93</v>
      </c>
      <c r="H8" s="104">
        <f>[4]Julho!$F$11</f>
        <v>87</v>
      </c>
      <c r="I8" s="104">
        <f>[4]Julho!$F$12</f>
        <v>88</v>
      </c>
      <c r="J8" s="104">
        <f>[4]Julho!$F$13</f>
        <v>86</v>
      </c>
      <c r="K8" s="104">
        <f>[4]Julho!$F$14</f>
        <v>80</v>
      </c>
      <c r="L8" s="104">
        <f>[4]Julho!$F$15</f>
        <v>88</v>
      </c>
      <c r="M8" s="104">
        <f>[4]Julho!$F$16</f>
        <v>85</v>
      </c>
      <c r="N8" s="104">
        <f>[4]Julho!$F$17</f>
        <v>89</v>
      </c>
      <c r="O8" s="104">
        <f>[4]Julho!$F$18</f>
        <v>85</v>
      </c>
      <c r="P8" s="104">
        <f>[4]Julho!$F$19</f>
        <v>89</v>
      </c>
      <c r="Q8" s="104">
        <f>[4]Julho!$F$20</f>
        <v>87</v>
      </c>
      <c r="R8" s="104">
        <f>[4]Julho!$F$21</f>
        <v>84</v>
      </c>
      <c r="S8" s="104">
        <f>[4]Julho!$F$22</f>
        <v>83</v>
      </c>
      <c r="T8" s="104">
        <f>[4]Julho!$F$23</f>
        <v>82</v>
      </c>
      <c r="U8" s="104">
        <f>[4]Julho!$F$24</f>
        <v>87</v>
      </c>
      <c r="V8" s="104">
        <f>[4]Julho!$F$25</f>
        <v>90</v>
      </c>
      <c r="W8" s="104">
        <f>[4]Julho!$F$26</f>
        <v>89</v>
      </c>
      <c r="X8" s="104">
        <f>[4]Julho!$F$27</f>
        <v>88</v>
      </c>
      <c r="Y8" s="104">
        <f>[4]Julho!$F$28</f>
        <v>92</v>
      </c>
      <c r="Z8" s="104">
        <f>[4]Julho!$F$29</f>
        <v>73</v>
      </c>
      <c r="AA8" s="104">
        <f>[4]Julho!$F$30</f>
        <v>80</v>
      </c>
      <c r="AB8" s="104">
        <f>[4]Julho!$F$31</f>
        <v>87</v>
      </c>
      <c r="AC8" s="104">
        <f>[4]Julho!$F$32</f>
        <v>92</v>
      </c>
      <c r="AD8" s="104">
        <f>[4]Julho!$F$33</f>
        <v>92</v>
      </c>
      <c r="AE8" s="104">
        <f>[4]Julho!$F$34</f>
        <v>77</v>
      </c>
      <c r="AF8" s="104">
        <f>[4]Julho!$F$35</f>
        <v>73</v>
      </c>
      <c r="AG8" s="109">
        <f t="shared" si="2"/>
        <v>93</v>
      </c>
      <c r="AH8" s="108">
        <f t="shared" si="1"/>
        <v>85.387096774193552</v>
      </c>
    </row>
    <row r="9" spans="1:36" x14ac:dyDescent="0.2">
      <c r="A9" s="47" t="s">
        <v>138</v>
      </c>
      <c r="B9" s="104">
        <f>[5]Julho!$F$5</f>
        <v>92</v>
      </c>
      <c r="C9" s="104">
        <f>[5]Julho!$F$6</f>
        <v>81</v>
      </c>
      <c r="D9" s="104">
        <f>[5]Julho!$F$7</f>
        <v>83</v>
      </c>
      <c r="E9" s="104">
        <f>[5]Julho!$F$8</f>
        <v>99</v>
      </c>
      <c r="F9" s="104">
        <f>[5]Julho!$F$9</f>
        <v>94</v>
      </c>
      <c r="G9" s="104">
        <f>[5]Julho!$F$10</f>
        <v>84</v>
      </c>
      <c r="H9" s="104">
        <f>[5]Julho!$F$11</f>
        <v>82</v>
      </c>
      <c r="I9" s="104">
        <f>[5]Julho!$F$12</f>
        <v>84</v>
      </c>
      <c r="J9" s="104">
        <f>[5]Julho!$F$13</f>
        <v>82</v>
      </c>
      <c r="K9" s="104">
        <f>[5]Julho!$F$14</f>
        <v>72</v>
      </c>
      <c r="L9" s="104">
        <f>[5]Julho!$F$15</f>
        <v>78</v>
      </c>
      <c r="M9" s="104">
        <f>[5]Julho!$F$16</f>
        <v>67</v>
      </c>
      <c r="N9" s="104">
        <f>[5]Julho!$F$17</f>
        <v>62</v>
      </c>
      <c r="O9" s="104">
        <f>[5]Julho!$F$18</f>
        <v>79</v>
      </c>
      <c r="P9" s="104">
        <f>[5]Julho!$F$19</f>
        <v>79</v>
      </c>
      <c r="Q9" s="104">
        <f>[5]Julho!$F$20</f>
        <v>69</v>
      </c>
      <c r="R9" s="104">
        <f>[5]Julho!$F$21</f>
        <v>99</v>
      </c>
      <c r="S9" s="104">
        <f>[5]Julho!$F$22</f>
        <v>82</v>
      </c>
      <c r="T9" s="104">
        <f>[5]Julho!$F$23</f>
        <v>95</v>
      </c>
      <c r="U9" s="104">
        <f>[5]Julho!$F$24</f>
        <v>63</v>
      </c>
      <c r="V9" s="104">
        <f>[5]Julho!$F$25</f>
        <v>76</v>
      </c>
      <c r="W9" s="104">
        <f>[5]Julho!$F$26</f>
        <v>63</v>
      </c>
      <c r="X9" s="104">
        <f>[5]Julho!$F$27</f>
        <v>70</v>
      </c>
      <c r="Y9" s="104">
        <f>[5]Julho!$F$28</f>
        <v>87</v>
      </c>
      <c r="Z9" s="104">
        <f>[5]Julho!$F$29</f>
        <v>95</v>
      </c>
      <c r="AA9" s="104">
        <f>[5]Julho!$F$30</f>
        <v>78</v>
      </c>
      <c r="AB9" s="104">
        <f>[5]Julho!$F$31</f>
        <v>99</v>
      </c>
      <c r="AC9" s="104">
        <f>[5]Julho!$F$32</f>
        <v>100</v>
      </c>
      <c r="AD9" s="104">
        <f>[5]Julho!$F$33</f>
        <v>100</v>
      </c>
      <c r="AE9" s="104">
        <f>[5]Julho!$F$34</f>
        <v>87</v>
      </c>
      <c r="AF9" s="104">
        <f>[5]Julho!$F$35</f>
        <v>63</v>
      </c>
      <c r="AG9" s="109">
        <f t="shared" si="2"/>
        <v>100</v>
      </c>
      <c r="AH9" s="108">
        <f t="shared" si="1"/>
        <v>82.064516129032256</v>
      </c>
    </row>
    <row r="10" spans="1:36" x14ac:dyDescent="0.2">
      <c r="A10" s="47" t="s">
        <v>87</v>
      </c>
      <c r="B10" s="104">
        <f>[6]Julho!$F$5</f>
        <v>97</v>
      </c>
      <c r="C10" s="104">
        <f>[6]Julho!$F$6</f>
        <v>100</v>
      </c>
      <c r="D10" s="104">
        <f>[6]Julho!$F$7</f>
        <v>100</v>
      </c>
      <c r="E10" s="104">
        <f>[6]Julho!$F$8</f>
        <v>100</v>
      </c>
      <c r="F10" s="104">
        <f>[6]Julho!$F$9</f>
        <v>100</v>
      </c>
      <c r="G10" s="104">
        <f>[6]Julho!$F$10</f>
        <v>100</v>
      </c>
      <c r="H10" s="104">
        <f>[6]Julho!$F$11</f>
        <v>98</v>
      </c>
      <c r="I10" s="104">
        <f>[6]Julho!$F$12</f>
        <v>100</v>
      </c>
      <c r="J10" s="104">
        <f>[6]Julho!$F$13</f>
        <v>99</v>
      </c>
      <c r="K10" s="104">
        <f>[6]Julho!$F$14</f>
        <v>100</v>
      </c>
      <c r="L10" s="104">
        <f>[6]Julho!$F$15</f>
        <v>100</v>
      </c>
      <c r="M10" s="104">
        <f>[6]Julho!$F$16</f>
        <v>95</v>
      </c>
      <c r="N10" s="104">
        <f>[6]Julho!$F$17</f>
        <v>95</v>
      </c>
      <c r="O10" s="104">
        <f>[6]Julho!$F$18</f>
        <v>99</v>
      </c>
      <c r="P10" s="104">
        <f>[6]Julho!$F$19</f>
        <v>84</v>
      </c>
      <c r="Q10" s="104">
        <f>[6]Julho!$F$20</f>
        <v>88</v>
      </c>
      <c r="R10" s="104">
        <f>[6]Julho!$F$21</f>
        <v>82</v>
      </c>
      <c r="S10" s="104">
        <f>[6]Julho!$F$22</f>
        <v>100</v>
      </c>
      <c r="T10" s="104">
        <f>[6]Julho!$F$23</f>
        <v>98</v>
      </c>
      <c r="U10" s="104">
        <f>[6]Julho!$F$24</f>
        <v>97</v>
      </c>
      <c r="V10" s="104">
        <f>[6]Julho!$F$25</f>
        <v>96</v>
      </c>
      <c r="W10" s="104">
        <f>[6]Julho!$F$26</f>
        <v>87</v>
      </c>
      <c r="X10" s="104">
        <f>[6]Julho!$F$27</f>
        <v>92</v>
      </c>
      <c r="Y10" s="104">
        <f>[6]Julho!$F$28</f>
        <v>85</v>
      </c>
      <c r="Z10" s="104">
        <f>[6]Julho!$F$29</f>
        <v>96</v>
      </c>
      <c r="AA10" s="104">
        <f>[6]Julho!$F$30</f>
        <v>94</v>
      </c>
      <c r="AB10" s="104">
        <f>[6]Julho!$F$31</f>
        <v>68</v>
      </c>
      <c r="AC10" s="104">
        <f>[6]Julho!$F$32</f>
        <v>100</v>
      </c>
      <c r="AD10" s="104">
        <f>[6]Julho!$F$33</f>
        <v>99</v>
      </c>
      <c r="AE10" s="104">
        <f>[6]Julho!$F$34</f>
        <v>100</v>
      </c>
      <c r="AF10" s="104">
        <f>[6]Julho!$F$35</f>
        <v>82</v>
      </c>
      <c r="AG10" s="109">
        <f t="shared" si="2"/>
        <v>100</v>
      </c>
      <c r="AH10" s="108">
        <f t="shared" si="1"/>
        <v>94.548387096774192</v>
      </c>
    </row>
    <row r="11" spans="1:36" x14ac:dyDescent="0.2">
      <c r="A11" s="47" t="s">
        <v>47</v>
      </c>
      <c r="B11" s="104">
        <f>[7]Julho!$F$5</f>
        <v>100</v>
      </c>
      <c r="C11" s="104">
        <f>[7]Julho!$F$6</f>
        <v>95</v>
      </c>
      <c r="D11" s="104">
        <f>[7]Julho!$F$7</f>
        <v>100</v>
      </c>
      <c r="E11" s="104">
        <f>[7]Julho!$F$8</f>
        <v>100</v>
      </c>
      <c r="F11" s="104">
        <f>[7]Julho!$F$9</f>
        <v>100</v>
      </c>
      <c r="G11" s="104">
        <f>[7]Julho!$F$10</f>
        <v>100</v>
      </c>
      <c r="H11" s="104">
        <f>[7]Julho!$F$11</f>
        <v>91</v>
      </c>
      <c r="I11" s="104">
        <f>[7]Julho!$F$12</f>
        <v>100</v>
      </c>
      <c r="J11" s="104">
        <f>[7]Julho!$F$13</f>
        <v>81</v>
      </c>
      <c r="K11" s="104">
        <f>[7]Julho!$F$14</f>
        <v>100</v>
      </c>
      <c r="L11" s="104">
        <f>[7]Julho!$F$15</f>
        <v>84</v>
      </c>
      <c r="M11" s="104">
        <f>[7]Julho!$F$16</f>
        <v>83</v>
      </c>
      <c r="N11" s="104">
        <f>[7]Julho!$F$17</f>
        <v>71</v>
      </c>
      <c r="O11" s="104">
        <f>[7]Julho!$F$18</f>
        <v>83</v>
      </c>
      <c r="P11" s="104">
        <f>[7]Julho!$F$19</f>
        <v>80</v>
      </c>
      <c r="Q11" s="104">
        <f>[7]Julho!$F$20</f>
        <v>66</v>
      </c>
      <c r="R11" s="104">
        <f>[7]Julho!$F$21</f>
        <v>79</v>
      </c>
      <c r="S11" s="104">
        <f>[7]Julho!$F$22</f>
        <v>87</v>
      </c>
      <c r="T11" s="104">
        <f>[7]Julho!$F$23</f>
        <v>100</v>
      </c>
      <c r="U11" s="104">
        <f>[7]Julho!$F$24</f>
        <v>82</v>
      </c>
      <c r="V11" s="104">
        <f>[7]Julho!$F$25</f>
        <v>88</v>
      </c>
      <c r="W11" s="104">
        <f>[7]Julho!$F$26</f>
        <v>80</v>
      </c>
      <c r="X11" s="104">
        <f>[7]Julho!$F$27</f>
        <v>76</v>
      </c>
      <c r="Y11" s="104">
        <f>[7]Julho!$F$28</f>
        <v>72</v>
      </c>
      <c r="Z11" s="104">
        <f>[7]Julho!$F$29</f>
        <v>85</v>
      </c>
      <c r="AA11" s="104">
        <f>[7]Julho!$F$30</f>
        <v>77</v>
      </c>
      <c r="AB11" s="104">
        <f>[7]Julho!$F$31</f>
        <v>67</v>
      </c>
      <c r="AC11" s="104">
        <f>[7]Julho!$F$32</f>
        <v>100</v>
      </c>
      <c r="AD11" s="104">
        <f>[7]Julho!$F$33</f>
        <v>100</v>
      </c>
      <c r="AE11" s="104">
        <f>[7]Julho!$F$34</f>
        <v>87</v>
      </c>
      <c r="AF11" s="104">
        <f>[7]Julho!$F$35</f>
        <v>75</v>
      </c>
      <c r="AG11" s="109">
        <f t="shared" si="2"/>
        <v>100</v>
      </c>
      <c r="AH11" s="108">
        <f t="shared" si="1"/>
        <v>86.741935483870961</v>
      </c>
      <c r="AJ11" t="s">
        <v>35</v>
      </c>
    </row>
    <row r="12" spans="1:36" x14ac:dyDescent="0.2">
      <c r="A12" s="47" t="s">
        <v>90</v>
      </c>
      <c r="B12" s="104">
        <f>[8]Julho!$F$5</f>
        <v>87</v>
      </c>
      <c r="C12" s="104">
        <f>[8]Julho!$F$6</f>
        <v>92</v>
      </c>
      <c r="D12" s="104">
        <f>[8]Julho!$F$7</f>
        <v>88</v>
      </c>
      <c r="E12" s="104">
        <f>[8]Julho!$F$8</f>
        <v>99</v>
      </c>
      <c r="F12" s="104">
        <f>[8]Julho!$F$9</f>
        <v>100</v>
      </c>
      <c r="G12" s="104">
        <f>[8]Julho!$F$10</f>
        <v>100</v>
      </c>
      <c r="H12" s="104">
        <f>[8]Julho!$F$11</f>
        <v>99</v>
      </c>
      <c r="I12" s="104">
        <f>[8]Julho!$F$12</f>
        <v>96</v>
      </c>
      <c r="J12" s="104">
        <f>[8]Julho!$F$13</f>
        <v>97</v>
      </c>
      <c r="K12" s="104">
        <f>[8]Julho!$F$14</f>
        <v>93</v>
      </c>
      <c r="L12" s="104">
        <f>[8]Julho!$F$15</f>
        <v>91</v>
      </c>
      <c r="M12" s="104">
        <f>[8]Julho!$F$16</f>
        <v>89</v>
      </c>
      <c r="N12" s="104">
        <f>[8]Julho!$F$17</f>
        <v>95</v>
      </c>
      <c r="O12" s="104">
        <f>[8]Julho!$F$18</f>
        <v>95</v>
      </c>
      <c r="P12" s="104">
        <f>[8]Julho!$F$19</f>
        <v>97</v>
      </c>
      <c r="Q12" s="104">
        <f>[8]Julho!$F$20</f>
        <v>94</v>
      </c>
      <c r="R12" s="104">
        <f>[8]Julho!$F$21</f>
        <v>98</v>
      </c>
      <c r="S12" s="104">
        <f>[8]Julho!$F$22</f>
        <v>94</v>
      </c>
      <c r="T12" s="104">
        <f>[8]Julho!$F$23</f>
        <v>96</v>
      </c>
      <c r="U12" s="104">
        <f>[8]Julho!$F$24</f>
        <v>96</v>
      </c>
      <c r="V12" s="104">
        <f>[8]Julho!$F$25</f>
        <v>98</v>
      </c>
      <c r="W12" s="104">
        <f>[8]Julho!$F$26</f>
        <v>96</v>
      </c>
      <c r="X12" s="104">
        <f>[8]Julho!$F$27</f>
        <v>98</v>
      </c>
      <c r="Y12" s="104">
        <f>[8]Julho!$F$28</f>
        <v>95</v>
      </c>
      <c r="Z12" s="104">
        <f>[8]Julho!$F$29</f>
        <v>97</v>
      </c>
      <c r="AA12" s="104">
        <f>[8]Julho!$F$30</f>
        <v>88</v>
      </c>
      <c r="AB12" s="104">
        <f>[8]Julho!$F$31</f>
        <v>91</v>
      </c>
      <c r="AC12" s="104">
        <f>[8]Julho!$F$32</f>
        <v>100</v>
      </c>
      <c r="AD12" s="104">
        <f>[8]Julho!$F$33</f>
        <v>97</v>
      </c>
      <c r="AE12" s="104">
        <f>[8]Julho!$F$34</f>
        <v>95</v>
      </c>
      <c r="AF12" s="104">
        <f>[8]Julho!$F$35</f>
        <v>72</v>
      </c>
      <c r="AG12" s="109">
        <f t="shared" si="2"/>
        <v>100</v>
      </c>
      <c r="AH12" s="108">
        <f t="shared" si="1"/>
        <v>94.290322580645167</v>
      </c>
    </row>
    <row r="13" spans="1:36" x14ac:dyDescent="0.2">
      <c r="A13" s="47" t="s">
        <v>95</v>
      </c>
      <c r="B13" s="104">
        <f>[9]Julho!$F$5</f>
        <v>83</v>
      </c>
      <c r="C13" s="104">
        <f>[9]Julho!$F$6</f>
        <v>87</v>
      </c>
      <c r="D13" s="104">
        <f>[9]Julho!$F$7</f>
        <v>88</v>
      </c>
      <c r="E13" s="104">
        <f>[9]Julho!$F$8</f>
        <v>94</v>
      </c>
      <c r="F13" s="104">
        <f>[9]Julho!$F$9</f>
        <v>99</v>
      </c>
      <c r="G13" s="104">
        <f>[9]Julho!$F$10</f>
        <v>90</v>
      </c>
      <c r="H13" s="104">
        <f>[9]Julho!$F$11</f>
        <v>93</v>
      </c>
      <c r="I13" s="104">
        <f>[9]Julho!$F$12</f>
        <v>97</v>
      </c>
      <c r="J13" s="104">
        <f>[9]Julho!$F$13</f>
        <v>95</v>
      </c>
      <c r="K13" s="104">
        <f>[9]Julho!$F$14</f>
        <v>96</v>
      </c>
      <c r="L13" s="104">
        <f>[9]Julho!$F$15</f>
        <v>89</v>
      </c>
      <c r="M13" s="104">
        <f>[9]Julho!$F$16</f>
        <v>78</v>
      </c>
      <c r="N13" s="104">
        <f>[9]Julho!$F$17</f>
        <v>83</v>
      </c>
      <c r="O13" s="104">
        <f>[9]Julho!$F$18</f>
        <v>82</v>
      </c>
      <c r="P13" s="104">
        <f>[9]Julho!$F$19</f>
        <v>76</v>
      </c>
      <c r="Q13" s="104">
        <f>[9]Julho!$F$20</f>
        <v>70</v>
      </c>
      <c r="R13" s="104">
        <f>[9]Julho!$F$21</f>
        <v>95</v>
      </c>
      <c r="S13" s="104">
        <f>[9]Julho!$F$22</f>
        <v>97</v>
      </c>
      <c r="T13" s="104">
        <f>[9]Julho!$F$23</f>
        <v>98</v>
      </c>
      <c r="U13" s="104">
        <f>[9]Julho!$F$24</f>
        <v>76</v>
      </c>
      <c r="V13" s="104">
        <f>[9]Julho!$F$25</f>
        <v>90</v>
      </c>
      <c r="W13" s="104">
        <f>[9]Julho!$F$26</f>
        <v>90</v>
      </c>
      <c r="X13" s="104">
        <f>[9]Julho!$F$27</f>
        <v>89</v>
      </c>
      <c r="Y13" s="104">
        <f>[9]Julho!$F$28</f>
        <v>80</v>
      </c>
      <c r="Z13" s="104">
        <f>[9]Julho!$F$29</f>
        <v>93</v>
      </c>
      <c r="AA13" s="104">
        <f>[9]Julho!$F$30</f>
        <v>73</v>
      </c>
      <c r="AB13" s="104">
        <f>[9]Julho!$F$31</f>
        <v>97</v>
      </c>
      <c r="AC13" s="104">
        <f>[9]Julho!$F$32</f>
        <v>98</v>
      </c>
      <c r="AD13" s="104">
        <f>[9]Julho!$F$33</f>
        <v>99</v>
      </c>
      <c r="AE13" s="104">
        <f>[9]Julho!$F$34</f>
        <v>95</v>
      </c>
      <c r="AF13" s="104">
        <f>[9]Julho!$F$35</f>
        <v>61</v>
      </c>
      <c r="AG13" s="109">
        <f t="shared" si="2"/>
        <v>99</v>
      </c>
      <c r="AH13" s="108">
        <f t="shared" si="1"/>
        <v>88.096774193548384</v>
      </c>
      <c r="AJ13" t="s">
        <v>35</v>
      </c>
    </row>
    <row r="14" spans="1:36" x14ac:dyDescent="0.2">
      <c r="A14" s="47" t="s">
        <v>139</v>
      </c>
      <c r="B14" s="104">
        <f>[10]Julho!$F$5</f>
        <v>88</v>
      </c>
      <c r="C14" s="104">
        <f>[10]Julho!$F$6</f>
        <v>92</v>
      </c>
      <c r="D14" s="104">
        <f>[10]Julho!$F$7</f>
        <v>93</v>
      </c>
      <c r="E14" s="104">
        <f>[10]Julho!$F$8</f>
        <v>91</v>
      </c>
      <c r="F14" s="104">
        <f>[10]Julho!$F$9</f>
        <v>87</v>
      </c>
      <c r="G14" s="104">
        <f>[10]Julho!$F$10</f>
        <v>91</v>
      </c>
      <c r="H14" s="104">
        <f>[10]Julho!$F$11</f>
        <v>80</v>
      </c>
      <c r="I14" s="104">
        <f>[10]Julho!$F$12</f>
        <v>90</v>
      </c>
      <c r="J14" s="104">
        <f>[10]Julho!$F$13</f>
        <v>84</v>
      </c>
      <c r="K14" s="104">
        <f>[10]Julho!$F$14</f>
        <v>87</v>
      </c>
      <c r="L14" s="104">
        <f>[10]Julho!$F$15</f>
        <v>83</v>
      </c>
      <c r="M14" s="104">
        <f>[10]Julho!$F$16</f>
        <v>75</v>
      </c>
      <c r="N14" s="104">
        <f>[10]Julho!$F$17</f>
        <v>84</v>
      </c>
      <c r="O14" s="104">
        <f>[10]Julho!$F$18</f>
        <v>87</v>
      </c>
      <c r="P14" s="104">
        <f>[10]Julho!$F$19</f>
        <v>88</v>
      </c>
      <c r="Q14" s="104">
        <f>[10]Julho!$F$20</f>
        <v>87</v>
      </c>
      <c r="R14" s="104">
        <f>[10]Julho!$F$21</f>
        <v>86</v>
      </c>
      <c r="S14" s="104">
        <f>[10]Julho!$F$22</f>
        <v>84</v>
      </c>
      <c r="T14" s="104">
        <f>[10]Julho!$F$23</f>
        <v>86</v>
      </c>
      <c r="U14" s="104">
        <f>[10]Julho!$F$24</f>
        <v>88</v>
      </c>
      <c r="V14" s="104">
        <f>[10]Julho!$F$25</f>
        <v>86</v>
      </c>
      <c r="W14" s="104">
        <f>[10]Julho!$F$26</f>
        <v>88</v>
      </c>
      <c r="X14" s="104">
        <f>[10]Julho!$F$27</f>
        <v>88</v>
      </c>
      <c r="Y14" s="104">
        <f>[10]Julho!$F$28</f>
        <v>84</v>
      </c>
      <c r="Z14" s="104">
        <f>[10]Julho!$F$29</f>
        <v>89</v>
      </c>
      <c r="AA14" s="104">
        <f>[10]Julho!$F$30</f>
        <v>83</v>
      </c>
      <c r="AB14" s="104">
        <f>[10]Julho!$F$31</f>
        <v>87</v>
      </c>
      <c r="AC14" s="104">
        <f>[10]Julho!$F$32</f>
        <v>87</v>
      </c>
      <c r="AD14" s="104">
        <f>[10]Julho!$F$33</f>
        <v>92</v>
      </c>
      <c r="AE14" s="104">
        <f>[10]Julho!$F$34</f>
        <v>90</v>
      </c>
      <c r="AF14" s="104">
        <f>[10]Julho!$F$35</f>
        <v>67</v>
      </c>
      <c r="AG14" s="109">
        <f t="shared" si="2"/>
        <v>93</v>
      </c>
      <c r="AH14" s="108">
        <f t="shared" si="1"/>
        <v>86.193548387096769</v>
      </c>
    </row>
    <row r="15" spans="1:36" x14ac:dyDescent="0.2">
      <c r="A15" s="47" t="s">
        <v>2</v>
      </c>
      <c r="B15" s="104">
        <f>[11]Julho!$F$5</f>
        <v>84</v>
      </c>
      <c r="C15" s="104">
        <f>[11]Julho!$F$6</f>
        <v>83</v>
      </c>
      <c r="D15" s="104">
        <f>[11]Julho!$F$7</f>
        <v>90</v>
      </c>
      <c r="E15" s="104">
        <f>[11]Julho!$F$8</f>
        <v>82</v>
      </c>
      <c r="F15" s="104">
        <f>[11]Julho!$F$9</f>
        <v>75</v>
      </c>
      <c r="G15" s="104">
        <f>[11]Julho!$F$10</f>
        <v>78</v>
      </c>
      <c r="H15" s="104">
        <f>[11]Julho!$F$11</f>
        <v>71</v>
      </c>
      <c r="I15" s="104">
        <f>[11]Julho!$F$12</f>
        <v>79</v>
      </c>
      <c r="J15" s="104">
        <f>[11]Julho!$F$13</f>
        <v>65</v>
      </c>
      <c r="K15" s="104">
        <f>[11]Julho!$F$14</f>
        <v>70</v>
      </c>
      <c r="L15" s="104">
        <f>[11]Julho!$F$15</f>
        <v>67</v>
      </c>
      <c r="M15" s="104">
        <f>[11]Julho!$F$16</f>
        <v>62</v>
      </c>
      <c r="N15" s="104">
        <f>[11]Julho!$F$17</f>
        <v>69</v>
      </c>
      <c r="O15" s="104">
        <f>[11]Julho!$F$18</f>
        <v>69</v>
      </c>
      <c r="P15" s="104">
        <f>[11]Julho!$F$19</f>
        <v>64</v>
      </c>
      <c r="Q15" s="104">
        <f>[11]Julho!$F$20</f>
        <v>55</v>
      </c>
      <c r="R15" s="104">
        <f>[11]Julho!$F$21</f>
        <v>81</v>
      </c>
      <c r="S15" s="104">
        <f>[11]Julho!$F$22</f>
        <v>85</v>
      </c>
      <c r="T15" s="104">
        <f>[11]Julho!$F$23</f>
        <v>68</v>
      </c>
      <c r="U15" s="104">
        <f>[11]Julho!$F$24</f>
        <v>72</v>
      </c>
      <c r="V15" s="104">
        <f>[11]Julho!$F$25</f>
        <v>65</v>
      </c>
      <c r="W15" s="104">
        <f>[11]Julho!$F$26</f>
        <v>73</v>
      </c>
      <c r="X15" s="104">
        <f>[11]Julho!$F$27</f>
        <v>62</v>
      </c>
      <c r="Y15" s="104">
        <f>[11]Julho!$F$28</f>
        <v>61</v>
      </c>
      <c r="Z15" s="104">
        <f>[11]Julho!$F$29</f>
        <v>87</v>
      </c>
      <c r="AA15" s="104">
        <f>[11]Julho!$F$30</f>
        <v>59</v>
      </c>
      <c r="AB15" s="104">
        <f>[11]Julho!$F$31</f>
        <v>61</v>
      </c>
      <c r="AC15" s="104">
        <f>[11]Julho!$F$32</f>
        <v>89</v>
      </c>
      <c r="AD15" s="104">
        <f>[11]Julho!$F$33</f>
        <v>89</v>
      </c>
      <c r="AE15" s="104">
        <f>[11]Julho!$F$34</f>
        <v>74</v>
      </c>
      <c r="AF15" s="104">
        <f>[11]Julho!$F$35</f>
        <v>49</v>
      </c>
      <c r="AG15" s="109">
        <f t="shared" si="2"/>
        <v>90</v>
      </c>
      <c r="AH15" s="108">
        <f t="shared" si="1"/>
        <v>72.193548387096769</v>
      </c>
      <c r="AJ15" s="12" t="s">
        <v>35</v>
      </c>
    </row>
    <row r="16" spans="1:36" x14ac:dyDescent="0.2">
      <c r="A16" s="47" t="s">
        <v>288</v>
      </c>
      <c r="B16" s="104" t="str">
        <f>[12]Julho!$F$5</f>
        <v>*</v>
      </c>
      <c r="C16" s="104" t="str">
        <f>[12]Julho!$F$6</f>
        <v>*</v>
      </c>
      <c r="D16" s="104" t="str">
        <f>[12]Julho!$F$7</f>
        <v>*</v>
      </c>
      <c r="E16" s="104" t="str">
        <f>[12]Julho!$F$8</f>
        <v>*</v>
      </c>
      <c r="F16" s="104" t="str">
        <f>[12]Julho!$F$9</f>
        <v>*</v>
      </c>
      <c r="G16" s="104" t="str">
        <f>[12]Julho!$F$10</f>
        <v>*</v>
      </c>
      <c r="H16" s="104" t="str">
        <f>[12]Julho!$F$11</f>
        <v>*</v>
      </c>
      <c r="I16" s="104" t="str">
        <f>[12]Julho!$F$12</f>
        <v>*</v>
      </c>
      <c r="J16" s="104" t="str">
        <f>[12]Julho!$F$13</f>
        <v>*</v>
      </c>
      <c r="K16" s="104" t="str">
        <f>[12]Julho!$F$14</f>
        <v>*</v>
      </c>
      <c r="L16" s="104" t="str">
        <f>[12]Julho!$F$15</f>
        <v>*</v>
      </c>
      <c r="M16" s="104" t="str">
        <f>[12]Julho!$F$16</f>
        <v>*</v>
      </c>
      <c r="N16" s="104" t="str">
        <f>[12]Julho!$F$17</f>
        <v>*</v>
      </c>
      <c r="O16" s="104" t="str">
        <f>[12]Julho!$F$18</f>
        <v>*</v>
      </c>
      <c r="P16" s="104" t="str">
        <f>[12]Julho!$F$19</f>
        <v>*</v>
      </c>
      <c r="Q16" s="104" t="str">
        <f>[12]Julho!$F$20</f>
        <v>*</v>
      </c>
      <c r="R16" s="104" t="str">
        <f>[12]Julho!$F$21</f>
        <v>*</v>
      </c>
      <c r="S16" s="104" t="str">
        <f>[12]Julho!$F$22</f>
        <v>*</v>
      </c>
      <c r="T16" s="104" t="str">
        <f>[12]Julho!$F$23</f>
        <v>*</v>
      </c>
      <c r="U16" s="104" t="str">
        <f>[12]Julho!$F$24</f>
        <v>*</v>
      </c>
      <c r="V16" s="104" t="str">
        <f>[12]Julho!$F$25</f>
        <v>*</v>
      </c>
      <c r="W16" s="104" t="str">
        <f>[12]Julho!$F$26</f>
        <v>*</v>
      </c>
      <c r="X16" s="104" t="str">
        <f>[12]Julho!$F$27</f>
        <v>*</v>
      </c>
      <c r="Y16" s="104" t="str">
        <f>[12]Julho!$F$28</f>
        <v>*</v>
      </c>
      <c r="Z16" s="104" t="str">
        <f>[12]Julho!$F$29</f>
        <v>*</v>
      </c>
      <c r="AA16" s="104" t="str">
        <f>[12]Julho!$F$30</f>
        <v>*</v>
      </c>
      <c r="AB16" s="104" t="str">
        <f>[12]Julho!$F$31</f>
        <v>*</v>
      </c>
      <c r="AC16" s="104" t="str">
        <f>[12]Julho!$F$32</f>
        <v>*</v>
      </c>
      <c r="AD16" s="104" t="str">
        <f>[12]Julho!$F$33</f>
        <v>*</v>
      </c>
      <c r="AE16" s="104" t="str">
        <f>[12]Julho!$F$34</f>
        <v>*</v>
      </c>
      <c r="AF16" s="104" t="str">
        <f>[12]Julho!$F$35</f>
        <v>*</v>
      </c>
      <c r="AG16" s="109" t="s">
        <v>154</v>
      </c>
      <c r="AH16" s="108" t="s">
        <v>154</v>
      </c>
      <c r="AJ16" s="12"/>
    </row>
    <row r="17" spans="1:37" x14ac:dyDescent="0.2">
      <c r="A17" s="47" t="s">
        <v>3</v>
      </c>
      <c r="B17" s="116">
        <f>[13]Julho!$F$5</f>
        <v>100</v>
      </c>
      <c r="C17" s="104">
        <f>[13]Julho!$F$6</f>
        <v>100</v>
      </c>
      <c r="D17" s="104">
        <f>[13]Julho!$F$7</f>
        <v>100</v>
      </c>
      <c r="E17" s="104">
        <f>[13]Julho!$F$8</f>
        <v>100</v>
      </c>
      <c r="F17" s="104">
        <f>[13]Julho!$F$9</f>
        <v>100</v>
      </c>
      <c r="G17" s="104">
        <f>[13]Julho!$F$10</f>
        <v>100</v>
      </c>
      <c r="H17" s="104">
        <f>[13]Julho!$F$11</f>
        <v>100</v>
      </c>
      <c r="I17" s="104">
        <f>[13]Julho!$F$12</f>
        <v>100</v>
      </c>
      <c r="J17" s="104">
        <f>[13]Julho!$F$13</f>
        <v>97</v>
      </c>
      <c r="K17" s="104">
        <f>[13]Julho!$F$14</f>
        <v>100</v>
      </c>
      <c r="L17" s="104">
        <f>[13]Julho!$F$15</f>
        <v>100</v>
      </c>
      <c r="M17" s="104">
        <f>[13]Julho!$F$16</f>
        <v>100</v>
      </c>
      <c r="N17" s="104">
        <f>[13]Julho!$F$17</f>
        <v>100</v>
      </c>
      <c r="O17" s="104">
        <f>[13]Julho!$F$18</f>
        <v>100</v>
      </c>
      <c r="P17" s="104">
        <f>[13]Julho!$F$19</f>
        <v>100</v>
      </c>
      <c r="Q17" s="104">
        <f>[13]Julho!$F$20</f>
        <v>96</v>
      </c>
      <c r="R17" s="104">
        <f>[13]Julho!$F$21</f>
        <v>91</v>
      </c>
      <c r="S17" s="104">
        <f>[13]Julho!$F$22</f>
        <v>88</v>
      </c>
      <c r="T17" s="104">
        <f>[13]Julho!$F$23</f>
        <v>100</v>
      </c>
      <c r="U17" s="104">
        <f>[13]Julho!$F$24</f>
        <v>100</v>
      </c>
      <c r="V17" s="104">
        <f>[13]Julho!$F$25</f>
        <v>97</v>
      </c>
      <c r="W17" s="104">
        <f>[13]Julho!$F$26</f>
        <v>100</v>
      </c>
      <c r="X17" s="104">
        <f>[13]Julho!$F$27</f>
        <v>100</v>
      </c>
      <c r="Y17" s="104">
        <f>[13]Julho!$F$28</f>
        <v>95</v>
      </c>
      <c r="Z17" s="104">
        <f>[13]Julho!$F$29</f>
        <v>99</v>
      </c>
      <c r="AA17" s="104">
        <f>[13]Julho!$F$30</f>
        <v>94</v>
      </c>
      <c r="AB17" s="104">
        <f>[13]Julho!$F$31</f>
        <v>88</v>
      </c>
      <c r="AC17" s="104">
        <f>[13]Julho!$F$32</f>
        <v>77</v>
      </c>
      <c r="AD17" s="104">
        <f>[13]Julho!$F$33</f>
        <v>89</v>
      </c>
      <c r="AE17" s="104">
        <f>[13]Julho!$F$34</f>
        <v>100</v>
      </c>
      <c r="AF17" s="104">
        <f>[13]Julho!$F$35</f>
        <v>85</v>
      </c>
      <c r="AG17" s="109">
        <f t="shared" si="2"/>
        <v>100</v>
      </c>
      <c r="AH17" s="108">
        <f t="shared" si="1"/>
        <v>96.645161290322577</v>
      </c>
      <c r="AJ17" s="12"/>
    </row>
    <row r="18" spans="1:37" x14ac:dyDescent="0.2">
      <c r="A18" s="47" t="s">
        <v>4</v>
      </c>
      <c r="B18" s="104">
        <f>[14]Julho!$F$5</f>
        <v>97</v>
      </c>
      <c r="C18" s="104">
        <f>[14]Julho!$F$6</f>
        <v>95</v>
      </c>
      <c r="D18" s="104">
        <f>[14]Julho!$F$7</f>
        <v>95</v>
      </c>
      <c r="E18" s="104">
        <f>[14]Julho!$F$8</f>
        <v>96</v>
      </c>
      <c r="F18" s="104">
        <f>[14]Julho!$F$9</f>
        <v>88</v>
      </c>
      <c r="G18" s="104">
        <f>[14]Julho!$F$10</f>
        <v>76</v>
      </c>
      <c r="H18" s="104">
        <f>[14]Julho!$F$11</f>
        <v>72</v>
      </c>
      <c r="I18" s="104">
        <f>[14]Julho!$F$12</f>
        <v>82</v>
      </c>
      <c r="J18" s="104">
        <f>[14]Julho!$F$13</f>
        <v>83</v>
      </c>
      <c r="K18" s="104">
        <f>[14]Julho!$F$14</f>
        <v>79</v>
      </c>
      <c r="L18" s="104">
        <f>[14]Julho!$F$15</f>
        <v>62</v>
      </c>
      <c r="M18" s="104">
        <f>[14]Julho!$F$16</f>
        <v>66</v>
      </c>
      <c r="N18" s="104">
        <f>[14]Julho!$F$17</f>
        <v>73</v>
      </c>
      <c r="O18" s="104">
        <f>[14]Julho!$F$18</f>
        <v>73</v>
      </c>
      <c r="P18" s="104">
        <f>[14]Julho!$F$19</f>
        <v>65</v>
      </c>
      <c r="Q18" s="104">
        <f>[14]Julho!$F$20</f>
        <v>68</v>
      </c>
      <c r="R18" s="104">
        <f>[14]Julho!$F$21</f>
        <v>65</v>
      </c>
      <c r="S18" s="104">
        <f>[14]Julho!$F$22</f>
        <v>94</v>
      </c>
      <c r="T18" s="104">
        <f>[14]Julho!$F$23</f>
        <v>81</v>
      </c>
      <c r="U18" s="104">
        <f>[14]Julho!$F$24</f>
        <v>83</v>
      </c>
      <c r="V18" s="104">
        <f>[14]Julho!$F$25</f>
        <v>68</v>
      </c>
      <c r="W18" s="104">
        <f>[14]Julho!$F$26</f>
        <v>70</v>
      </c>
      <c r="X18" s="104">
        <f>[14]Julho!$F$27</f>
        <v>67</v>
      </c>
      <c r="Y18" s="104">
        <f>[14]Julho!$F$28</f>
        <v>69</v>
      </c>
      <c r="Z18" s="104">
        <f>[14]Julho!$F$29</f>
        <v>71</v>
      </c>
      <c r="AA18" s="104">
        <f>[14]Julho!$F$30</f>
        <v>63</v>
      </c>
      <c r="AB18" s="104">
        <f>[14]Julho!$F$31</f>
        <v>62</v>
      </c>
      <c r="AC18" s="104">
        <f>[14]Julho!$F$32</f>
        <v>75</v>
      </c>
      <c r="AD18" s="104">
        <f>[14]Julho!$F$33</f>
        <v>94</v>
      </c>
      <c r="AE18" s="104">
        <f>[14]Julho!$F$34</f>
        <v>81</v>
      </c>
      <c r="AF18" s="104">
        <f>[14]Julho!$F$35</f>
        <v>62</v>
      </c>
      <c r="AG18" s="109">
        <f t="shared" si="2"/>
        <v>97</v>
      </c>
      <c r="AH18" s="108">
        <f t="shared" si="1"/>
        <v>76.612903225806448</v>
      </c>
      <c r="AJ18" t="s">
        <v>35</v>
      </c>
    </row>
    <row r="19" spans="1:37" x14ac:dyDescent="0.2">
      <c r="A19" s="47" t="s">
        <v>209</v>
      </c>
      <c r="B19" s="104">
        <f>[15]Julho!$F$5</f>
        <v>95</v>
      </c>
      <c r="C19" s="104">
        <f>[15]Julho!$F$6</f>
        <v>94</v>
      </c>
      <c r="D19" s="104">
        <f>[15]Julho!$F$7</f>
        <v>95</v>
      </c>
      <c r="E19" s="104">
        <f>[15]Julho!$F$8</f>
        <v>88</v>
      </c>
      <c r="F19" s="104">
        <f>[15]Julho!$F$9</f>
        <v>86</v>
      </c>
      <c r="G19" s="104">
        <f>[15]Julho!$F$10</f>
        <v>74</v>
      </c>
      <c r="H19" s="104">
        <f>[15]Julho!$F$11</f>
        <v>73</v>
      </c>
      <c r="I19" s="104">
        <f>[15]Julho!$F$12</f>
        <v>78</v>
      </c>
      <c r="J19" s="104">
        <f>[15]Julho!$F$13</f>
        <v>73</v>
      </c>
      <c r="K19" s="104">
        <f>[15]Julho!$F$14</f>
        <v>74</v>
      </c>
      <c r="L19" s="104">
        <f>[15]Julho!$F$15</f>
        <v>73</v>
      </c>
      <c r="M19" s="104">
        <f>[15]Julho!$F$16</f>
        <v>58</v>
      </c>
      <c r="N19" s="104">
        <f>[15]Julho!$F$17</f>
        <v>59</v>
      </c>
      <c r="O19" s="104">
        <f>[15]Julho!$F$18</f>
        <v>71</v>
      </c>
      <c r="P19" s="104">
        <f>[15]Julho!$F$19</f>
        <v>58</v>
      </c>
      <c r="Q19" s="104">
        <f>[15]Julho!$F$20</f>
        <v>59</v>
      </c>
      <c r="R19" s="104">
        <f>[15]Julho!$F$21</f>
        <v>85</v>
      </c>
      <c r="S19" s="104">
        <f>[15]Julho!$F$22</f>
        <v>85</v>
      </c>
      <c r="T19" s="104">
        <f>[15]Julho!$F$23</f>
        <v>70</v>
      </c>
      <c r="U19" s="104">
        <f>[15]Julho!$F$24</f>
        <v>72</v>
      </c>
      <c r="V19" s="104">
        <f>[15]Julho!$F$25</f>
        <v>65</v>
      </c>
      <c r="W19" s="104">
        <f>[15]Julho!$F$26</f>
        <v>57</v>
      </c>
      <c r="X19" s="104">
        <f>[15]Julho!$F$27</f>
        <v>60</v>
      </c>
      <c r="Y19" s="104">
        <f>[15]Julho!$F$28</f>
        <v>54</v>
      </c>
      <c r="Z19" s="104">
        <f>[15]Julho!$F$29</f>
        <v>68</v>
      </c>
      <c r="AA19" s="104">
        <f>[15]Julho!$F$30</f>
        <v>58</v>
      </c>
      <c r="AB19" s="104">
        <f>[15]Julho!$F$31</f>
        <v>52</v>
      </c>
      <c r="AC19" s="104">
        <f>[15]Julho!$F$32</f>
        <v>97</v>
      </c>
      <c r="AD19" s="104">
        <f>[15]Julho!$F$33</f>
        <v>99</v>
      </c>
      <c r="AE19" s="104">
        <f>[15]Julho!$F$34</f>
        <v>69</v>
      </c>
      <c r="AF19" s="104">
        <f>[15]Julho!$F$35</f>
        <v>59</v>
      </c>
      <c r="AG19" s="109">
        <f t="shared" si="2"/>
        <v>99</v>
      </c>
      <c r="AH19" s="108">
        <f t="shared" si="1"/>
        <v>72.838709677419359</v>
      </c>
    </row>
    <row r="20" spans="1:37" x14ac:dyDescent="0.2">
      <c r="A20" s="47" t="s">
        <v>5</v>
      </c>
      <c r="B20" s="104">
        <f>[16]Julho!$F$5</f>
        <v>73</v>
      </c>
      <c r="C20" s="104">
        <f>[16]Julho!$F$6</f>
        <v>78</v>
      </c>
      <c r="D20" s="104">
        <f>[16]Julho!$F$7</f>
        <v>64</v>
      </c>
      <c r="E20" s="104">
        <f>[16]Julho!$F$8</f>
        <v>90</v>
      </c>
      <c r="F20" s="104">
        <f>[16]Julho!$F$9</f>
        <v>80</v>
      </c>
      <c r="G20" s="104">
        <f>[16]Julho!$F$10</f>
        <v>87</v>
      </c>
      <c r="H20" s="104">
        <f>[16]Julho!$F$11</f>
        <v>56</v>
      </c>
      <c r="I20" s="104">
        <f>[16]Julho!$F$12</f>
        <v>86</v>
      </c>
      <c r="J20" s="104">
        <f>[16]Julho!$F$13</f>
        <v>72</v>
      </c>
      <c r="K20" s="104">
        <f>[16]Julho!$F$14</f>
        <v>79</v>
      </c>
      <c r="L20" s="104">
        <f>[16]Julho!$F$15</f>
        <v>83</v>
      </c>
      <c r="M20" s="104">
        <f>[16]Julho!$F$16</f>
        <v>83</v>
      </c>
      <c r="N20" s="104">
        <f>[16]Julho!$F$17</f>
        <v>74</v>
      </c>
      <c r="O20" s="104">
        <f>[16]Julho!$F$18</f>
        <v>82</v>
      </c>
      <c r="P20" s="104">
        <f>[16]Julho!$F$19</f>
        <v>75</v>
      </c>
      <c r="Q20" s="104">
        <f>[16]Julho!$F$20</f>
        <v>73</v>
      </c>
      <c r="R20" s="104">
        <f>[16]Julho!$F$21</f>
        <v>66</v>
      </c>
      <c r="S20" s="104">
        <f>[16]Julho!$F$22</f>
        <v>73</v>
      </c>
      <c r="T20" s="104">
        <f>[16]Julho!$F$23</f>
        <v>86</v>
      </c>
      <c r="U20" s="104">
        <f>[16]Julho!$F$24</f>
        <v>89</v>
      </c>
      <c r="V20" s="104">
        <f>[16]Julho!$F$25</f>
        <v>82</v>
      </c>
      <c r="W20" s="104">
        <f>[16]Julho!$F$26</f>
        <v>74</v>
      </c>
      <c r="X20" s="104">
        <f>[16]Julho!$F$27</f>
        <v>69</v>
      </c>
      <c r="Y20" s="104">
        <f>[16]Julho!$F$28</f>
        <v>59</v>
      </c>
      <c r="Z20" s="104">
        <f>[16]Julho!$F$29</f>
        <v>66</v>
      </c>
      <c r="AA20" s="104">
        <f>[16]Julho!$F$30</f>
        <v>82</v>
      </c>
      <c r="AB20" s="104">
        <f>[16]Julho!$F$31</f>
        <v>76</v>
      </c>
      <c r="AC20" s="104">
        <f>[16]Julho!$F$32</f>
        <v>81</v>
      </c>
      <c r="AD20" s="104">
        <f>[16]Julho!$F$33</f>
        <v>73</v>
      </c>
      <c r="AE20" s="104">
        <f>[16]Julho!$F$34</f>
        <v>82</v>
      </c>
      <c r="AF20" s="104">
        <f>[16]Julho!$F$35</f>
        <v>57</v>
      </c>
      <c r="AG20" s="109">
        <f t="shared" si="2"/>
        <v>90</v>
      </c>
      <c r="AH20" s="108">
        <f t="shared" si="1"/>
        <v>75.806451612903231</v>
      </c>
      <c r="AI20" s="12" t="s">
        <v>35</v>
      </c>
      <c r="AK20" s="12"/>
    </row>
    <row r="21" spans="1:37" x14ac:dyDescent="0.2">
      <c r="A21" s="47" t="s">
        <v>276</v>
      </c>
      <c r="B21" s="104" t="str">
        <f>[17]Julho!$F$5</f>
        <v>*</v>
      </c>
      <c r="C21" s="104" t="str">
        <f>[17]Julho!$F$6</f>
        <v>*</v>
      </c>
      <c r="D21" s="104" t="str">
        <f>[17]Julho!$F$7</f>
        <v>*</v>
      </c>
      <c r="E21" s="104" t="str">
        <f>[17]Julho!$F$8</f>
        <v>*</v>
      </c>
      <c r="F21" s="104" t="str">
        <f>[17]Julho!$F$9</f>
        <v>*</v>
      </c>
      <c r="G21" s="104" t="str">
        <f>[17]Julho!$F$10</f>
        <v>*</v>
      </c>
      <c r="H21" s="104" t="str">
        <f>[17]Julho!$F$11</f>
        <v>*</v>
      </c>
      <c r="I21" s="104" t="str">
        <f>[17]Julho!$F$12</f>
        <v>*</v>
      </c>
      <c r="J21" s="104" t="str">
        <f>[17]Julho!$F$13</f>
        <v>*</v>
      </c>
      <c r="K21" s="104" t="str">
        <f>[17]Julho!$F$14</f>
        <v>*</v>
      </c>
      <c r="L21" s="104" t="str">
        <f>[17]Julho!$F$15</f>
        <v>*</v>
      </c>
      <c r="M21" s="104" t="str">
        <f>[17]Julho!$F$16</f>
        <v>*</v>
      </c>
      <c r="N21" s="104" t="str">
        <f>[17]Julho!$F$17</f>
        <v>*</v>
      </c>
      <c r="O21" s="104" t="str">
        <f>[17]Julho!$F$18</f>
        <v>*</v>
      </c>
      <c r="P21" s="104" t="str">
        <f>[17]Julho!$F$19</f>
        <v>*</v>
      </c>
      <c r="Q21" s="104" t="str">
        <f>[17]Julho!$F$20</f>
        <v>*</v>
      </c>
      <c r="R21" s="104" t="str">
        <f>[17]Julho!$F$21</f>
        <v>*</v>
      </c>
      <c r="S21" s="104" t="str">
        <f>[17]Julho!$F$22</f>
        <v>*</v>
      </c>
      <c r="T21" s="104" t="str">
        <f>[17]Julho!$F$23</f>
        <v>*</v>
      </c>
      <c r="U21" s="104" t="str">
        <f>[17]Julho!$F$24</f>
        <v>*</v>
      </c>
      <c r="V21" s="104" t="str">
        <f>[17]Julho!$F$25</f>
        <v>*</v>
      </c>
      <c r="W21" s="104" t="str">
        <f>[17]Julho!$F$26</f>
        <v>*</v>
      </c>
      <c r="X21" s="104" t="str">
        <f>[17]Julho!$F$27</f>
        <v>*</v>
      </c>
      <c r="Y21" s="104" t="str">
        <f>[17]Julho!$F$28</f>
        <v>*</v>
      </c>
      <c r="Z21" s="104" t="str">
        <f>[17]Julho!$F$29</f>
        <v>*</v>
      </c>
      <c r="AA21" s="104">
        <f>[17]Julho!$F$30</f>
        <v>76</v>
      </c>
      <c r="AB21" s="104">
        <f>[17]Julho!$F$31</f>
        <v>93</v>
      </c>
      <c r="AC21" s="104">
        <f>[17]Julho!$F$32</f>
        <v>79</v>
      </c>
      <c r="AD21" s="104">
        <f>[17]Julho!$F$33</f>
        <v>81</v>
      </c>
      <c r="AE21" s="104">
        <f>[17]Julho!$F$34</f>
        <v>87</v>
      </c>
      <c r="AF21" s="104">
        <f>[17]Julho!$F$35</f>
        <v>89</v>
      </c>
      <c r="AG21" s="109">
        <f t="shared" si="2"/>
        <v>93</v>
      </c>
      <c r="AH21" s="108">
        <f t="shared" si="1"/>
        <v>84.166666666666671</v>
      </c>
      <c r="AI21" s="12"/>
      <c r="AK21" s="12"/>
    </row>
    <row r="22" spans="1:37" x14ac:dyDescent="0.2">
      <c r="A22" s="47" t="s">
        <v>277</v>
      </c>
      <c r="B22" s="104" t="str">
        <f>[18]Julho!$F$5</f>
        <v>*</v>
      </c>
      <c r="C22" s="104" t="str">
        <f>[18]Julho!$F$6</f>
        <v>*</v>
      </c>
      <c r="D22" s="104" t="str">
        <f>[18]Julho!$F$7</f>
        <v>*</v>
      </c>
      <c r="E22" s="104" t="str">
        <f>[18]Julho!$F$8</f>
        <v>*</v>
      </c>
      <c r="F22" s="104" t="str">
        <f>[18]Julho!$F$9</f>
        <v>*</v>
      </c>
      <c r="G22" s="104" t="str">
        <f>[18]Julho!$F$10</f>
        <v>*</v>
      </c>
      <c r="H22" s="104" t="str">
        <f>[18]Julho!$F$11</f>
        <v>*</v>
      </c>
      <c r="I22" s="104" t="str">
        <f>[18]Julho!$F$12</f>
        <v>*</v>
      </c>
      <c r="J22" s="104" t="str">
        <f>[18]Julho!$F$13</f>
        <v>*</v>
      </c>
      <c r="K22" s="104" t="str">
        <f>[18]Julho!$F$14</f>
        <v>*</v>
      </c>
      <c r="L22" s="104" t="str">
        <f>[18]Julho!$F$15</f>
        <v>*</v>
      </c>
      <c r="M22" s="104" t="str">
        <f>[18]Julho!$F$16</f>
        <v>*</v>
      </c>
      <c r="N22" s="104" t="str">
        <f>[18]Julho!$F$17</f>
        <v>*</v>
      </c>
      <c r="O22" s="104" t="str">
        <f>[18]Julho!$F$18</f>
        <v>*</v>
      </c>
      <c r="P22" s="104" t="str">
        <f>[18]Julho!$F$19</f>
        <v>*</v>
      </c>
      <c r="Q22" s="104" t="str">
        <f>[18]Julho!$F$20</f>
        <v>*</v>
      </c>
      <c r="R22" s="104" t="str">
        <f>[18]Julho!$F$21</f>
        <v>*</v>
      </c>
      <c r="S22" s="104" t="str">
        <f>[18]Julho!$F$22</f>
        <v>*</v>
      </c>
      <c r="T22" s="104" t="str">
        <f>[18]Julho!$F$23</f>
        <v>*</v>
      </c>
      <c r="U22" s="104" t="str">
        <f>[18]Julho!$F$24</f>
        <v>*</v>
      </c>
      <c r="V22" s="104" t="str">
        <f>[18]Julho!$F$25</f>
        <v>*</v>
      </c>
      <c r="W22" s="104" t="str">
        <f>[18]Julho!$F$26</f>
        <v>*</v>
      </c>
      <c r="X22" s="104" t="str">
        <f>[18]Julho!$F$27</f>
        <v>*</v>
      </c>
      <c r="Y22" s="104" t="str">
        <f>[18]Julho!$F$28</f>
        <v>*</v>
      </c>
      <c r="Z22" s="104" t="str">
        <f>[18]Julho!$F$29</f>
        <v>*</v>
      </c>
      <c r="AA22" s="104" t="str">
        <f>[18]Julho!$F$30</f>
        <v>*</v>
      </c>
      <c r="AB22" s="104" t="str">
        <f>[18]Julho!$F$31</f>
        <v>*</v>
      </c>
      <c r="AC22" s="104" t="str">
        <f>[18]Julho!$F$32</f>
        <v>*</v>
      </c>
      <c r="AD22" s="104">
        <f>[18]Julho!$F$33</f>
        <v>78</v>
      </c>
      <c r="AE22" s="104">
        <f>[18]Julho!$F$34</f>
        <v>98</v>
      </c>
      <c r="AF22" s="104">
        <f>[18]Julho!$F$35</f>
        <v>91</v>
      </c>
      <c r="AG22" s="109">
        <f t="shared" si="2"/>
        <v>98</v>
      </c>
      <c r="AH22" s="108">
        <f t="shared" si="1"/>
        <v>89</v>
      </c>
      <c r="AI22" s="12"/>
      <c r="AK22" s="12"/>
    </row>
    <row r="23" spans="1:37" x14ac:dyDescent="0.2">
      <c r="A23" s="47" t="s">
        <v>263</v>
      </c>
      <c r="B23" s="104">
        <f>[19]Julho!$F$5</f>
        <v>82</v>
      </c>
      <c r="C23" s="104">
        <f>[19]Julho!$F$6</f>
        <v>98</v>
      </c>
      <c r="D23" s="104">
        <f>[19]Julho!$F$7</f>
        <v>97</v>
      </c>
      <c r="E23" s="104">
        <f>[19]Julho!$F$8</f>
        <v>98</v>
      </c>
      <c r="F23" s="104">
        <f>[19]Julho!$F$9</f>
        <v>99</v>
      </c>
      <c r="G23" s="104">
        <f>[19]Julho!$F$10</f>
        <v>98</v>
      </c>
      <c r="H23" s="104">
        <f>[19]Julho!$F$11</f>
        <v>85</v>
      </c>
      <c r="I23" s="104">
        <f>[19]Julho!$F$12</f>
        <v>94</v>
      </c>
      <c r="J23" s="104">
        <f>[19]Julho!$F$13</f>
        <v>96</v>
      </c>
      <c r="K23" s="104">
        <f>[19]Julho!$F$14</f>
        <v>92</v>
      </c>
      <c r="L23" s="104">
        <f>[19]Julho!$F$15</f>
        <v>95</v>
      </c>
      <c r="M23" s="104">
        <f>[19]Julho!$F$16</f>
        <v>98</v>
      </c>
      <c r="N23" s="104">
        <f>[19]Julho!$F$17</f>
        <v>96</v>
      </c>
      <c r="O23" s="104">
        <f>[19]Julho!$F$18</f>
        <v>92</v>
      </c>
      <c r="P23" s="104">
        <f>[19]Julho!$F$19</f>
        <v>89</v>
      </c>
      <c r="Q23" s="104">
        <f>[19]Julho!$F$20</f>
        <v>62</v>
      </c>
      <c r="R23" s="104">
        <f>[19]Julho!$F$21</f>
        <v>84</v>
      </c>
      <c r="S23" s="104">
        <f>[19]Julho!$F$22</f>
        <v>97</v>
      </c>
      <c r="T23" s="104">
        <f>[19]Julho!$F$23</f>
        <v>94</v>
      </c>
      <c r="U23" s="104">
        <f>[19]Julho!$F$24</f>
        <v>95</v>
      </c>
      <c r="V23" s="104">
        <f>[19]Julho!$F$25</f>
        <v>85</v>
      </c>
      <c r="W23" s="104">
        <f>[19]Julho!$F$26</f>
        <v>85</v>
      </c>
      <c r="X23" s="104">
        <f>[19]Julho!$F$27</f>
        <v>92</v>
      </c>
      <c r="Y23" s="104">
        <f>[19]Julho!$F$28</f>
        <v>83</v>
      </c>
      <c r="Z23" s="104">
        <f>[19]Julho!$F$29</f>
        <v>79</v>
      </c>
      <c r="AA23" s="104">
        <f>[19]Julho!$F$30</f>
        <v>75</v>
      </c>
      <c r="AB23" s="104">
        <f>[19]Julho!$F$31</f>
        <v>73</v>
      </c>
      <c r="AC23" s="104">
        <f>[19]Julho!$F$32</f>
        <v>96</v>
      </c>
      <c r="AD23" s="104">
        <f>[19]Julho!$F$33</f>
        <v>96</v>
      </c>
      <c r="AE23" s="104">
        <f>[19]Julho!$F$34</f>
        <v>93</v>
      </c>
      <c r="AF23" s="104">
        <f>[19]Julho!$F$35</f>
        <v>58</v>
      </c>
      <c r="AG23" s="109">
        <f t="shared" si="2"/>
        <v>99</v>
      </c>
      <c r="AH23" s="108">
        <f t="shared" si="1"/>
        <v>88.903225806451616</v>
      </c>
      <c r="AI23" s="12"/>
      <c r="AK23" s="12"/>
    </row>
    <row r="24" spans="1:37" x14ac:dyDescent="0.2">
      <c r="A24" s="47" t="s">
        <v>292</v>
      </c>
      <c r="B24" s="104">
        <f>[20]Julho!$F$5</f>
        <v>88</v>
      </c>
      <c r="C24" s="104">
        <f>[20]Julho!$F$6</f>
        <v>93</v>
      </c>
      <c r="D24" s="104">
        <f>[20]Julho!$F$7</f>
        <v>94</v>
      </c>
      <c r="E24" s="104">
        <f>[20]Julho!$F$8</f>
        <v>98</v>
      </c>
      <c r="F24" s="104">
        <f>[20]Julho!$F$9</f>
        <v>96</v>
      </c>
      <c r="G24" s="104">
        <f>[20]Julho!$F$10</f>
        <v>95</v>
      </c>
      <c r="H24" s="104">
        <f>[20]Julho!$F$11</f>
        <v>92</v>
      </c>
      <c r="I24" s="104">
        <f>[20]Julho!$F$12</f>
        <v>95</v>
      </c>
      <c r="J24" s="104">
        <f>[20]Julho!$F$13</f>
        <v>96</v>
      </c>
      <c r="K24" s="104">
        <f>[20]Julho!$F$14</f>
        <v>96</v>
      </c>
      <c r="L24" s="104">
        <f>[20]Julho!$F$15</f>
        <v>96</v>
      </c>
      <c r="M24" s="104">
        <f>[20]Julho!$F$16</f>
        <v>96</v>
      </c>
      <c r="N24" s="104">
        <f>[20]Julho!$F$17</f>
        <v>93</v>
      </c>
      <c r="O24" s="104">
        <f>[20]Julho!$F$18</f>
        <v>95</v>
      </c>
      <c r="P24" s="104">
        <f>[20]Julho!$F$19</f>
        <v>98</v>
      </c>
      <c r="Q24" s="104">
        <f>[20]Julho!$F$20</f>
        <v>97</v>
      </c>
      <c r="R24" s="104">
        <f>[20]Julho!$F$21</f>
        <v>95</v>
      </c>
      <c r="S24" s="104">
        <f>[20]Julho!$F$22</f>
        <v>88</v>
      </c>
      <c r="T24" s="104">
        <f>[20]Julho!$F$23</f>
        <v>95</v>
      </c>
      <c r="U24" s="104">
        <f>[20]Julho!$F$24</f>
        <v>94</v>
      </c>
      <c r="V24" s="104">
        <f>[20]Julho!$F$25</f>
        <v>95</v>
      </c>
      <c r="W24" s="104">
        <f>[20]Julho!$F$26</f>
        <v>94</v>
      </c>
      <c r="X24" s="104">
        <f>[20]Julho!$F$27</f>
        <v>97</v>
      </c>
      <c r="Y24" s="104">
        <f>[20]Julho!$F$28</f>
        <v>96</v>
      </c>
      <c r="Z24" s="104">
        <f>[20]Julho!$F$29</f>
        <v>95</v>
      </c>
      <c r="AA24" s="104">
        <f>[20]Julho!$F$30</f>
        <v>95</v>
      </c>
      <c r="AB24" s="104">
        <f>[20]Julho!$F$31</f>
        <v>91</v>
      </c>
      <c r="AC24" s="104">
        <f>[20]Julho!$F$32</f>
        <v>91</v>
      </c>
      <c r="AD24" s="104">
        <f>[20]Julho!$F$33</f>
        <v>90</v>
      </c>
      <c r="AE24" s="104">
        <f>[20]Julho!$F$34</f>
        <v>91</v>
      </c>
      <c r="AF24" s="104">
        <f>[20]Julho!$F$35</f>
        <v>85</v>
      </c>
      <c r="AG24" s="109">
        <f t="shared" si="2"/>
        <v>98</v>
      </c>
      <c r="AH24" s="108">
        <f t="shared" si="1"/>
        <v>93.870967741935488</v>
      </c>
      <c r="AI24" s="12"/>
      <c r="AK24" s="12"/>
    </row>
    <row r="25" spans="1:37" x14ac:dyDescent="0.2">
      <c r="A25" s="47" t="s">
        <v>206</v>
      </c>
      <c r="B25" s="104">
        <f>[21]Julho!$F$5</f>
        <v>87</v>
      </c>
      <c r="C25" s="104">
        <f>[21]Julho!$F$6</f>
        <v>94</v>
      </c>
      <c r="D25" s="104">
        <f>[21]Julho!$F$7</f>
        <v>94</v>
      </c>
      <c r="E25" s="104">
        <f>[21]Julho!$F$8</f>
        <v>99</v>
      </c>
      <c r="F25" s="104">
        <f>[21]Julho!$F$9</f>
        <v>98</v>
      </c>
      <c r="G25" s="104">
        <f>[21]Julho!$F$10</f>
        <v>98</v>
      </c>
      <c r="H25" s="104">
        <f>[21]Julho!$F$11</f>
        <v>96</v>
      </c>
      <c r="I25" s="104">
        <f>[21]Julho!$F$12</f>
        <v>94</v>
      </c>
      <c r="J25" s="104">
        <f>[21]Julho!$F$13</f>
        <v>97</v>
      </c>
      <c r="K25" s="104">
        <f>[21]Julho!$F$14</f>
        <v>90</v>
      </c>
      <c r="L25" s="104">
        <f>[21]Julho!$F$15</f>
        <v>97</v>
      </c>
      <c r="M25" s="104">
        <f>[21]Julho!$F$16</f>
        <v>95</v>
      </c>
      <c r="N25" s="104">
        <f>[21]Julho!$F$17</f>
        <v>96</v>
      </c>
      <c r="O25" s="104">
        <f>[21]Julho!$F$18</f>
        <v>96</v>
      </c>
      <c r="P25" s="104">
        <f>[21]Julho!$F$19</f>
        <v>98</v>
      </c>
      <c r="Q25" s="104">
        <f>[21]Julho!$F$20</f>
        <v>91</v>
      </c>
      <c r="R25" s="104">
        <f>[21]Julho!$F$21</f>
        <v>95</v>
      </c>
      <c r="S25" s="104">
        <f>[21]Julho!$F$22</f>
        <v>87</v>
      </c>
      <c r="T25" s="104">
        <f>[21]Julho!$F$23</f>
        <v>97</v>
      </c>
      <c r="U25" s="104">
        <f>[21]Julho!$F$24</f>
        <v>94</v>
      </c>
      <c r="V25" s="104">
        <f>[21]Julho!$F$25</f>
        <v>98</v>
      </c>
      <c r="W25" s="104">
        <f>[21]Julho!$F$26</f>
        <v>94</v>
      </c>
      <c r="X25" s="104">
        <f>[21]Julho!$F$27</f>
        <v>96</v>
      </c>
      <c r="Y25" s="104">
        <f>[21]Julho!$F$28</f>
        <v>95</v>
      </c>
      <c r="Z25" s="104">
        <f>[21]Julho!$F$29</f>
        <v>96</v>
      </c>
      <c r="AA25" s="104">
        <f>[21]Julho!$F$30</f>
        <v>90</v>
      </c>
      <c r="AB25" s="104">
        <f>[21]Julho!$F$31</f>
        <v>92</v>
      </c>
      <c r="AC25" s="104">
        <f>[21]Julho!$F$32</f>
        <v>90</v>
      </c>
      <c r="AD25" s="104">
        <f>[21]Julho!$F$33</f>
        <v>94</v>
      </c>
      <c r="AE25" s="104">
        <f>[21]Julho!$F$34</f>
        <v>97</v>
      </c>
      <c r="AF25" s="104">
        <f>[21]Julho!$F$35</f>
        <v>85</v>
      </c>
      <c r="AG25" s="109">
        <f t="shared" si="2"/>
        <v>99</v>
      </c>
      <c r="AH25" s="108">
        <f t="shared" si="1"/>
        <v>94.193548387096769</v>
      </c>
      <c r="AI25" s="12"/>
    </row>
    <row r="26" spans="1:37" x14ac:dyDescent="0.2">
      <c r="A26" s="47" t="s">
        <v>207</v>
      </c>
      <c r="B26" s="104">
        <f>[22]Julho!$F$5</f>
        <v>84</v>
      </c>
      <c r="C26" s="104">
        <f>[22]Julho!$F$6</f>
        <v>95</v>
      </c>
      <c r="D26" s="104">
        <f>[22]Julho!$F$7</f>
        <v>90</v>
      </c>
      <c r="E26" s="104">
        <f>[22]Julho!$F$8</f>
        <v>95</v>
      </c>
      <c r="F26" s="104">
        <f>[22]Julho!$F$9</f>
        <v>99</v>
      </c>
      <c r="G26" s="104">
        <f>[22]Julho!$F$10</f>
        <v>99</v>
      </c>
      <c r="H26" s="104">
        <f>[22]Julho!$F$11</f>
        <v>96</v>
      </c>
      <c r="I26" s="104">
        <f>[22]Julho!$F$12</f>
        <v>95</v>
      </c>
      <c r="J26" s="104">
        <f>[22]Julho!$F$13</f>
        <v>99</v>
      </c>
      <c r="K26" s="104">
        <f>[22]Julho!$F$14</f>
        <v>96</v>
      </c>
      <c r="L26" s="104">
        <f>[22]Julho!$F$15</f>
        <v>99</v>
      </c>
      <c r="M26" s="104">
        <f>[22]Julho!$F$16</f>
        <v>95</v>
      </c>
      <c r="N26" s="104">
        <f>[22]Julho!$F$17</f>
        <v>98</v>
      </c>
      <c r="O26" s="104">
        <f>[22]Julho!$F$18</f>
        <v>97</v>
      </c>
      <c r="P26" s="104">
        <f>[22]Julho!$F$19</f>
        <v>98</v>
      </c>
      <c r="Q26" s="104">
        <f>[22]Julho!$F$20</f>
        <v>94</v>
      </c>
      <c r="R26" s="104">
        <f>[22]Julho!$F$21</f>
        <v>93</v>
      </c>
      <c r="S26" s="104">
        <f>[22]Julho!$F$22</f>
        <v>97</v>
      </c>
      <c r="T26" s="104">
        <f>[22]Julho!$F$23</f>
        <v>98</v>
      </c>
      <c r="U26" s="104">
        <f>[22]Julho!$F$24</f>
        <v>98</v>
      </c>
      <c r="V26" s="104">
        <f>[22]Julho!$F$25</f>
        <v>98</v>
      </c>
      <c r="W26" s="104">
        <f>[22]Julho!$F$26</f>
        <v>97</v>
      </c>
      <c r="X26" s="104">
        <f>[22]Julho!$F$27</f>
        <v>98</v>
      </c>
      <c r="Y26" s="104">
        <f>[22]Julho!$F$28</f>
        <v>99</v>
      </c>
      <c r="Z26" s="104">
        <f>[22]Julho!$F$29</f>
        <v>88</v>
      </c>
      <c r="AA26" s="104">
        <f>[22]Julho!$F$30</f>
        <v>96</v>
      </c>
      <c r="AB26" s="104">
        <f>[22]Julho!$F$31</f>
        <v>97</v>
      </c>
      <c r="AC26" s="104">
        <f>[22]Julho!$F$32</f>
        <v>91</v>
      </c>
      <c r="AD26" s="104">
        <f>[22]Julho!$F$33</f>
        <v>92</v>
      </c>
      <c r="AE26" s="104">
        <f>[22]Julho!$F$34</f>
        <v>96</v>
      </c>
      <c r="AF26" s="104">
        <f>[22]Julho!$F$35</f>
        <v>91</v>
      </c>
      <c r="AG26" s="109">
        <f t="shared" si="2"/>
        <v>99</v>
      </c>
      <c r="AH26" s="108">
        <f t="shared" si="1"/>
        <v>95.41935483870968</v>
      </c>
      <c r="AI26" s="12"/>
    </row>
    <row r="27" spans="1:37" x14ac:dyDescent="0.2">
      <c r="A27" s="47" t="s">
        <v>33</v>
      </c>
      <c r="B27" s="104">
        <f>[23]Julho!$F$5</f>
        <v>100</v>
      </c>
      <c r="C27" s="104">
        <f>[23]Julho!$F$6</f>
        <v>93</v>
      </c>
      <c r="D27" s="104">
        <f>[23]Julho!$F$7</f>
        <v>96</v>
      </c>
      <c r="E27" s="104">
        <f>[23]Julho!$F$8</f>
        <v>95</v>
      </c>
      <c r="F27" s="104">
        <f>[23]Julho!$F$9</f>
        <v>91</v>
      </c>
      <c r="G27" s="104">
        <f>[23]Julho!$F$10</f>
        <v>87</v>
      </c>
      <c r="H27" s="104">
        <f>[23]Julho!$F$11</f>
        <v>87</v>
      </c>
      <c r="I27" s="104">
        <f>[23]Julho!$F$12</f>
        <v>93</v>
      </c>
      <c r="J27" s="104">
        <f>[23]Julho!$F$13</f>
        <v>91</v>
      </c>
      <c r="K27" s="104">
        <f>[23]Julho!$F$14</f>
        <v>92</v>
      </c>
      <c r="L27" s="104">
        <f>[23]Julho!$F$15</f>
        <v>74</v>
      </c>
      <c r="M27" s="104">
        <f>[23]Julho!$F$16</f>
        <v>78</v>
      </c>
      <c r="N27" s="104">
        <f>[23]Julho!$F$17</f>
        <v>80</v>
      </c>
      <c r="O27" s="104">
        <f>[23]Julho!$F$18</f>
        <v>84</v>
      </c>
      <c r="P27" s="104">
        <f>[23]Julho!$F$19</f>
        <v>83</v>
      </c>
      <c r="Q27" s="104">
        <f>[23]Julho!$F$20</f>
        <v>78</v>
      </c>
      <c r="R27" s="104">
        <f>[23]Julho!$F$21</f>
        <v>76</v>
      </c>
      <c r="S27" s="104">
        <f>[23]Julho!$F$22</f>
        <v>96</v>
      </c>
      <c r="T27" s="104">
        <f>[23]Julho!$F$23</f>
        <v>89</v>
      </c>
      <c r="U27" s="104">
        <f>[23]Julho!$F$24</f>
        <v>88</v>
      </c>
      <c r="V27" s="104">
        <f>[23]Julho!$F$25</f>
        <v>81</v>
      </c>
      <c r="W27" s="104">
        <f>[23]Julho!$F$26</f>
        <v>78</v>
      </c>
      <c r="X27" s="104">
        <f>[23]Julho!$F$27</f>
        <v>76</v>
      </c>
      <c r="Y27" s="104">
        <f>[23]Julho!$F$28</f>
        <v>75</v>
      </c>
      <c r="Z27" s="104">
        <f>[23]Julho!$F$29</f>
        <v>81</v>
      </c>
      <c r="AA27" s="104">
        <f>[23]Julho!$F$30</f>
        <v>70</v>
      </c>
      <c r="AB27" s="104">
        <f>[23]Julho!$F$31</f>
        <v>65</v>
      </c>
      <c r="AC27" s="104">
        <f>[23]Julho!$F$32</f>
        <v>74</v>
      </c>
      <c r="AD27" s="104">
        <f>[23]Julho!$F$33</f>
        <v>96</v>
      </c>
      <c r="AE27" s="104">
        <f>[23]Julho!$F$34</f>
        <v>87</v>
      </c>
      <c r="AF27" s="104">
        <f>[23]Julho!$F$35</f>
        <v>58</v>
      </c>
      <c r="AG27" s="109">
        <f t="shared" si="2"/>
        <v>100</v>
      </c>
      <c r="AH27" s="108">
        <f t="shared" si="1"/>
        <v>83.612903225806448</v>
      </c>
    </row>
    <row r="28" spans="1:37" x14ac:dyDescent="0.2">
      <c r="A28" s="47" t="s">
        <v>6</v>
      </c>
      <c r="B28" s="104">
        <f>[24]Julho!$F$5</f>
        <v>86</v>
      </c>
      <c r="C28" s="104">
        <f>[24]Julho!$F$6</f>
        <v>96</v>
      </c>
      <c r="D28" s="104">
        <f>[24]Julho!$F$7</f>
        <v>97</v>
      </c>
      <c r="E28" s="104">
        <f>[24]Julho!$F$8</f>
        <v>98</v>
      </c>
      <c r="F28" s="104">
        <f>[24]Julho!$F$9</f>
        <v>96</v>
      </c>
      <c r="G28" s="104">
        <f>[24]Julho!$F$10</f>
        <v>99</v>
      </c>
      <c r="H28" s="104">
        <f>[24]Julho!$F$11</f>
        <v>97</v>
      </c>
      <c r="I28" s="104">
        <f>[24]Julho!$F$12</f>
        <v>97</v>
      </c>
      <c r="J28" s="104">
        <f>[24]Julho!$F$13</f>
        <v>98</v>
      </c>
      <c r="K28" s="104">
        <f>[24]Julho!$F$14</f>
        <v>97</v>
      </c>
      <c r="L28" s="104">
        <f>[24]Julho!$F$15</f>
        <v>96</v>
      </c>
      <c r="M28" s="104">
        <f>[24]Julho!$F$16</f>
        <v>97</v>
      </c>
      <c r="N28" s="104">
        <f>[24]Julho!$F$17</f>
        <v>94</v>
      </c>
      <c r="O28" s="104">
        <f>[24]Julho!$F$18</f>
        <v>97</v>
      </c>
      <c r="P28" s="104">
        <f>[24]Julho!$F$19</f>
        <v>98</v>
      </c>
      <c r="Q28" s="104">
        <f>[24]Julho!$F$20</f>
        <v>97</v>
      </c>
      <c r="R28" s="104">
        <f>[24]Julho!$F$21</f>
        <v>96</v>
      </c>
      <c r="S28" s="104">
        <f>[24]Julho!$F$22</f>
        <v>95</v>
      </c>
      <c r="T28" s="104">
        <f>[24]Julho!$F$23</f>
        <v>95</v>
      </c>
      <c r="U28" s="104">
        <f>[24]Julho!$F$24</f>
        <v>95</v>
      </c>
      <c r="V28" s="104">
        <f>[24]Julho!$F$25</f>
        <v>96</v>
      </c>
      <c r="W28" s="104">
        <f>[24]Julho!$F$26</f>
        <v>98</v>
      </c>
      <c r="X28" s="104">
        <f>[24]Julho!$F$27</f>
        <v>98</v>
      </c>
      <c r="Y28" s="104">
        <f>[24]Julho!$F$28</f>
        <v>97</v>
      </c>
      <c r="Z28" s="104">
        <f>[24]Julho!$F$29</f>
        <v>96</v>
      </c>
      <c r="AA28" s="104">
        <f>[24]Julho!$F$30</f>
        <v>94</v>
      </c>
      <c r="AB28" s="104">
        <f>[24]Julho!$F$31</f>
        <v>95</v>
      </c>
      <c r="AC28" s="104">
        <f>[24]Julho!$F$32</f>
        <v>92</v>
      </c>
      <c r="AD28" s="104">
        <f>[24]Julho!$F$33</f>
        <v>73</v>
      </c>
      <c r="AE28" s="104">
        <f>[24]Julho!$F$34</f>
        <v>91</v>
      </c>
      <c r="AF28" s="104">
        <f>[24]Julho!$F$35</f>
        <v>75</v>
      </c>
      <c r="AG28" s="109">
        <f t="shared" si="2"/>
        <v>99</v>
      </c>
      <c r="AH28" s="108">
        <f t="shared" si="1"/>
        <v>94.387096774193552</v>
      </c>
    </row>
    <row r="29" spans="1:37" x14ac:dyDescent="0.2">
      <c r="A29" s="47" t="s">
        <v>7</v>
      </c>
      <c r="B29" s="104">
        <f>[25]Julho!$F$5</f>
        <v>85</v>
      </c>
      <c r="C29" s="104">
        <f>[25]Julho!$F$6</f>
        <v>80</v>
      </c>
      <c r="D29" s="104">
        <f>[25]Julho!$F$7</f>
        <v>79</v>
      </c>
      <c r="E29" s="104">
        <f>[25]Julho!$F$8</f>
        <v>93</v>
      </c>
      <c r="F29" s="104">
        <f>[25]Julho!$F$9</f>
        <v>95</v>
      </c>
      <c r="G29" s="104">
        <f>[25]Julho!$F$10</f>
        <v>88</v>
      </c>
      <c r="H29" s="104">
        <f>[25]Julho!$F$11</f>
        <v>88</v>
      </c>
      <c r="I29" s="104">
        <f>[25]Julho!$F$12</f>
        <v>94</v>
      </c>
      <c r="J29" s="104">
        <f>[25]Julho!$F$13</f>
        <v>80</v>
      </c>
      <c r="K29" s="104">
        <f>[25]Julho!$F$14</f>
        <v>85</v>
      </c>
      <c r="L29" s="104">
        <f>[25]Julho!$F$15</f>
        <v>88</v>
      </c>
      <c r="M29" s="104">
        <f>[25]Julho!$F$16</f>
        <v>71</v>
      </c>
      <c r="N29" s="104">
        <f>[25]Julho!$F$17</f>
        <v>75</v>
      </c>
      <c r="O29" s="104">
        <f>[25]Julho!$F$18</f>
        <v>77</v>
      </c>
      <c r="P29" s="104">
        <f>[25]Julho!$F$19</f>
        <v>77</v>
      </c>
      <c r="Q29" s="104">
        <f>[25]Julho!$F$20</f>
        <v>70</v>
      </c>
      <c r="R29" s="104">
        <f>[25]Julho!$F$21</f>
        <v>92</v>
      </c>
      <c r="S29" s="104">
        <f>[25]Julho!$F$22</f>
        <v>90</v>
      </c>
      <c r="T29" s="104">
        <f>[25]Julho!$F$23</f>
        <v>85</v>
      </c>
      <c r="U29" s="104">
        <f>[25]Julho!$F$24</f>
        <v>68</v>
      </c>
      <c r="V29" s="104">
        <f>[25]Julho!$F$25</f>
        <v>75</v>
      </c>
      <c r="W29" s="104">
        <f>[25]Julho!$F$26</f>
        <v>72</v>
      </c>
      <c r="X29" s="104">
        <f>[25]Julho!$F$27</f>
        <v>77</v>
      </c>
      <c r="Y29" s="104">
        <f>[25]Julho!$F$28</f>
        <v>77</v>
      </c>
      <c r="Z29" s="104">
        <f>[25]Julho!$F$29</f>
        <v>92</v>
      </c>
      <c r="AA29" s="104">
        <f>[25]Julho!$F$30</f>
        <v>76</v>
      </c>
      <c r="AB29" s="104">
        <f>[25]Julho!$F$31</f>
        <v>91</v>
      </c>
      <c r="AC29" s="104">
        <f>[25]Julho!$F$32</f>
        <v>100</v>
      </c>
      <c r="AD29" s="104">
        <f>[25]Julho!$F$33</f>
        <v>100</v>
      </c>
      <c r="AE29" s="104">
        <f>[25]Julho!$F$34</f>
        <v>81</v>
      </c>
      <c r="AF29" s="104">
        <f>[25]Julho!$F$35</f>
        <v>62</v>
      </c>
      <c r="AG29" s="109">
        <f t="shared" si="2"/>
        <v>100</v>
      </c>
      <c r="AH29" s="108">
        <f t="shared" si="1"/>
        <v>82.677419354838705</v>
      </c>
      <c r="AJ29" t="s">
        <v>35</v>
      </c>
    </row>
    <row r="30" spans="1:37" x14ac:dyDescent="0.2">
      <c r="A30" s="47" t="s">
        <v>140</v>
      </c>
      <c r="B30" s="104">
        <f>[26]Julho!$F$5</f>
        <v>77</v>
      </c>
      <c r="C30" s="104">
        <f>[26]Julho!$F$6</f>
        <v>76</v>
      </c>
      <c r="D30" s="104">
        <f>[26]Julho!$F$7</f>
        <v>84</v>
      </c>
      <c r="E30" s="104">
        <f>[26]Julho!$F$8</f>
        <v>90</v>
      </c>
      <c r="F30" s="104">
        <f>[26]Julho!$F$9</f>
        <v>92</v>
      </c>
      <c r="G30" s="104">
        <f>[26]Julho!$F$10</f>
        <v>92</v>
      </c>
      <c r="H30" s="104">
        <f>[26]Julho!$F$11</f>
        <v>90</v>
      </c>
      <c r="I30" s="104">
        <f>[26]Julho!$F$12</f>
        <v>92</v>
      </c>
      <c r="J30" s="104">
        <f>[26]Julho!$F$13</f>
        <v>88</v>
      </c>
      <c r="K30" s="104">
        <f>[26]Julho!$F$14</f>
        <v>89</v>
      </c>
      <c r="L30" s="104">
        <f>[26]Julho!$F$15</f>
        <v>90</v>
      </c>
      <c r="M30" s="104">
        <f>[26]Julho!$F$16</f>
        <v>73</v>
      </c>
      <c r="N30" s="104">
        <f>[26]Julho!$F$17</f>
        <v>78</v>
      </c>
      <c r="O30" s="104">
        <f>[26]Julho!$F$18</f>
        <v>83</v>
      </c>
      <c r="P30" s="104">
        <f>[26]Julho!$F$19</f>
        <v>86</v>
      </c>
      <c r="Q30" s="104">
        <f>[26]Julho!$F$20</f>
        <v>85</v>
      </c>
      <c r="R30" s="104">
        <f>[26]Julho!$F$21</f>
        <v>84</v>
      </c>
      <c r="S30" s="104">
        <f>[26]Julho!$F$22</f>
        <v>93</v>
      </c>
      <c r="T30" s="104">
        <f>[26]Julho!$F$23</f>
        <v>93</v>
      </c>
      <c r="U30" s="104">
        <f>[26]Julho!$F$24</f>
        <v>87</v>
      </c>
      <c r="V30" s="104">
        <f>[26]Julho!$F$25</f>
        <v>87</v>
      </c>
      <c r="W30" s="104">
        <f>[26]Julho!$F$26</f>
        <v>91</v>
      </c>
      <c r="X30" s="104">
        <f>[26]Julho!$F$27</f>
        <v>86</v>
      </c>
      <c r="Y30" s="104">
        <f>[26]Julho!$F$28</f>
        <v>89</v>
      </c>
      <c r="Z30" s="104">
        <f>[26]Julho!$F$29</f>
        <v>81</v>
      </c>
      <c r="AA30" s="104">
        <f>[26]Julho!$F$30</f>
        <v>80</v>
      </c>
      <c r="AB30" s="104">
        <f>[26]Julho!$F$31</f>
        <v>91</v>
      </c>
      <c r="AC30" s="104">
        <f>[26]Julho!$F$32</f>
        <v>93</v>
      </c>
      <c r="AD30" s="104">
        <f>[26]Julho!$F$33</f>
        <v>95</v>
      </c>
      <c r="AE30" s="104">
        <f>[26]Julho!$F$34</f>
        <v>93</v>
      </c>
      <c r="AF30" s="104">
        <f>[26]Julho!$F$35</f>
        <v>73</v>
      </c>
      <c r="AG30" s="109">
        <f t="shared" si="2"/>
        <v>95</v>
      </c>
      <c r="AH30" s="108">
        <f t="shared" si="1"/>
        <v>86.483870967741936</v>
      </c>
    </row>
    <row r="31" spans="1:37" x14ac:dyDescent="0.2">
      <c r="A31" s="47" t="s">
        <v>141</v>
      </c>
      <c r="B31" s="104">
        <f>[27]Julho!$F$5</f>
        <v>83</v>
      </c>
      <c r="C31" s="104">
        <f>[27]Julho!$F$6</f>
        <v>89</v>
      </c>
      <c r="D31" s="104">
        <f>[27]Julho!$F$7</f>
        <v>94</v>
      </c>
      <c r="E31" s="104">
        <f>[27]Julho!$F$8</f>
        <v>99</v>
      </c>
      <c r="F31" s="104">
        <f>[27]Julho!$F$9</f>
        <v>99</v>
      </c>
      <c r="G31" s="104">
        <f>[27]Julho!$F$10</f>
        <v>97</v>
      </c>
      <c r="H31" s="104">
        <f>[27]Julho!$F$11</f>
        <v>91</v>
      </c>
      <c r="I31" s="104">
        <f>[27]Julho!$F$12</f>
        <v>99</v>
      </c>
      <c r="J31" s="104">
        <f>[27]Julho!$F$13</f>
        <v>99</v>
      </c>
      <c r="K31" s="104">
        <f>[27]Julho!$F$14</f>
        <v>97</v>
      </c>
      <c r="L31" s="104">
        <f>[27]Julho!$F$15</f>
        <v>95</v>
      </c>
      <c r="M31" s="104">
        <f>[27]Julho!$F$16</f>
        <v>78</v>
      </c>
      <c r="N31" s="104">
        <f>[27]Julho!$F$17</f>
        <v>89</v>
      </c>
      <c r="O31" s="104">
        <f>[27]Julho!$F$18</f>
        <v>93</v>
      </c>
      <c r="P31" s="104">
        <f>[27]Julho!$F$19</f>
        <v>81</v>
      </c>
      <c r="Q31" s="104">
        <f>[27]Julho!$F$20</f>
        <v>77</v>
      </c>
      <c r="R31" s="104">
        <f>[27]Julho!$F$21</f>
        <v>93</v>
      </c>
      <c r="S31" s="104">
        <f>[27]Julho!$F$22</f>
        <v>98</v>
      </c>
      <c r="T31" s="104">
        <f>[27]Julho!$F$23</f>
        <v>99</v>
      </c>
      <c r="U31" s="104">
        <f>[27]Julho!$F$24</f>
        <v>94</v>
      </c>
      <c r="V31" s="104">
        <f>[27]Julho!$F$25</f>
        <v>95</v>
      </c>
      <c r="W31" s="104">
        <f>[27]Julho!$F$26</f>
        <v>97</v>
      </c>
      <c r="X31" s="104">
        <f>[27]Julho!$F$27</f>
        <v>93</v>
      </c>
      <c r="Y31" s="104">
        <f>[27]Julho!$F$28</f>
        <v>87</v>
      </c>
      <c r="Z31" s="104">
        <f>[27]Julho!$F$29</f>
        <v>94</v>
      </c>
      <c r="AA31" s="104">
        <f>[27]Julho!$F$30</f>
        <v>75</v>
      </c>
      <c r="AB31" s="104">
        <f>[27]Julho!$F$31</f>
        <v>97</v>
      </c>
      <c r="AC31" s="104">
        <f>[27]Julho!$F$32</f>
        <v>96</v>
      </c>
      <c r="AD31" s="104">
        <f>[27]Julho!$F$33</f>
        <v>99</v>
      </c>
      <c r="AE31" s="104">
        <f>[27]Julho!$F$34</f>
        <v>98</v>
      </c>
      <c r="AF31" s="104">
        <f>[27]Julho!$F$35</f>
        <v>77</v>
      </c>
      <c r="AG31" s="109">
        <f t="shared" si="2"/>
        <v>99</v>
      </c>
      <c r="AH31" s="108">
        <f t="shared" si="1"/>
        <v>92</v>
      </c>
      <c r="AI31" s="12" t="s">
        <v>35</v>
      </c>
    </row>
    <row r="32" spans="1:37" x14ac:dyDescent="0.2">
      <c r="A32" s="47" t="s">
        <v>142</v>
      </c>
      <c r="B32" s="104">
        <f>[28]Julho!$F$5</f>
        <v>79</v>
      </c>
      <c r="C32" s="104">
        <f>[28]Julho!$F$6</f>
        <v>70</v>
      </c>
      <c r="D32" s="104">
        <f>[28]Julho!$F$7</f>
        <v>93</v>
      </c>
      <c r="E32" s="104">
        <f>[28]Julho!$F$8</f>
        <v>100</v>
      </c>
      <c r="F32" s="104">
        <f>[28]Julho!$F$9</f>
        <v>100</v>
      </c>
      <c r="G32" s="104">
        <f>[28]Julho!$F$10</f>
        <v>100</v>
      </c>
      <c r="H32" s="104">
        <f>[28]Julho!$F$11</f>
        <v>100</v>
      </c>
      <c r="I32" s="104">
        <f>[28]Julho!$F$12</f>
        <v>100</v>
      </c>
      <c r="J32" s="104">
        <f>[28]Julho!$F$13</f>
        <v>95</v>
      </c>
      <c r="K32" s="104">
        <f>[28]Julho!$F$14</f>
        <v>100</v>
      </c>
      <c r="L32" s="104">
        <f>[28]Julho!$F$15</f>
        <v>100</v>
      </c>
      <c r="M32" s="104">
        <f>[28]Julho!$F$16</f>
        <v>66</v>
      </c>
      <c r="N32" s="104">
        <f>[28]Julho!$F$17</f>
        <v>79</v>
      </c>
      <c r="O32" s="104">
        <f>[28]Julho!$F$18</f>
        <v>95</v>
      </c>
      <c r="P32" s="104">
        <f>[28]Julho!$F$19</f>
        <v>86</v>
      </c>
      <c r="Q32" s="104">
        <f>[28]Julho!$F$20</f>
        <v>83</v>
      </c>
      <c r="R32" s="104">
        <f>[28]Julho!$F$21</f>
        <v>92</v>
      </c>
      <c r="S32" s="104">
        <f>[28]Julho!$F$22</f>
        <v>100</v>
      </c>
      <c r="T32" s="104">
        <f>[28]Julho!$F$23</f>
        <v>100</v>
      </c>
      <c r="U32" s="104">
        <f>[28]Julho!$F$24</f>
        <v>80</v>
      </c>
      <c r="V32" s="104">
        <f>[28]Julho!$F$25</f>
        <v>93</v>
      </c>
      <c r="W32" s="104">
        <f>[28]Julho!$F$26</f>
        <v>80</v>
      </c>
      <c r="X32" s="104">
        <f>[28]Julho!$F$27</f>
        <v>85</v>
      </c>
      <c r="Y32" s="104">
        <f>[28]Julho!$F$28</f>
        <v>81</v>
      </c>
      <c r="Z32" s="104">
        <f>[28]Julho!$F$29</f>
        <v>100</v>
      </c>
      <c r="AA32" s="104">
        <f>[28]Julho!$F$30</f>
        <v>82</v>
      </c>
      <c r="AB32" s="104">
        <f>[28]Julho!$F$31</f>
        <v>100</v>
      </c>
      <c r="AC32" s="104">
        <f>[28]Julho!$F$32</f>
        <v>100</v>
      </c>
      <c r="AD32" s="104">
        <f>[28]Julho!$F$33</f>
        <v>100</v>
      </c>
      <c r="AE32" s="104">
        <f>[28]Julho!$F$34</f>
        <v>100</v>
      </c>
      <c r="AF32" s="104">
        <f>[28]Julho!$F$35</f>
        <v>73</v>
      </c>
      <c r="AG32" s="109">
        <f t="shared" si="2"/>
        <v>100</v>
      </c>
      <c r="AH32" s="108">
        <f t="shared" si="1"/>
        <v>90.709677419354833</v>
      </c>
      <c r="AJ32" t="s">
        <v>35</v>
      </c>
    </row>
    <row r="33" spans="1:37" x14ac:dyDescent="0.2">
      <c r="A33" s="47" t="s">
        <v>8</v>
      </c>
      <c r="B33" s="104">
        <f>[29]Julho!$F$5</f>
        <v>88</v>
      </c>
      <c r="C33" s="104">
        <f>[29]Julho!$F$6</f>
        <v>82</v>
      </c>
      <c r="D33" s="104">
        <f>[29]Julho!$F$7</f>
        <v>95</v>
      </c>
      <c r="E33" s="104">
        <f>[29]Julho!$F$8</f>
        <v>100</v>
      </c>
      <c r="F33" s="104">
        <f>[29]Julho!$F$9</f>
        <v>100</v>
      </c>
      <c r="G33" s="104">
        <f>[29]Julho!$F$10</f>
        <v>100</v>
      </c>
      <c r="H33" s="104">
        <f>[29]Julho!$F$11</f>
        <v>83</v>
      </c>
      <c r="I33" s="104">
        <f>[29]Julho!$F$12</f>
        <v>91</v>
      </c>
      <c r="J33" s="104">
        <f>[29]Julho!$F$13</f>
        <v>100</v>
      </c>
      <c r="K33" s="104">
        <f>[29]Julho!$F$14</f>
        <v>100</v>
      </c>
      <c r="L33" s="104">
        <f>[29]Julho!$F$15</f>
        <v>97</v>
      </c>
      <c r="M33" s="104">
        <f>[29]Julho!$F$16</f>
        <v>76</v>
      </c>
      <c r="N33" s="104">
        <f>[29]Julho!$F$17</f>
        <v>69</v>
      </c>
      <c r="O33" s="104">
        <f>[29]Julho!$F$18</f>
        <v>96</v>
      </c>
      <c r="P33" s="104">
        <f>[29]Julho!$F$19</f>
        <v>79</v>
      </c>
      <c r="Q33" s="104">
        <f>[29]Julho!$F$20</f>
        <v>77</v>
      </c>
      <c r="R33" s="104">
        <f>[29]Julho!$F$21</f>
        <v>94</v>
      </c>
      <c r="S33" s="104">
        <f>[29]Julho!$F$22</f>
        <v>90</v>
      </c>
      <c r="T33" s="104">
        <f>[29]Julho!$F$23</f>
        <v>100</v>
      </c>
      <c r="U33" s="104">
        <f>[29]Julho!$F$24</f>
        <v>100</v>
      </c>
      <c r="V33" s="104">
        <f>[29]Julho!$F$25</f>
        <v>90</v>
      </c>
      <c r="W33" s="104">
        <f>[29]Julho!$F$26</f>
        <v>95</v>
      </c>
      <c r="X33" s="104">
        <f>[29]Julho!$F$27</f>
        <v>97</v>
      </c>
      <c r="Y33" s="104">
        <f>[29]Julho!$F$28</f>
        <v>100</v>
      </c>
      <c r="Z33" s="104">
        <f>[29]Julho!$F$29</f>
        <v>100</v>
      </c>
      <c r="AA33" s="104">
        <f>[29]Julho!$F$30</f>
        <v>91</v>
      </c>
      <c r="AB33" s="104">
        <f>[29]Julho!$F$31</f>
        <v>100</v>
      </c>
      <c r="AC33" s="104">
        <f>[29]Julho!$F$32</f>
        <v>100</v>
      </c>
      <c r="AD33" s="104">
        <f>[29]Julho!$F$33</f>
        <v>100</v>
      </c>
      <c r="AE33" s="104">
        <f>[29]Julho!$F$34</f>
        <v>97</v>
      </c>
      <c r="AF33" s="104">
        <f>[29]Julho!$F$35</f>
        <v>87</v>
      </c>
      <c r="AG33" s="109">
        <f t="shared" si="2"/>
        <v>100</v>
      </c>
      <c r="AH33" s="108">
        <f t="shared" si="1"/>
        <v>92.709677419354833</v>
      </c>
      <c r="AJ33" t="s">
        <v>35</v>
      </c>
    </row>
    <row r="34" spans="1:37" x14ac:dyDescent="0.2">
      <c r="A34" s="47" t="s">
        <v>9</v>
      </c>
      <c r="B34" s="104">
        <f>[30]Julho!$F$5</f>
        <v>79</v>
      </c>
      <c r="C34" s="104">
        <f>[30]Julho!$F$6</f>
        <v>72</v>
      </c>
      <c r="D34" s="104">
        <f>[30]Julho!$F$7</f>
        <v>83</v>
      </c>
      <c r="E34" s="104">
        <f>[30]Julho!$F$8</f>
        <v>91</v>
      </c>
      <c r="F34" s="104">
        <f>[30]Julho!$F$9</f>
        <v>88</v>
      </c>
      <c r="G34" s="104">
        <f>[30]Julho!$F$10</f>
        <v>83</v>
      </c>
      <c r="H34" s="104">
        <f>[30]Julho!$F$11</f>
        <v>81</v>
      </c>
      <c r="I34" s="104">
        <f>[30]Julho!$F$12</f>
        <v>77</v>
      </c>
      <c r="J34" s="104">
        <f>[30]Julho!$F$13</f>
        <v>79</v>
      </c>
      <c r="K34" s="104">
        <f>[30]Julho!$F$14</f>
        <v>87</v>
      </c>
      <c r="L34" s="104">
        <f>[30]Julho!$F$15</f>
        <v>82</v>
      </c>
      <c r="M34" s="104">
        <f>[30]Julho!$F$16</f>
        <v>69</v>
      </c>
      <c r="N34" s="104">
        <f>[30]Julho!$F$17</f>
        <v>68</v>
      </c>
      <c r="O34" s="104">
        <f>[30]Julho!$F$18</f>
        <v>77</v>
      </c>
      <c r="P34" s="104">
        <f>[30]Julho!$F$19</f>
        <v>78</v>
      </c>
      <c r="Q34" s="104">
        <f>[30]Julho!$F$20</f>
        <v>67</v>
      </c>
      <c r="R34" s="104">
        <f>[30]Julho!$F$21</f>
        <v>67</v>
      </c>
      <c r="S34" s="104">
        <f>[30]Julho!$F$22</f>
        <v>88</v>
      </c>
      <c r="T34" s="104">
        <f>[30]Julho!$F$23</f>
        <v>85</v>
      </c>
      <c r="U34" s="104">
        <f>[30]Julho!$F$24</f>
        <v>71</v>
      </c>
      <c r="V34" s="104">
        <f>[30]Julho!$F$25</f>
        <v>76</v>
      </c>
      <c r="W34" s="104">
        <f>[30]Julho!$F$26</f>
        <v>75</v>
      </c>
      <c r="X34" s="104">
        <f>[30]Julho!$F$27</f>
        <v>62</v>
      </c>
      <c r="Y34" s="104">
        <f>[30]Julho!$F$28</f>
        <v>68</v>
      </c>
      <c r="Z34" s="104">
        <f>[30]Julho!$F$29</f>
        <v>85</v>
      </c>
      <c r="AA34" s="104">
        <f>[30]Julho!$F$30</f>
        <v>78</v>
      </c>
      <c r="AB34" s="104">
        <f>[30]Julho!$F$31</f>
        <v>89</v>
      </c>
      <c r="AC34" s="104">
        <f>[30]Julho!$F$32</f>
        <v>93</v>
      </c>
      <c r="AD34" s="104">
        <f>[30]Julho!$F$33</f>
        <v>93</v>
      </c>
      <c r="AE34" s="104">
        <f>[30]Julho!$F$34</f>
        <v>84</v>
      </c>
      <c r="AF34" s="104">
        <f>[30]Julho!$F$35</f>
        <v>73</v>
      </c>
      <c r="AG34" s="109">
        <f t="shared" si="2"/>
        <v>93</v>
      </c>
      <c r="AH34" s="108">
        <f t="shared" si="1"/>
        <v>78.967741935483872</v>
      </c>
      <c r="AJ34" t="s">
        <v>35</v>
      </c>
    </row>
    <row r="35" spans="1:37" x14ac:dyDescent="0.2">
      <c r="A35" s="47" t="s">
        <v>32</v>
      </c>
      <c r="B35" s="104">
        <f>[31]Julho!$F$5</f>
        <v>78</v>
      </c>
      <c r="C35" s="104">
        <f>[31]Julho!$F$6</f>
        <v>76</v>
      </c>
      <c r="D35" s="104">
        <f>[31]Julho!$F$7</f>
        <v>94</v>
      </c>
      <c r="E35" s="104">
        <f>[31]Julho!$F$8</f>
        <v>96</v>
      </c>
      <c r="F35" s="104">
        <f>[31]Julho!$F$9</f>
        <v>95</v>
      </c>
      <c r="G35" s="104">
        <f>[31]Julho!$F$10</f>
        <v>89</v>
      </c>
      <c r="H35" s="104">
        <f>[31]Julho!$F$11</f>
        <v>99</v>
      </c>
      <c r="I35" s="104">
        <f>[31]Julho!$F$12</f>
        <v>94</v>
      </c>
      <c r="J35" s="104">
        <f>[31]Julho!$F$13</f>
        <v>91</v>
      </c>
      <c r="K35" s="104">
        <f>[31]Julho!$F$14</f>
        <v>88</v>
      </c>
      <c r="L35" s="104">
        <f>[31]Julho!$F$15</f>
        <v>84</v>
      </c>
      <c r="M35" s="104">
        <f>[31]Julho!$F$16</f>
        <v>87</v>
      </c>
      <c r="N35" s="104">
        <f>[31]Julho!$F$17</f>
        <v>87</v>
      </c>
      <c r="O35" s="104">
        <f>[31]Julho!$F$18</f>
        <v>90</v>
      </c>
      <c r="P35" s="104">
        <f>[31]Julho!$F$19</f>
        <v>90</v>
      </c>
      <c r="Q35" s="104">
        <f>[31]Julho!$F$20</f>
        <v>87</v>
      </c>
      <c r="R35" s="104">
        <f>[31]Julho!$F$21</f>
        <v>94</v>
      </c>
      <c r="S35" s="104">
        <f>[31]Julho!$F$22</f>
        <v>100</v>
      </c>
      <c r="T35" s="104">
        <f>[31]Julho!$F$23</f>
        <v>87</v>
      </c>
      <c r="U35" s="104">
        <f>[31]Julho!$F$24</f>
        <v>88</v>
      </c>
      <c r="V35" s="104">
        <f>[31]Julho!$F$25</f>
        <v>91</v>
      </c>
      <c r="W35" s="104">
        <f>[31]Julho!$F$26</f>
        <v>95</v>
      </c>
      <c r="X35" s="104">
        <f>[31]Julho!$F$27</f>
        <v>100</v>
      </c>
      <c r="Y35" s="104">
        <f>[31]Julho!$F$28</f>
        <v>89</v>
      </c>
      <c r="Z35" s="104">
        <f>[31]Julho!$F$29</f>
        <v>73</v>
      </c>
      <c r="AA35" s="104">
        <f>[31]Julho!$F$30</f>
        <v>85</v>
      </c>
      <c r="AB35" s="104">
        <f>[31]Julho!$F$31</f>
        <v>99</v>
      </c>
      <c r="AC35" s="104">
        <f>[31]Julho!$F$32</f>
        <v>82</v>
      </c>
      <c r="AD35" s="104">
        <f>[31]Julho!$F$33</f>
        <v>85</v>
      </c>
      <c r="AE35" s="104">
        <f>[31]Julho!$F$34</f>
        <v>89</v>
      </c>
      <c r="AF35" s="104">
        <f>[31]Julho!$F$35</f>
        <v>82</v>
      </c>
      <c r="AG35" s="109">
        <f t="shared" si="2"/>
        <v>100</v>
      </c>
      <c r="AH35" s="108">
        <f t="shared" si="1"/>
        <v>89.161290322580641</v>
      </c>
      <c r="AJ35" t="s">
        <v>35</v>
      </c>
    </row>
    <row r="36" spans="1:37" hidden="1" x14ac:dyDescent="0.2">
      <c r="A36" s="47" t="s">
        <v>10</v>
      </c>
      <c r="B36" s="104" t="str">
        <f>[32]Julho!$F$5</f>
        <v>*</v>
      </c>
      <c r="C36" s="104" t="str">
        <f>[32]Julho!$F$6</f>
        <v>*</v>
      </c>
      <c r="D36" s="104" t="str">
        <f>[32]Julho!$F$7</f>
        <v>*</v>
      </c>
      <c r="E36" s="104" t="str">
        <f>[32]Julho!$F$8</f>
        <v>*</v>
      </c>
      <c r="F36" s="104" t="str">
        <f>[32]Julho!$F$9</f>
        <v>*</v>
      </c>
      <c r="G36" s="104" t="str">
        <f>[32]Julho!$F$10</f>
        <v>*</v>
      </c>
      <c r="H36" s="104" t="str">
        <f>[32]Julho!$F$11</f>
        <v>*</v>
      </c>
      <c r="I36" s="104" t="str">
        <f>[32]Julho!$F$12</f>
        <v>*</v>
      </c>
      <c r="J36" s="104" t="str">
        <f>[32]Julho!$F$13</f>
        <v>*</v>
      </c>
      <c r="K36" s="104" t="str">
        <f>[32]Julho!$F$14</f>
        <v>*</v>
      </c>
      <c r="L36" s="104" t="str">
        <f>[32]Julho!$F$15</f>
        <v>*</v>
      </c>
      <c r="M36" s="104" t="str">
        <f>[32]Julho!$F$16</f>
        <v>*</v>
      </c>
      <c r="N36" s="104" t="str">
        <f>[32]Julho!$F$17</f>
        <v>*</v>
      </c>
      <c r="O36" s="104" t="str">
        <f>[32]Julho!$F$18</f>
        <v>*</v>
      </c>
      <c r="P36" s="104" t="str">
        <f>[32]Julho!$F$19</f>
        <v>*</v>
      </c>
      <c r="Q36" s="104" t="str">
        <f>[32]Julho!$F$20</f>
        <v>*</v>
      </c>
      <c r="R36" s="104" t="str">
        <f>[32]Julho!$F$21</f>
        <v>*</v>
      </c>
      <c r="S36" s="104" t="str">
        <f>[32]Julho!$F$22</f>
        <v>*</v>
      </c>
      <c r="T36" s="104" t="str">
        <f>[32]Julho!$F$23</f>
        <v>*</v>
      </c>
      <c r="U36" s="104" t="str">
        <f>[32]Julho!$F$24</f>
        <v>*</v>
      </c>
      <c r="V36" s="104" t="str">
        <f>[32]Julho!$F$25</f>
        <v>*</v>
      </c>
      <c r="W36" s="104" t="str">
        <f>[32]Julho!$F$26</f>
        <v>*</v>
      </c>
      <c r="X36" s="104" t="str">
        <f>[32]Julho!$F$27</f>
        <v>*</v>
      </c>
      <c r="Y36" s="104" t="str">
        <f>[32]Julho!$F$28</f>
        <v>*</v>
      </c>
      <c r="Z36" s="104" t="str">
        <f>[32]Julho!$F$29</f>
        <v>*</v>
      </c>
      <c r="AA36" s="104" t="str">
        <f>[32]Julho!$F$30</f>
        <v>*</v>
      </c>
      <c r="AB36" s="104" t="str">
        <f>[32]Julho!$F$31</f>
        <v>*</v>
      </c>
      <c r="AC36" s="104" t="str">
        <f>[32]Julho!$F$32</f>
        <v>*</v>
      </c>
      <c r="AD36" s="104" t="str">
        <f>[32]Julho!$F$33</f>
        <v>*</v>
      </c>
      <c r="AE36" s="104" t="str">
        <f>[32]Julho!$F$34</f>
        <v>*</v>
      </c>
      <c r="AF36" s="104" t="str">
        <f>[32]Julho!$F$35</f>
        <v>*</v>
      </c>
      <c r="AG36" s="109">
        <f t="shared" si="2"/>
        <v>0</v>
      </c>
      <c r="AH36" s="108" t="s">
        <v>154</v>
      </c>
      <c r="AJ36" t="s">
        <v>35</v>
      </c>
    </row>
    <row r="37" spans="1:37" x14ac:dyDescent="0.2">
      <c r="A37" s="47" t="s">
        <v>143</v>
      </c>
      <c r="B37" s="104">
        <f>[33]Julho!$F$5</f>
        <v>85</v>
      </c>
      <c r="C37" s="104">
        <f>[33]Julho!$F$6</f>
        <v>77</v>
      </c>
      <c r="D37" s="104">
        <f>[33]Julho!$F$7</f>
        <v>87</v>
      </c>
      <c r="E37" s="104">
        <f>[33]Julho!$F$8</f>
        <v>98</v>
      </c>
      <c r="F37" s="104">
        <f>[33]Julho!$F$9</f>
        <v>97</v>
      </c>
      <c r="G37" s="104">
        <f>[33]Julho!$F$10</f>
        <v>99</v>
      </c>
      <c r="H37" s="104">
        <f>[33]Julho!$F$11</f>
        <v>97</v>
      </c>
      <c r="I37" s="104">
        <f>[33]Julho!$F$12</f>
        <v>99</v>
      </c>
      <c r="J37" s="104">
        <f>[33]Julho!$F$13</f>
        <v>93</v>
      </c>
      <c r="K37" s="104">
        <f>[33]Julho!$F$14</f>
        <v>95</v>
      </c>
      <c r="L37" s="104">
        <f>[33]Julho!$F$15</f>
        <v>92</v>
      </c>
      <c r="M37" s="104">
        <f>[33]Julho!$F$16</f>
        <v>75</v>
      </c>
      <c r="N37" s="104">
        <f>[33]Julho!$F$17</f>
        <v>86</v>
      </c>
      <c r="O37" s="104">
        <f>[33]Julho!$F$18</f>
        <v>93</v>
      </c>
      <c r="P37" s="104">
        <f>[33]Julho!$F$19</f>
        <v>88</v>
      </c>
      <c r="Q37" s="104">
        <f>[33]Julho!$F$20</f>
        <v>87</v>
      </c>
      <c r="R37" s="104">
        <f>[33]Julho!$F$21</f>
        <v>99</v>
      </c>
      <c r="S37" s="104">
        <f>[33]Julho!$F$22</f>
        <v>97</v>
      </c>
      <c r="T37" s="104">
        <f>[33]Julho!$F$23</f>
        <v>97</v>
      </c>
      <c r="U37" s="104">
        <f>[33]Julho!$F$24</f>
        <v>84</v>
      </c>
      <c r="V37" s="104">
        <f>[33]Julho!$F$25</f>
        <v>88</v>
      </c>
      <c r="W37" s="104">
        <f>[33]Julho!$F$26</f>
        <v>92</v>
      </c>
      <c r="X37" s="104">
        <f>[33]Julho!$F$27</f>
        <v>85</v>
      </c>
      <c r="Y37" s="104">
        <f>[33]Julho!$F$28</f>
        <v>83</v>
      </c>
      <c r="Z37" s="104">
        <f>[33]Julho!$F$29</f>
        <v>97</v>
      </c>
      <c r="AA37" s="104">
        <f>[33]Julho!$F$30</f>
        <v>84</v>
      </c>
      <c r="AB37" s="104">
        <f>[33]Julho!$F$31</f>
        <v>95</v>
      </c>
      <c r="AC37" s="104">
        <f>[33]Julho!$F$32</f>
        <v>99</v>
      </c>
      <c r="AD37" s="104">
        <f>[33]Julho!$F$33</f>
        <v>99</v>
      </c>
      <c r="AE37" s="104">
        <f>[33]Julho!$F$34</f>
        <v>93</v>
      </c>
      <c r="AF37" s="104">
        <f>[33]Julho!$F$35</f>
        <v>72</v>
      </c>
      <c r="AG37" s="109">
        <f t="shared" si="2"/>
        <v>99</v>
      </c>
      <c r="AH37" s="108">
        <f t="shared" si="1"/>
        <v>90.709677419354833</v>
      </c>
      <c r="AI37" s="12" t="s">
        <v>35</v>
      </c>
    </row>
    <row r="38" spans="1:37" x14ac:dyDescent="0.2">
      <c r="A38" s="47" t="s">
        <v>11</v>
      </c>
      <c r="B38" s="104">
        <f>[34]Julho!$F$5</f>
        <v>82</v>
      </c>
      <c r="C38" s="104">
        <f>[34]Julho!$F$6</f>
        <v>76</v>
      </c>
      <c r="D38" s="104">
        <f>[34]Julho!$F$7</f>
        <v>82</v>
      </c>
      <c r="E38" s="104">
        <f>[34]Julho!$F$8</f>
        <v>96</v>
      </c>
      <c r="F38" s="104">
        <f>[34]Julho!$F$9</f>
        <v>96</v>
      </c>
      <c r="G38" s="104">
        <f>[34]Julho!$F$10</f>
        <v>96</v>
      </c>
      <c r="H38" s="104">
        <f>[34]Julho!$F$11</f>
        <v>95</v>
      </c>
      <c r="I38" s="104">
        <f>[34]Julho!$F$12</f>
        <v>95</v>
      </c>
      <c r="J38" s="104">
        <f>[34]Julho!$F$13</f>
        <v>94</v>
      </c>
      <c r="K38" s="104">
        <f>[34]Julho!$F$14</f>
        <v>92</v>
      </c>
      <c r="L38" s="104">
        <f>[34]Julho!$F$15</f>
        <v>92</v>
      </c>
      <c r="M38" s="104">
        <f>[34]Julho!$F$16</f>
        <v>89</v>
      </c>
      <c r="N38" s="104">
        <f>[34]Julho!$F$17</f>
        <v>88</v>
      </c>
      <c r="O38" s="104">
        <f>[34]Julho!$F$18</f>
        <v>92</v>
      </c>
      <c r="P38" s="104">
        <f>[34]Julho!$F$19</f>
        <v>94</v>
      </c>
      <c r="Q38" s="104">
        <f>[34]Julho!$F$20</f>
        <v>92</v>
      </c>
      <c r="R38" s="104">
        <f>[34]Julho!$F$21</f>
        <v>88</v>
      </c>
      <c r="S38" s="104">
        <f>[34]Julho!$F$22</f>
        <v>93</v>
      </c>
      <c r="T38" s="104">
        <f>[34]Julho!$F$23</f>
        <v>96</v>
      </c>
      <c r="U38" s="104">
        <f>[34]Julho!$F$24</f>
        <v>92</v>
      </c>
      <c r="V38" s="104">
        <f>[34]Julho!$F$25</f>
        <v>92</v>
      </c>
      <c r="W38" s="104">
        <f>[34]Julho!$F$26</f>
        <v>93</v>
      </c>
      <c r="X38" s="104">
        <f>[34]Julho!$F$27</f>
        <v>91</v>
      </c>
      <c r="Y38" s="104">
        <f>[34]Julho!$F$28</f>
        <v>92</v>
      </c>
      <c r="Z38" s="104">
        <f>[34]Julho!$F$29</f>
        <v>91</v>
      </c>
      <c r="AA38" s="104">
        <f>[34]Julho!$F$30</f>
        <v>93</v>
      </c>
      <c r="AB38" s="104">
        <f>[34]Julho!$F$31</f>
        <v>91</v>
      </c>
      <c r="AC38" s="104">
        <f>[34]Julho!$F$32</f>
        <v>94</v>
      </c>
      <c r="AD38" s="104">
        <f>[34]Julho!$F$33</f>
        <v>94</v>
      </c>
      <c r="AE38" s="104">
        <f>[34]Julho!$F$34</f>
        <v>96</v>
      </c>
      <c r="AF38" s="104">
        <f>[34]Julho!$F$35</f>
        <v>90</v>
      </c>
      <c r="AG38" s="109">
        <f t="shared" si="2"/>
        <v>96</v>
      </c>
      <c r="AH38" s="108">
        <f t="shared" si="1"/>
        <v>91.516129032258064</v>
      </c>
      <c r="AJ38" t="s">
        <v>35</v>
      </c>
      <c r="AK38" t="s">
        <v>35</v>
      </c>
    </row>
    <row r="39" spans="1:37" s="5" customFormat="1" x14ac:dyDescent="0.2">
      <c r="A39" s="47" t="s">
        <v>12</v>
      </c>
      <c r="B39" s="104">
        <f>[35]Julho!$F$5</f>
        <v>78</v>
      </c>
      <c r="C39" s="104">
        <f>[35]Julho!$F$6</f>
        <v>81</v>
      </c>
      <c r="D39" s="104">
        <f>[35]Julho!$F$7</f>
        <v>79</v>
      </c>
      <c r="E39" s="104">
        <f>[35]Julho!$F$8</f>
        <v>90</v>
      </c>
      <c r="F39" s="104">
        <f>[35]Julho!$F$9</f>
        <v>88</v>
      </c>
      <c r="G39" s="104">
        <f>[35]Julho!$F$10</f>
        <v>92</v>
      </c>
      <c r="H39" s="104">
        <f>[35]Julho!$F$11</f>
        <v>92</v>
      </c>
      <c r="I39" s="104">
        <f>[35]Julho!$F$12</f>
        <v>91</v>
      </c>
      <c r="J39" s="104">
        <f>[35]Julho!$F$13</f>
        <v>89</v>
      </c>
      <c r="K39" s="104">
        <f>[35]Julho!$F$14</f>
        <v>85</v>
      </c>
      <c r="L39" s="104">
        <f>[35]Julho!$F$15</f>
        <v>89</v>
      </c>
      <c r="M39" s="104">
        <f>[35]Julho!$F$16</f>
        <v>88</v>
      </c>
      <c r="N39" s="104">
        <f>[35]Julho!$F$17</f>
        <v>87</v>
      </c>
      <c r="O39" s="104">
        <f>[35]Julho!$F$18</f>
        <v>87</v>
      </c>
      <c r="P39" s="104">
        <f>[35]Julho!$F$19</f>
        <v>90</v>
      </c>
      <c r="Q39" s="104">
        <f>[35]Julho!$F$20</f>
        <v>92</v>
      </c>
      <c r="R39" s="104">
        <f>[35]Julho!$F$21</f>
        <v>90</v>
      </c>
      <c r="S39" s="104">
        <f>[35]Julho!$F$22</f>
        <v>85</v>
      </c>
      <c r="T39" s="104">
        <f>[35]Julho!$F$23</f>
        <v>87</v>
      </c>
      <c r="U39" s="104">
        <f>[35]Julho!$F$24</f>
        <v>89</v>
      </c>
      <c r="V39" s="104">
        <f>[35]Julho!$F$25</f>
        <v>90</v>
      </c>
      <c r="W39" s="104">
        <f>[35]Julho!$F$26</f>
        <v>90</v>
      </c>
      <c r="X39" s="104">
        <f>[35]Julho!$F$27</f>
        <v>87</v>
      </c>
      <c r="Y39" s="104">
        <f>[35]Julho!$F$28</f>
        <v>92</v>
      </c>
      <c r="Z39" s="104">
        <f>[35]Julho!$F$29</f>
        <v>80</v>
      </c>
      <c r="AA39" s="104">
        <f>[35]Julho!$F$30</f>
        <v>87</v>
      </c>
      <c r="AB39" s="104">
        <f>[35]Julho!$F$31</f>
        <v>92</v>
      </c>
      <c r="AC39" s="104">
        <f>[35]Julho!$F$32</f>
        <v>82</v>
      </c>
      <c r="AD39" s="104">
        <f>[35]Julho!$F$33</f>
        <v>64</v>
      </c>
      <c r="AE39" s="104">
        <f>[35]Julho!$F$34</f>
        <v>73</v>
      </c>
      <c r="AF39" s="104">
        <f>[35]Julho!$F$35</f>
        <v>79</v>
      </c>
      <c r="AG39" s="109">
        <f t="shared" si="2"/>
        <v>92</v>
      </c>
      <c r="AH39" s="108">
        <f t="shared" si="1"/>
        <v>85.967741935483872</v>
      </c>
    </row>
    <row r="40" spans="1:37" s="5" customFormat="1" x14ac:dyDescent="0.2">
      <c r="A40" s="47" t="s">
        <v>211</v>
      </c>
      <c r="B40" s="104">
        <f>[36]Julho!$F$5</f>
        <v>84</v>
      </c>
      <c r="C40" s="104">
        <f>[36]Julho!$F$6</f>
        <v>91</v>
      </c>
      <c r="D40" s="104">
        <f>[36]Julho!$F$7</f>
        <v>88</v>
      </c>
      <c r="E40" s="104">
        <f>[36]Julho!$F$8</f>
        <v>84</v>
      </c>
      <c r="F40" s="104">
        <f>[36]Julho!$F$9</f>
        <v>96</v>
      </c>
      <c r="G40" s="104">
        <f>[36]Julho!$F$10</f>
        <v>98</v>
      </c>
      <c r="H40" s="104">
        <f>[36]Julho!$F$11</f>
        <v>98</v>
      </c>
      <c r="I40" s="104">
        <f>[36]Julho!$F$12</f>
        <v>98</v>
      </c>
      <c r="J40" s="104">
        <f>[36]Julho!$F$13</f>
        <v>77</v>
      </c>
      <c r="K40" s="104">
        <f>[36]Julho!$F$14</f>
        <v>84</v>
      </c>
      <c r="L40" s="104">
        <f>[36]Julho!$F$15</f>
        <v>92</v>
      </c>
      <c r="M40" s="104">
        <f>[36]Julho!$F$16</f>
        <v>75</v>
      </c>
      <c r="N40" s="104">
        <f>[36]Julho!$F$17</f>
        <v>92</v>
      </c>
      <c r="O40" s="104">
        <f>[36]Julho!$F$18</f>
        <v>77</v>
      </c>
      <c r="P40" s="104">
        <f>[36]Julho!$F$19</f>
        <v>96</v>
      </c>
      <c r="Q40" s="104">
        <f>[36]Julho!$F$20</f>
        <v>93</v>
      </c>
      <c r="R40" s="104">
        <f>[36]Julho!$F$21</f>
        <v>93</v>
      </c>
      <c r="S40" s="104">
        <f>[36]Julho!$F$22</f>
        <v>93</v>
      </c>
      <c r="T40" s="104">
        <f>[36]Julho!$F$23</f>
        <v>88</v>
      </c>
      <c r="U40" s="104">
        <f>[36]Julho!$F$24</f>
        <v>81</v>
      </c>
      <c r="V40" s="104">
        <f>[36]Julho!$F$25</f>
        <v>88</v>
      </c>
      <c r="W40" s="104">
        <f>[36]Julho!$F$26</f>
        <v>91</v>
      </c>
      <c r="X40" s="104">
        <f>[36]Julho!$F$27</f>
        <v>79</v>
      </c>
      <c r="Y40" s="104">
        <f>[36]Julho!$F$28</f>
        <v>81</v>
      </c>
      <c r="Z40" s="104">
        <f>[36]Julho!$F$29</f>
        <v>75</v>
      </c>
      <c r="AA40" s="104">
        <f>[36]Julho!$F$30</f>
        <v>77</v>
      </c>
      <c r="AB40" s="104">
        <f>[36]Julho!$F$31</f>
        <v>83</v>
      </c>
      <c r="AC40" s="104">
        <f>[36]Julho!$F$32</f>
        <v>83</v>
      </c>
      <c r="AD40" s="104">
        <f>[36]Julho!$F$33</f>
        <v>86</v>
      </c>
      <c r="AE40" s="104">
        <f>[36]Julho!$F$34</f>
        <v>74</v>
      </c>
      <c r="AF40" s="104">
        <f>[36]Julho!$F$35</f>
        <v>72</v>
      </c>
      <c r="AG40" s="109">
        <f t="shared" si="2"/>
        <v>98</v>
      </c>
      <c r="AH40" s="108">
        <f t="shared" si="1"/>
        <v>86.032258064516128</v>
      </c>
    </row>
    <row r="41" spans="1:37" x14ac:dyDescent="0.2">
      <c r="A41" s="47" t="s">
        <v>13</v>
      </c>
      <c r="B41" s="104">
        <f>[37]Julho!$F$5</f>
        <v>84</v>
      </c>
      <c r="C41" s="104">
        <f>[37]Julho!$F$6</f>
        <v>93</v>
      </c>
      <c r="D41" s="104">
        <f>[37]Julho!$F$7</f>
        <v>90</v>
      </c>
      <c r="E41" s="104">
        <f>[37]Julho!$F$8</f>
        <v>100</v>
      </c>
      <c r="F41" s="104">
        <f>[37]Julho!$F$9</f>
        <v>100</v>
      </c>
      <c r="G41" s="104">
        <f>[37]Julho!$F$10</f>
        <v>100</v>
      </c>
      <c r="H41" s="104">
        <f>[37]Julho!$F$11</f>
        <v>95</v>
      </c>
      <c r="I41" s="104">
        <f>[37]Julho!$F$12</f>
        <v>96</v>
      </c>
      <c r="J41" s="104">
        <f>[37]Julho!$F$13</f>
        <v>95</v>
      </c>
      <c r="K41" s="104">
        <f>[37]Julho!$F$14</f>
        <v>95</v>
      </c>
      <c r="L41" s="104">
        <f>[37]Julho!$F$15</f>
        <v>95</v>
      </c>
      <c r="M41" s="104">
        <f>[37]Julho!$F$16</f>
        <v>96</v>
      </c>
      <c r="N41" s="104">
        <f>[37]Julho!$F$17</f>
        <v>94</v>
      </c>
      <c r="O41" s="104">
        <f>[37]Julho!$F$18</f>
        <v>95</v>
      </c>
      <c r="P41" s="104">
        <f>[37]Julho!$F$19</f>
        <v>95</v>
      </c>
      <c r="Q41" s="104">
        <f>[37]Julho!$F$20</f>
        <v>92</v>
      </c>
      <c r="R41" s="104">
        <f>[37]Julho!$F$21</f>
        <v>92</v>
      </c>
      <c r="S41" s="104">
        <f>[37]Julho!$F$22</f>
        <v>88</v>
      </c>
      <c r="T41" s="104">
        <f>[37]Julho!$F$23</f>
        <v>95</v>
      </c>
      <c r="U41" s="104">
        <f>[37]Julho!$F$24</f>
        <v>96</v>
      </c>
      <c r="V41" s="104">
        <f>[37]Julho!$F$25</f>
        <v>94</v>
      </c>
      <c r="W41" s="104">
        <f>[37]Julho!$F$26</f>
        <v>94</v>
      </c>
      <c r="X41" s="104">
        <f>[37]Julho!$F$27</f>
        <v>94</v>
      </c>
      <c r="Y41" s="104">
        <f>[37]Julho!$F$28</f>
        <v>94</v>
      </c>
      <c r="Z41" s="104">
        <f>[37]Julho!$F$29</f>
        <v>93</v>
      </c>
      <c r="AA41" s="104">
        <f>[37]Julho!$F$30</f>
        <v>93</v>
      </c>
      <c r="AB41" s="104">
        <f>[37]Julho!$F$31</f>
        <v>93</v>
      </c>
      <c r="AC41" s="104">
        <f>[37]Julho!$F$32</f>
        <v>86</v>
      </c>
      <c r="AD41" s="104">
        <f>[37]Julho!$F$33</f>
        <v>88</v>
      </c>
      <c r="AE41" s="104">
        <f>[37]Julho!$F$34</f>
        <v>95</v>
      </c>
      <c r="AF41" s="104">
        <f>[37]Julho!$F$35</f>
        <v>92</v>
      </c>
      <c r="AG41" s="109">
        <f t="shared" si="2"/>
        <v>100</v>
      </c>
      <c r="AH41" s="108">
        <f t="shared" si="1"/>
        <v>93.612903225806448</v>
      </c>
      <c r="AJ41" t="s">
        <v>35</v>
      </c>
    </row>
    <row r="42" spans="1:37" x14ac:dyDescent="0.2">
      <c r="A42" s="47" t="s">
        <v>144</v>
      </c>
      <c r="B42" s="104">
        <f>[38]Julho!$F$5</f>
        <v>84</v>
      </c>
      <c r="C42" s="104">
        <f>[38]Julho!$F$6</f>
        <v>91</v>
      </c>
      <c r="D42" s="104">
        <f>[38]Julho!$F$7</f>
        <v>98</v>
      </c>
      <c r="E42" s="104">
        <f>[38]Julho!$F$8</f>
        <v>98</v>
      </c>
      <c r="F42" s="104">
        <f>[38]Julho!$F$9</f>
        <v>99</v>
      </c>
      <c r="G42" s="104">
        <f>[38]Julho!$F$10</f>
        <v>90</v>
      </c>
      <c r="H42" s="104">
        <f>[38]Julho!$F$11</f>
        <v>97</v>
      </c>
      <c r="I42" s="104">
        <f>[38]Julho!$F$12</f>
        <v>95</v>
      </c>
      <c r="J42" s="104">
        <f>[38]Julho!$F$13</f>
        <v>98</v>
      </c>
      <c r="K42" s="104">
        <f>[38]Julho!$F$14</f>
        <v>92</v>
      </c>
      <c r="L42" s="104">
        <f>[38]Julho!$F$15</f>
        <v>97</v>
      </c>
      <c r="M42" s="104">
        <f>[38]Julho!$F$16</f>
        <v>91</v>
      </c>
      <c r="N42" s="104">
        <f>[38]Julho!$F$17</f>
        <v>94</v>
      </c>
      <c r="O42" s="104">
        <f>[38]Julho!$F$18</f>
        <v>92</v>
      </c>
      <c r="P42" s="104">
        <f>[38]Julho!$F$19</f>
        <v>82</v>
      </c>
      <c r="Q42" s="104">
        <f>[38]Julho!$F$20</f>
        <v>72</v>
      </c>
      <c r="R42" s="104">
        <f>[38]Julho!$F$21</f>
        <v>78</v>
      </c>
      <c r="S42" s="104">
        <f>[38]Julho!$F$22</f>
        <v>98</v>
      </c>
      <c r="T42" s="104">
        <f>[38]Julho!$F$23</f>
        <v>98</v>
      </c>
      <c r="U42" s="104">
        <f>[38]Julho!$F$24</f>
        <v>96</v>
      </c>
      <c r="V42" s="104">
        <f>[38]Julho!$F$25</f>
        <v>80</v>
      </c>
      <c r="W42" s="104">
        <f>[38]Julho!$F$26</f>
        <v>95</v>
      </c>
      <c r="X42" s="104">
        <f>[38]Julho!$F$27</f>
        <v>96</v>
      </c>
      <c r="Y42" s="104">
        <f>[38]Julho!$F$28</f>
        <v>79</v>
      </c>
      <c r="Z42" s="104">
        <f>[38]Julho!$F$29</f>
        <v>98</v>
      </c>
      <c r="AA42" s="104">
        <f>[38]Julho!$F$30</f>
        <v>82</v>
      </c>
      <c r="AB42" s="104">
        <f>[38]Julho!$F$31</f>
        <v>85</v>
      </c>
      <c r="AC42" s="104">
        <f>[38]Julho!$F$32</f>
        <v>97</v>
      </c>
      <c r="AD42" s="104">
        <f>[38]Julho!$F$33</f>
        <v>97</v>
      </c>
      <c r="AE42" s="104">
        <f>[38]Julho!$F$34</f>
        <v>99</v>
      </c>
      <c r="AF42" s="104">
        <f>[38]Julho!$F$35</f>
        <v>88</v>
      </c>
      <c r="AG42" s="109">
        <f t="shared" si="2"/>
        <v>99</v>
      </c>
      <c r="AH42" s="108">
        <f t="shared" si="1"/>
        <v>91.483870967741936</v>
      </c>
      <c r="AJ42" t="s">
        <v>35</v>
      </c>
    </row>
    <row r="43" spans="1:37" x14ac:dyDescent="0.2">
      <c r="A43" s="47" t="s">
        <v>117</v>
      </c>
      <c r="B43" s="104">
        <f>[39]Julho!$F$5</f>
        <v>90</v>
      </c>
      <c r="C43" s="104">
        <f>[39]Julho!$F$6</f>
        <v>90</v>
      </c>
      <c r="D43" s="104">
        <f>[39]Julho!$F$7</f>
        <v>100</v>
      </c>
      <c r="E43" s="104">
        <f>[39]Julho!$F$8</f>
        <v>100</v>
      </c>
      <c r="F43" s="104">
        <f>[39]Julho!$F$9</f>
        <v>89</v>
      </c>
      <c r="G43" s="104">
        <f>[39]Julho!$F$10</f>
        <v>83</v>
      </c>
      <c r="H43" s="104">
        <f>[39]Julho!$F$11</f>
        <v>77</v>
      </c>
      <c r="I43" s="104">
        <f>[39]Julho!$F$12</f>
        <v>99</v>
      </c>
      <c r="J43" s="104">
        <f>[39]Julho!$F$13</f>
        <v>84</v>
      </c>
      <c r="K43" s="104">
        <f>[39]Julho!$F$14</f>
        <v>89</v>
      </c>
      <c r="L43" s="104">
        <f>[39]Julho!$F$15</f>
        <v>75</v>
      </c>
      <c r="M43" s="104">
        <f>[39]Julho!$F$16</f>
        <v>88</v>
      </c>
      <c r="N43" s="104">
        <f>[39]Julho!$F$17</f>
        <v>69</v>
      </c>
      <c r="O43" s="104">
        <f>[39]Julho!$F$18</f>
        <v>77</v>
      </c>
      <c r="P43" s="104">
        <f>[39]Julho!$F$19</f>
        <v>73</v>
      </c>
      <c r="Q43" s="104">
        <f>[39]Julho!$F$20</f>
        <v>57</v>
      </c>
      <c r="R43" s="104">
        <f>[39]Julho!$F$21</f>
        <v>73</v>
      </c>
      <c r="S43" s="104">
        <f>[39]Julho!$F$22</f>
        <v>100</v>
      </c>
      <c r="T43" s="104">
        <f>[39]Julho!$F$23</f>
        <v>100</v>
      </c>
      <c r="U43" s="104">
        <f>[39]Julho!$F$24</f>
        <v>76</v>
      </c>
      <c r="V43" s="104">
        <f>[39]Julho!$F$25</f>
        <v>91</v>
      </c>
      <c r="W43" s="104">
        <f>[39]Julho!$F$26</f>
        <v>90</v>
      </c>
      <c r="X43" s="104">
        <f>[39]Julho!$F$27</f>
        <v>80</v>
      </c>
      <c r="Y43" s="104">
        <f>[39]Julho!$F$28</f>
        <v>67</v>
      </c>
      <c r="Z43" s="104">
        <f>[39]Julho!$F$29</f>
        <v>97</v>
      </c>
      <c r="AA43" s="104">
        <f>[39]Julho!$F$30</f>
        <v>74</v>
      </c>
      <c r="AB43" s="104">
        <f>[39]Julho!$F$31</f>
        <v>98</v>
      </c>
      <c r="AC43" s="104">
        <f>[39]Julho!$F$32</f>
        <v>100</v>
      </c>
      <c r="AD43" s="104">
        <f>[39]Julho!$F$33</f>
        <v>100</v>
      </c>
      <c r="AE43" s="104">
        <f>[39]Julho!$F$34</f>
        <v>100</v>
      </c>
      <c r="AF43" s="104">
        <f>[39]Julho!$F$35</f>
        <v>78</v>
      </c>
      <c r="AG43" s="109">
        <f t="shared" si="2"/>
        <v>100</v>
      </c>
      <c r="AH43" s="108">
        <f t="shared" si="1"/>
        <v>85.935483870967744</v>
      </c>
    </row>
    <row r="44" spans="1:37" x14ac:dyDescent="0.2">
      <c r="A44" s="47" t="s">
        <v>210</v>
      </c>
      <c r="B44" s="104">
        <f>[40]Julho!$F$5</f>
        <v>93</v>
      </c>
      <c r="C44" s="104">
        <f>[40]Julho!$F$6</f>
        <v>94</v>
      </c>
      <c r="D44" s="104">
        <f>[40]Julho!$F$7</f>
        <v>97</v>
      </c>
      <c r="E44" s="104">
        <f>[40]Julho!$F$8</f>
        <v>97</v>
      </c>
      <c r="F44" s="104">
        <f>[40]Julho!$F$9</f>
        <v>97</v>
      </c>
      <c r="G44" s="104">
        <f>[40]Julho!$F$10</f>
        <v>97</v>
      </c>
      <c r="H44" s="104">
        <f>[40]Julho!$F$11</f>
        <v>92</v>
      </c>
      <c r="I44" s="104">
        <f>[40]Julho!$F$12</f>
        <v>99</v>
      </c>
      <c r="J44" s="104">
        <f>[40]Julho!$F$13</f>
        <v>91</v>
      </c>
      <c r="K44" s="104">
        <f>[40]Julho!$F$14</f>
        <v>97</v>
      </c>
      <c r="L44" s="104">
        <f>[40]Julho!$F$15</f>
        <v>75</v>
      </c>
      <c r="M44" s="104">
        <f>[40]Julho!$F$16</f>
        <v>93</v>
      </c>
      <c r="N44" s="104">
        <f>[40]Julho!$F$17</f>
        <v>93</v>
      </c>
      <c r="O44" s="104">
        <f>[40]Julho!$F$18</f>
        <v>97</v>
      </c>
      <c r="P44" s="104">
        <f>[40]Julho!$F$19</f>
        <v>95</v>
      </c>
      <c r="Q44" s="104">
        <f>[40]Julho!$F$20</f>
        <v>71</v>
      </c>
      <c r="R44" s="104">
        <f>[40]Julho!$F$21</f>
        <v>94</v>
      </c>
      <c r="S44" s="104">
        <f>[40]Julho!$F$22</f>
        <v>95</v>
      </c>
      <c r="T44" s="104">
        <f>[40]Julho!$F$23</f>
        <v>96</v>
      </c>
      <c r="U44" s="104">
        <f>[40]Julho!$F$24</f>
        <v>98</v>
      </c>
      <c r="V44" s="104">
        <f>[40]Julho!$F$25</f>
        <v>96</v>
      </c>
      <c r="W44" s="104">
        <f>[40]Julho!$F$26</f>
        <v>96</v>
      </c>
      <c r="X44" s="104">
        <f>[40]Julho!$F$27</f>
        <v>96</v>
      </c>
      <c r="Y44" s="104">
        <f>[40]Julho!$F$28</f>
        <v>93</v>
      </c>
      <c r="Z44" s="104">
        <f>[40]Julho!$F$29</f>
        <v>95</v>
      </c>
      <c r="AA44" s="104">
        <f>[40]Julho!$F$30</f>
        <v>91</v>
      </c>
      <c r="AB44" s="104">
        <f>[40]Julho!$F$31</f>
        <v>87</v>
      </c>
      <c r="AC44" s="104">
        <f>[40]Julho!$F$32</f>
        <v>89</v>
      </c>
      <c r="AD44" s="104">
        <f>[40]Julho!$F$33</f>
        <v>95</v>
      </c>
      <c r="AE44" s="104">
        <f>[40]Julho!$F$34</f>
        <v>97</v>
      </c>
      <c r="AF44" s="104">
        <f>[40]Julho!$F$35</f>
        <v>71</v>
      </c>
      <c r="AG44" s="109">
        <f t="shared" si="2"/>
        <v>99</v>
      </c>
      <c r="AH44" s="108">
        <f t="shared" si="1"/>
        <v>92.483870967741936</v>
      </c>
    </row>
    <row r="45" spans="1:37" x14ac:dyDescent="0.2">
      <c r="A45" s="47" t="s">
        <v>14</v>
      </c>
      <c r="B45" s="104">
        <f>[41]Julho!$F$5</f>
        <v>93</v>
      </c>
      <c r="C45" s="104">
        <f>[41]Julho!$F$6</f>
        <v>94</v>
      </c>
      <c r="D45" s="104">
        <f>[41]Julho!$F$7</f>
        <v>94</v>
      </c>
      <c r="E45" s="104">
        <f>[41]Julho!$F$8</f>
        <v>91</v>
      </c>
      <c r="F45" s="104">
        <f>[41]Julho!$F$9</f>
        <v>94</v>
      </c>
      <c r="G45" s="104">
        <f>[41]Julho!$F$10</f>
        <v>92</v>
      </c>
      <c r="H45" s="104">
        <f>[41]Julho!$F$11</f>
        <v>93</v>
      </c>
      <c r="I45" s="104">
        <f>[41]Julho!$F$12</f>
        <v>93</v>
      </c>
      <c r="J45" s="104">
        <f>[41]Julho!$F$13</f>
        <v>92</v>
      </c>
      <c r="K45" s="104">
        <f>[41]Julho!$F$14</f>
        <v>91</v>
      </c>
      <c r="L45" s="104">
        <f>[41]Julho!$F$15</f>
        <v>91</v>
      </c>
      <c r="M45" s="104">
        <f>[41]Julho!$F$16</f>
        <v>86</v>
      </c>
      <c r="N45" s="104">
        <f>[41]Julho!$F$17</f>
        <v>88</v>
      </c>
      <c r="O45" s="104">
        <f>[41]Julho!$F$18</f>
        <v>91</v>
      </c>
      <c r="P45" s="104">
        <f>[41]Julho!$F$19</f>
        <v>92</v>
      </c>
      <c r="Q45" s="104">
        <f>[41]Julho!$F$20</f>
        <v>92</v>
      </c>
      <c r="R45" s="104">
        <f>[41]Julho!$F$21</f>
        <v>85</v>
      </c>
      <c r="S45" s="104">
        <f>[41]Julho!$F$22</f>
        <v>89</v>
      </c>
      <c r="T45" s="104">
        <f>[41]Julho!$F$23</f>
        <v>91</v>
      </c>
      <c r="U45" s="104">
        <f>[41]Julho!$F$24</f>
        <v>92</v>
      </c>
      <c r="V45" s="104">
        <f>[41]Julho!$F$25</f>
        <v>88</v>
      </c>
      <c r="W45" s="104">
        <f>[41]Julho!$F$26</f>
        <v>91</v>
      </c>
      <c r="X45" s="104">
        <f>[41]Julho!$F$27</f>
        <v>88</v>
      </c>
      <c r="Y45" s="104">
        <f>[41]Julho!$F$28</f>
        <v>91</v>
      </c>
      <c r="Z45" s="104">
        <f>[41]Julho!$F$29</f>
        <v>83</v>
      </c>
      <c r="AA45" s="104">
        <f>[41]Julho!$F$30</f>
        <v>90</v>
      </c>
      <c r="AB45" s="104">
        <f>[41]Julho!$F$31</f>
        <v>85</v>
      </c>
      <c r="AC45" s="104">
        <f>[41]Julho!$F$32</f>
        <v>81</v>
      </c>
      <c r="AD45" s="104">
        <f>[41]Julho!$F$33</f>
        <v>91</v>
      </c>
      <c r="AE45" s="104">
        <f>[41]Julho!$F$34</f>
        <v>94</v>
      </c>
      <c r="AF45" s="104">
        <f>[41]Julho!$F$35</f>
        <v>89</v>
      </c>
      <c r="AG45" s="109">
        <f t="shared" si="2"/>
        <v>94</v>
      </c>
      <c r="AH45" s="108">
        <f t="shared" si="1"/>
        <v>90.161290322580641</v>
      </c>
    </row>
    <row r="46" spans="1:37" x14ac:dyDescent="0.2">
      <c r="A46" s="47" t="s">
        <v>145</v>
      </c>
      <c r="B46" s="104">
        <f>[42]Julho!$F$5</f>
        <v>100</v>
      </c>
      <c r="C46" s="104">
        <f>[42]Julho!$F$6</f>
        <v>100</v>
      </c>
      <c r="D46" s="104">
        <f>[42]Julho!$F$7</f>
        <v>100</v>
      </c>
      <c r="E46" s="104">
        <f>[42]Julho!$F$8</f>
        <v>100</v>
      </c>
      <c r="F46" s="104">
        <f>[42]Julho!$F$9</f>
        <v>100</v>
      </c>
      <c r="G46" s="104">
        <f>[42]Julho!$F$10</f>
        <v>100</v>
      </c>
      <c r="H46" s="104">
        <f>[42]Julho!$F$11</f>
        <v>100</v>
      </c>
      <c r="I46" s="104">
        <f>[42]Julho!$F$12</f>
        <v>100</v>
      </c>
      <c r="J46" s="104">
        <f>[42]Julho!$F$13</f>
        <v>100</v>
      </c>
      <c r="K46" s="104">
        <f>[42]Julho!$F$14</f>
        <v>100</v>
      </c>
      <c r="L46" s="104">
        <f>[42]Julho!$F$15</f>
        <v>100</v>
      </c>
      <c r="M46" s="104">
        <f>[42]Julho!$F$16</f>
        <v>100</v>
      </c>
      <c r="N46" s="104">
        <f>[42]Julho!$F$17</f>
        <v>100</v>
      </c>
      <c r="O46" s="104">
        <f>[42]Julho!$F$18</f>
        <v>100</v>
      </c>
      <c r="P46" s="104">
        <f>[42]Julho!$F$19</f>
        <v>100</v>
      </c>
      <c r="Q46" s="104">
        <f>[42]Julho!$F$20</f>
        <v>100</v>
      </c>
      <c r="R46" s="104">
        <f>[42]Julho!$F$21</f>
        <v>100</v>
      </c>
      <c r="S46" s="104">
        <f>[42]Julho!$F$22</f>
        <v>100</v>
      </c>
      <c r="T46" s="104">
        <f>[42]Julho!$F$23</f>
        <v>100</v>
      </c>
      <c r="U46" s="104">
        <f>[42]Julho!$F$24</f>
        <v>100</v>
      </c>
      <c r="V46" s="104">
        <f>[42]Julho!$F$25</f>
        <v>100</v>
      </c>
      <c r="W46" s="104">
        <f>[42]Julho!$F$26</f>
        <v>100</v>
      </c>
      <c r="X46" s="104">
        <f>[42]Julho!$F$27</f>
        <v>100</v>
      </c>
      <c r="Y46" s="104">
        <f>[42]Julho!$F$28</f>
        <v>100</v>
      </c>
      <c r="Z46" s="104">
        <f>[42]Julho!$F$29</f>
        <v>100</v>
      </c>
      <c r="AA46" s="104">
        <f>[42]Julho!$F$30</f>
        <v>100</v>
      </c>
      <c r="AB46" s="104">
        <f>[42]Julho!$F$31</f>
        <v>100</v>
      </c>
      <c r="AC46" s="104">
        <f>[42]Julho!$F$32</f>
        <v>100</v>
      </c>
      <c r="AD46" s="104">
        <f>[42]Julho!$F$33</f>
        <v>100</v>
      </c>
      <c r="AE46" s="104">
        <f>[42]Julho!$F$34</f>
        <v>100</v>
      </c>
      <c r="AF46" s="104">
        <f>[42]Julho!$F$35</f>
        <v>100</v>
      </c>
      <c r="AG46" s="109">
        <f t="shared" si="2"/>
        <v>100</v>
      </c>
      <c r="AH46" s="108">
        <f t="shared" si="1"/>
        <v>100</v>
      </c>
    </row>
    <row r="47" spans="1:37" x14ac:dyDescent="0.2">
      <c r="A47" s="47" t="s">
        <v>15</v>
      </c>
      <c r="B47" s="104">
        <f>[43]Julho!$F$5</f>
        <v>92</v>
      </c>
      <c r="C47" s="104">
        <f>[43]Julho!$F$6</f>
        <v>83</v>
      </c>
      <c r="D47" s="104">
        <f>[43]Julho!$F$7</f>
        <v>70</v>
      </c>
      <c r="E47" s="104">
        <f>[43]Julho!$F$8</f>
        <v>96</v>
      </c>
      <c r="F47" s="104">
        <f>[43]Julho!$F$9</f>
        <v>91</v>
      </c>
      <c r="G47" s="104">
        <f>[43]Julho!$F$10</f>
        <v>87</v>
      </c>
      <c r="H47" s="104">
        <f>[43]Julho!$F$11</f>
        <v>78</v>
      </c>
      <c r="I47" s="104">
        <f>[43]Julho!$F$12</f>
        <v>82</v>
      </c>
      <c r="J47" s="104">
        <f>[43]Julho!$F$13</f>
        <v>79</v>
      </c>
      <c r="K47" s="104">
        <f>[43]Julho!$F$14</f>
        <v>70</v>
      </c>
      <c r="L47" s="104">
        <f>[43]Julho!$F$15</f>
        <v>75</v>
      </c>
      <c r="M47" s="104">
        <f>[43]Julho!$F$16</f>
        <v>66</v>
      </c>
      <c r="N47" s="104">
        <f>[43]Julho!$F$17</f>
        <v>59</v>
      </c>
      <c r="O47" s="104">
        <f>[43]Julho!$F$18</f>
        <v>76</v>
      </c>
      <c r="P47" s="104">
        <f>[43]Julho!$F$19</f>
        <v>82</v>
      </c>
      <c r="Q47" s="104">
        <f>[43]Julho!$F$20</f>
        <v>72</v>
      </c>
      <c r="R47" s="104">
        <f>[43]Julho!$F$21</f>
        <v>97</v>
      </c>
      <c r="S47" s="104">
        <f>[43]Julho!$F$22</f>
        <v>82</v>
      </c>
      <c r="T47" s="104">
        <f>[43]Julho!$F$23</f>
        <v>89</v>
      </c>
      <c r="U47" s="104">
        <f>[43]Julho!$F$24</f>
        <v>59</v>
      </c>
      <c r="V47" s="104">
        <f>[43]Julho!$F$25</f>
        <v>73</v>
      </c>
      <c r="W47" s="104">
        <f>[43]Julho!$F$26</f>
        <v>69</v>
      </c>
      <c r="X47" s="104">
        <f>[43]Julho!$F$27</f>
        <v>67</v>
      </c>
      <c r="Y47" s="104">
        <f>[43]Julho!$F$28</f>
        <v>77</v>
      </c>
      <c r="Z47" s="104">
        <f>[43]Julho!$F$29</f>
        <v>89</v>
      </c>
      <c r="AA47" s="104">
        <f>[43]Julho!$F$30</f>
        <v>86</v>
      </c>
      <c r="AB47" s="104">
        <f>[43]Julho!$F$31</f>
        <v>95</v>
      </c>
      <c r="AC47" s="104">
        <f>[43]Julho!$F$32</f>
        <v>97</v>
      </c>
      <c r="AD47" s="104">
        <f>[43]Julho!$F$33</f>
        <v>95</v>
      </c>
      <c r="AE47" s="104">
        <f>[43]Julho!$F$34</f>
        <v>87</v>
      </c>
      <c r="AF47" s="104">
        <f>[43]Julho!$F$35</f>
        <v>70</v>
      </c>
      <c r="AG47" s="109">
        <f t="shared" si="2"/>
        <v>97</v>
      </c>
      <c r="AH47" s="108">
        <f t="shared" si="1"/>
        <v>80.322580645161295</v>
      </c>
      <c r="AI47" s="12" t="s">
        <v>35</v>
      </c>
      <c r="AJ47" t="s">
        <v>35</v>
      </c>
    </row>
    <row r="48" spans="1:37" x14ac:dyDescent="0.2">
      <c r="A48" s="47" t="s">
        <v>16</v>
      </c>
      <c r="B48" s="104">
        <f>[44]Julho!$F$5</f>
        <v>72</v>
      </c>
      <c r="C48" s="104">
        <f>[44]Julho!$F$6</f>
        <v>78</v>
      </c>
      <c r="D48" s="104">
        <f>[44]Julho!$F$7</f>
        <v>77</v>
      </c>
      <c r="E48" s="104">
        <f>[44]Julho!$F$8</f>
        <v>87</v>
      </c>
      <c r="F48" s="104">
        <f>[44]Julho!$F$9</f>
        <v>89</v>
      </c>
      <c r="G48" s="104">
        <f>[44]Julho!$F$10</f>
        <v>89</v>
      </c>
      <c r="H48" s="104">
        <f>[44]Julho!$F$11</f>
        <v>85</v>
      </c>
      <c r="I48" s="104">
        <f>[44]Julho!$F$12</f>
        <v>83</v>
      </c>
      <c r="J48" s="104">
        <f>[44]Julho!$F$13</f>
        <v>85</v>
      </c>
      <c r="K48" s="104">
        <f>[44]Julho!$F$14</f>
        <v>80</v>
      </c>
      <c r="L48" s="104">
        <f>[44]Julho!$F$15</f>
        <v>87</v>
      </c>
      <c r="M48" s="104">
        <f>[44]Julho!$F$16</f>
        <v>88</v>
      </c>
      <c r="N48" s="104">
        <f>[44]Julho!$F$17</f>
        <v>83</v>
      </c>
      <c r="O48" s="104">
        <f>[44]Julho!$F$18</f>
        <v>82</v>
      </c>
      <c r="P48" s="104">
        <f>[44]Julho!$F$19</f>
        <v>84</v>
      </c>
      <c r="Q48" s="104">
        <f>[44]Julho!$F$20</f>
        <v>63</v>
      </c>
      <c r="R48" s="104">
        <f>[44]Julho!$F$21</f>
        <v>79</v>
      </c>
      <c r="S48" s="104">
        <f>[44]Julho!$F$22</f>
        <v>87</v>
      </c>
      <c r="T48" s="104">
        <f>[44]Julho!$F$23</f>
        <v>87</v>
      </c>
      <c r="U48" s="104">
        <f>[44]Julho!$F$24</f>
        <v>80</v>
      </c>
      <c r="V48" s="104">
        <f>[44]Julho!$F$25</f>
        <v>83</v>
      </c>
      <c r="W48" s="104">
        <f>[44]Julho!$F$26</f>
        <v>83</v>
      </c>
      <c r="X48" s="104">
        <f>[44]Julho!$F$27</f>
        <v>75</v>
      </c>
      <c r="Y48" s="104">
        <f>[44]Julho!$F$28</f>
        <v>74</v>
      </c>
      <c r="Z48" s="104">
        <f>[44]Julho!$F$29</f>
        <v>82</v>
      </c>
      <c r="AA48" s="104">
        <f>[44]Julho!$F$30</f>
        <v>74</v>
      </c>
      <c r="AB48" s="104">
        <f>[44]Julho!$F$31</f>
        <v>91</v>
      </c>
      <c r="AC48" s="104">
        <f>[44]Julho!$F$32</f>
        <v>92</v>
      </c>
      <c r="AD48" s="104">
        <f>[44]Julho!$F$33</f>
        <v>86</v>
      </c>
      <c r="AE48" s="104">
        <f>[44]Julho!$F$34</f>
        <v>86</v>
      </c>
      <c r="AF48" s="104">
        <f>[44]Julho!$F$35</f>
        <v>71</v>
      </c>
      <c r="AG48" s="109">
        <f t="shared" si="2"/>
        <v>92</v>
      </c>
      <c r="AH48" s="108">
        <f t="shared" si="1"/>
        <v>82</v>
      </c>
    </row>
    <row r="49" spans="1:36" x14ac:dyDescent="0.2">
      <c r="A49" s="47" t="s">
        <v>208</v>
      </c>
      <c r="B49" s="104">
        <f>[45]Julho!$F$5</f>
        <v>82</v>
      </c>
      <c r="C49" s="104">
        <f>[45]Julho!$F$6</f>
        <v>82</v>
      </c>
      <c r="D49" s="104">
        <f>[45]Julho!$F$7</f>
        <v>80</v>
      </c>
      <c r="E49" s="104">
        <f>[45]Julho!$F$8</f>
        <v>95</v>
      </c>
      <c r="F49" s="104">
        <f>[45]Julho!$F$9</f>
        <v>86</v>
      </c>
      <c r="G49" s="104">
        <f>[45]Julho!$F$10</f>
        <v>79</v>
      </c>
      <c r="H49" s="104">
        <f>[45]Julho!$F$11</f>
        <v>58</v>
      </c>
      <c r="I49" s="104">
        <f>[45]Julho!$F$12</f>
        <v>81</v>
      </c>
      <c r="J49" s="104">
        <f>[45]Julho!$F$13</f>
        <v>78</v>
      </c>
      <c r="K49" s="104">
        <f>[45]Julho!$F$14</f>
        <v>83</v>
      </c>
      <c r="L49" s="104">
        <f>[45]Julho!$F$15</f>
        <v>77</v>
      </c>
      <c r="M49" s="104">
        <f>[45]Julho!$F$16</f>
        <v>85</v>
      </c>
      <c r="N49" s="104">
        <f>[45]Julho!$F$17</f>
        <v>79</v>
      </c>
      <c r="O49" s="104">
        <f>[45]Julho!$F$18</f>
        <v>80</v>
      </c>
      <c r="P49" s="104">
        <f>[45]Julho!$F$19</f>
        <v>75</v>
      </c>
      <c r="Q49" s="104">
        <f>[45]Julho!$F$20</f>
        <v>57</v>
      </c>
      <c r="R49" s="104">
        <f>[45]Julho!$F$21</f>
        <v>85</v>
      </c>
      <c r="S49" s="104">
        <f>[45]Julho!$F$22</f>
        <v>84</v>
      </c>
      <c r="T49" s="104">
        <f>[45]Julho!$F$23</f>
        <v>87</v>
      </c>
      <c r="U49" s="104">
        <f>[45]Julho!$F$24</f>
        <v>86</v>
      </c>
      <c r="V49" s="104">
        <f>[45]Julho!$F$25</f>
        <v>56</v>
      </c>
      <c r="W49" s="104">
        <f>[45]Julho!$F$26</f>
        <v>69</v>
      </c>
      <c r="X49" s="104">
        <f>[45]Julho!$F$27</f>
        <v>78</v>
      </c>
      <c r="Y49" s="104">
        <f>[45]Julho!$F$28</f>
        <v>57</v>
      </c>
      <c r="Z49" s="104">
        <f>[45]Julho!$F$29</f>
        <v>73</v>
      </c>
      <c r="AA49" s="104">
        <f>[45]Julho!$F$30</f>
        <v>46</v>
      </c>
      <c r="AB49" s="104">
        <f>[45]Julho!$F$31</f>
        <v>84</v>
      </c>
      <c r="AC49" s="104">
        <f>[45]Julho!$F$32</f>
        <v>97</v>
      </c>
      <c r="AD49" s="104">
        <f>[45]Julho!$F$33</f>
        <v>88</v>
      </c>
      <c r="AE49" s="104">
        <f>[45]Julho!$F$34</f>
        <v>83</v>
      </c>
      <c r="AF49" s="104">
        <f>[45]Julho!$F$35</f>
        <v>36</v>
      </c>
      <c r="AG49" s="109">
        <f t="shared" si="2"/>
        <v>97</v>
      </c>
      <c r="AH49" s="108">
        <f t="shared" si="1"/>
        <v>76.322580645161295</v>
      </c>
    </row>
    <row r="50" spans="1:36" x14ac:dyDescent="0.2">
      <c r="A50" s="47" t="s">
        <v>146</v>
      </c>
      <c r="B50" s="104">
        <f>[46]Julho!$F$5</f>
        <v>85</v>
      </c>
      <c r="C50" s="104">
        <f>[46]Julho!$F$6</f>
        <v>93</v>
      </c>
      <c r="D50" s="104">
        <f>[46]Julho!$F$7</f>
        <v>98</v>
      </c>
      <c r="E50" s="104">
        <f>[46]Julho!$F$8</f>
        <v>99</v>
      </c>
      <c r="F50" s="104">
        <f>[46]Julho!$F$9</f>
        <v>100</v>
      </c>
      <c r="G50" s="104">
        <f>[46]Julho!$F$10</f>
        <v>100</v>
      </c>
      <c r="H50" s="104">
        <f>[46]Julho!$F$11</f>
        <v>99</v>
      </c>
      <c r="I50" s="104">
        <f>[46]Julho!$F$12</f>
        <v>100</v>
      </c>
      <c r="J50" s="104">
        <f>[46]Julho!$F$13</f>
        <v>100</v>
      </c>
      <c r="K50" s="104">
        <f>[46]Julho!$F$14</f>
        <v>100</v>
      </c>
      <c r="L50" s="104">
        <f>[46]Julho!$F$15</f>
        <v>98</v>
      </c>
      <c r="M50" s="104">
        <f>[46]Julho!$F$16</f>
        <v>96</v>
      </c>
      <c r="N50" s="104">
        <f>[46]Julho!$F$17</f>
        <v>99</v>
      </c>
      <c r="O50" s="104">
        <f>[46]Julho!$F$18</f>
        <v>95</v>
      </c>
      <c r="P50" s="104">
        <f>[46]Julho!$F$19</f>
        <v>100</v>
      </c>
      <c r="Q50" s="104">
        <f>[46]Julho!$F$20</f>
        <v>99</v>
      </c>
      <c r="R50" s="104">
        <f>[46]Julho!$F$21</f>
        <v>89</v>
      </c>
      <c r="S50" s="104">
        <f>[46]Julho!$F$22</f>
        <v>81</v>
      </c>
      <c r="T50" s="104">
        <f>[46]Julho!$F$23</f>
        <v>98</v>
      </c>
      <c r="U50" s="104">
        <f>[46]Julho!$F$24</f>
        <v>100</v>
      </c>
      <c r="V50" s="104">
        <f>[46]Julho!$F$25</f>
        <v>98</v>
      </c>
      <c r="W50" s="104">
        <f>[46]Julho!$F$26</f>
        <v>99</v>
      </c>
      <c r="X50" s="104">
        <f>[46]Julho!$F$27</f>
        <v>99</v>
      </c>
      <c r="Y50" s="104">
        <f>[46]Julho!$F$28</f>
        <v>97</v>
      </c>
      <c r="Z50" s="104">
        <f>[46]Julho!$F$29</f>
        <v>93</v>
      </c>
      <c r="AA50" s="104">
        <f>[46]Julho!$F$30</f>
        <v>95</v>
      </c>
      <c r="AB50" s="104">
        <f>[46]Julho!$F$31</f>
        <v>92</v>
      </c>
      <c r="AC50" s="104">
        <f>[46]Julho!$F$32</f>
        <v>98</v>
      </c>
      <c r="AD50" s="104">
        <f>[46]Julho!$F$33</f>
        <v>95</v>
      </c>
      <c r="AE50" s="104">
        <f>[46]Julho!$F$34</f>
        <v>99</v>
      </c>
      <c r="AF50" s="104">
        <f>[46]Julho!$F$35</f>
        <v>95</v>
      </c>
      <c r="AG50" s="109">
        <f t="shared" si="2"/>
        <v>100</v>
      </c>
      <c r="AH50" s="108">
        <f t="shared" si="1"/>
        <v>96.41935483870968</v>
      </c>
    </row>
    <row r="51" spans="1:36" hidden="1" x14ac:dyDescent="0.2">
      <c r="A51" s="47" t="s">
        <v>278</v>
      </c>
      <c r="B51" s="104" t="str">
        <f>[47]Julho!$F$5</f>
        <v>*</v>
      </c>
      <c r="C51" s="104" t="str">
        <f>[47]Julho!$F$6</f>
        <v>*</v>
      </c>
      <c r="D51" s="104" t="str">
        <f>[47]Julho!$F$7</f>
        <v>*</v>
      </c>
      <c r="E51" s="104" t="str">
        <f>[47]Julho!$F$8</f>
        <v>*</v>
      </c>
      <c r="F51" s="104" t="str">
        <f>[47]Julho!$F$9</f>
        <v>*</v>
      </c>
      <c r="G51" s="104" t="str">
        <f>[47]Julho!$F$10</f>
        <v>*</v>
      </c>
      <c r="H51" s="104" t="str">
        <f>[47]Julho!$F$11</f>
        <v>*</v>
      </c>
      <c r="I51" s="104" t="str">
        <f>[47]Julho!$F$12</f>
        <v>*</v>
      </c>
      <c r="J51" s="104" t="str">
        <f>[47]Julho!$F$13</f>
        <v>*</v>
      </c>
      <c r="K51" s="104" t="str">
        <f>[47]Julho!$F$14</f>
        <v>*</v>
      </c>
      <c r="L51" s="104" t="str">
        <f>[47]Julho!$F$15</f>
        <v>*</v>
      </c>
      <c r="M51" s="104" t="str">
        <f>[47]Julho!$F$16</f>
        <v>*</v>
      </c>
      <c r="N51" s="104" t="str">
        <f>[47]Julho!$F$17</f>
        <v>*</v>
      </c>
      <c r="O51" s="104" t="str">
        <f>[47]Julho!$F$18</f>
        <v>*</v>
      </c>
      <c r="P51" s="104" t="str">
        <f>[47]Julho!$F$19</f>
        <v>*</v>
      </c>
      <c r="Q51" s="104" t="str">
        <f>[47]Julho!$F$20</f>
        <v>*</v>
      </c>
      <c r="R51" s="104" t="str">
        <f>[47]Julho!$F$21</f>
        <v>*</v>
      </c>
      <c r="S51" s="104" t="str">
        <f>[47]Julho!$F$22</f>
        <v>*</v>
      </c>
      <c r="T51" s="104" t="str">
        <f>[47]Julho!$F$23</f>
        <v>*</v>
      </c>
      <c r="U51" s="104" t="str">
        <f>[47]Julho!$F$24</f>
        <v>*</v>
      </c>
      <c r="V51" s="104" t="str">
        <f>[47]Julho!$F$25</f>
        <v>*</v>
      </c>
      <c r="W51" s="104" t="str">
        <f>[47]Julho!$F$26</f>
        <v>*</v>
      </c>
      <c r="X51" s="104" t="str">
        <f>[47]Julho!$F$27</f>
        <v>*</v>
      </c>
      <c r="Y51" s="104" t="str">
        <f>[47]Julho!$F$28</f>
        <v>*</v>
      </c>
      <c r="Z51" s="104" t="str">
        <f>[47]Julho!$F$29</f>
        <v>*</v>
      </c>
      <c r="AA51" s="104" t="str">
        <f>[47]Julho!$F$30</f>
        <v>*</v>
      </c>
      <c r="AB51" s="104" t="str">
        <f>[47]Julho!$F$31</f>
        <v>*</v>
      </c>
      <c r="AC51" s="104" t="str">
        <f>[47]Julho!$F$32</f>
        <v>*</v>
      </c>
      <c r="AD51" s="104" t="str">
        <f>[47]Julho!$F$33</f>
        <v>*</v>
      </c>
      <c r="AE51" s="104" t="str">
        <f>[47]Julho!$F$34</f>
        <v>*</v>
      </c>
      <c r="AF51" s="104" t="str">
        <f>[47]Julho!$F$35</f>
        <v>*</v>
      </c>
      <c r="AG51" s="109">
        <f t="shared" si="2"/>
        <v>0</v>
      </c>
      <c r="AH51" s="108" t="s">
        <v>154</v>
      </c>
    </row>
    <row r="52" spans="1:36" x14ac:dyDescent="0.2">
      <c r="A52" s="47" t="s">
        <v>17</v>
      </c>
      <c r="B52" s="104">
        <f>[48]Julho!$F$5</f>
        <v>82</v>
      </c>
      <c r="C52" s="104">
        <f>[48]Julho!$F$6</f>
        <v>81</v>
      </c>
      <c r="D52" s="104">
        <f>[48]Julho!$F$7</f>
        <v>95</v>
      </c>
      <c r="E52" s="104">
        <f>[48]Julho!$F$8</f>
        <v>100</v>
      </c>
      <c r="F52" s="104">
        <f>[48]Julho!$F$9</f>
        <v>100</v>
      </c>
      <c r="G52" s="104">
        <f>[48]Julho!$F$10</f>
        <v>100</v>
      </c>
      <c r="H52" s="104">
        <f>[48]Julho!$F$11</f>
        <v>98</v>
      </c>
      <c r="I52" s="104">
        <f>[48]Julho!$F$12</f>
        <v>100</v>
      </c>
      <c r="J52" s="104">
        <f>[48]Julho!$F$13</f>
        <v>100</v>
      </c>
      <c r="K52" s="104">
        <f>[48]Julho!$F$14</f>
        <v>99</v>
      </c>
      <c r="L52" s="104">
        <f>[48]Julho!$F$15</f>
        <v>98</v>
      </c>
      <c r="M52" s="104">
        <f>[48]Julho!$F$16</f>
        <v>98</v>
      </c>
      <c r="N52" s="104">
        <f>[48]Julho!$F$17</f>
        <v>97</v>
      </c>
      <c r="O52" s="104">
        <f>[48]Julho!$F$18</f>
        <v>97</v>
      </c>
      <c r="P52" s="104">
        <f>[48]Julho!$F$19</f>
        <v>95</v>
      </c>
      <c r="Q52" s="104">
        <f>[48]Julho!$F$20</f>
        <v>88</v>
      </c>
      <c r="R52" s="104">
        <f>[48]Julho!$F$21</f>
        <v>92</v>
      </c>
      <c r="S52" s="104">
        <f>[48]Julho!$F$22</f>
        <v>97</v>
      </c>
      <c r="T52" s="104">
        <f>[48]Julho!$F$23</f>
        <v>100</v>
      </c>
      <c r="U52" s="104">
        <f>[48]Julho!$F$24</f>
        <v>97</v>
      </c>
      <c r="V52" s="104">
        <f>[48]Julho!$F$25</f>
        <v>99</v>
      </c>
      <c r="W52" s="104">
        <f>[48]Julho!$F$26</f>
        <v>99</v>
      </c>
      <c r="X52" s="104">
        <f>[48]Julho!$F$27</f>
        <v>97</v>
      </c>
      <c r="Y52" s="104">
        <f>[48]Julho!$F$28</f>
        <v>95</v>
      </c>
      <c r="Z52" s="104">
        <f>[48]Julho!$F$29</f>
        <v>99</v>
      </c>
      <c r="AA52" s="104">
        <f>[48]Julho!$F$30</f>
        <v>83</v>
      </c>
      <c r="AB52" s="104">
        <f>[48]Julho!$F$31</f>
        <v>98</v>
      </c>
      <c r="AC52" s="104">
        <f>[48]Julho!$F$32</f>
        <v>99</v>
      </c>
      <c r="AD52" s="104">
        <f>[48]Julho!$F$33</f>
        <v>99</v>
      </c>
      <c r="AE52" s="104">
        <f>[48]Julho!$F$34</f>
        <v>100</v>
      </c>
      <c r="AF52" s="104">
        <f>[48]Julho!$F$35</f>
        <v>95</v>
      </c>
      <c r="AG52" s="109">
        <f t="shared" si="2"/>
        <v>100</v>
      </c>
      <c r="AH52" s="108">
        <f t="shared" si="1"/>
        <v>96.032258064516128</v>
      </c>
    </row>
    <row r="53" spans="1:36" x14ac:dyDescent="0.2">
      <c r="A53" s="47" t="s">
        <v>130</v>
      </c>
      <c r="B53" s="104">
        <f>[49]Julho!$F$5</f>
        <v>94</v>
      </c>
      <c r="C53" s="104">
        <f>[49]Julho!$F$6</f>
        <v>100</v>
      </c>
      <c r="D53" s="104">
        <f>[49]Julho!$F$7</f>
        <v>100</v>
      </c>
      <c r="E53" s="104">
        <f>[49]Julho!$F$8</f>
        <v>100</v>
      </c>
      <c r="F53" s="104">
        <f>[49]Julho!$F$9</f>
        <v>99</v>
      </c>
      <c r="G53" s="104">
        <f>[49]Julho!$F$10</f>
        <v>100</v>
      </c>
      <c r="H53" s="104">
        <f>[49]Julho!$F$11</f>
        <v>100</v>
      </c>
      <c r="I53" s="104">
        <f>[49]Julho!$F$12</f>
        <v>100</v>
      </c>
      <c r="J53" s="104">
        <f>[49]Julho!$F$13</f>
        <v>100</v>
      </c>
      <c r="K53" s="104">
        <f>[49]Julho!$F$14</f>
        <v>100</v>
      </c>
      <c r="L53" s="104">
        <f>[49]Julho!$F$15</f>
        <v>100</v>
      </c>
      <c r="M53" s="104">
        <f>[49]Julho!$F$16</f>
        <v>100</v>
      </c>
      <c r="N53" s="104">
        <f>[49]Julho!$F$17</f>
        <v>81</v>
      </c>
      <c r="O53" s="104">
        <f>[49]Julho!$F$18</f>
        <v>99</v>
      </c>
      <c r="P53" s="104">
        <f>[49]Julho!$F$19</f>
        <v>87</v>
      </c>
      <c r="Q53" s="104">
        <f>[49]Julho!$F$20</f>
        <v>67</v>
      </c>
      <c r="R53" s="104">
        <f>[49]Julho!$F$21</f>
        <v>88</v>
      </c>
      <c r="S53" s="104">
        <f>[49]Julho!$F$22</f>
        <v>89</v>
      </c>
      <c r="T53" s="104">
        <f>[49]Julho!$F$23</f>
        <v>100</v>
      </c>
      <c r="U53" s="104">
        <f>[49]Julho!$F$24</f>
        <v>100</v>
      </c>
      <c r="V53" s="104">
        <f>[49]Julho!$F$25</f>
        <v>86</v>
      </c>
      <c r="W53" s="104">
        <f>[49]Julho!$F$26</f>
        <v>96</v>
      </c>
      <c r="X53" s="104">
        <f>[49]Julho!$F$27</f>
        <v>97</v>
      </c>
      <c r="Y53" s="104">
        <f>[49]Julho!$F$28</f>
        <v>97</v>
      </c>
      <c r="Z53" s="104">
        <f>[49]Julho!$F$29</f>
        <v>100</v>
      </c>
      <c r="AA53" s="104">
        <f>[49]Julho!$F$30</f>
        <v>83</v>
      </c>
      <c r="AB53" s="104">
        <f>[49]Julho!$F$31</f>
        <v>70</v>
      </c>
      <c r="AC53" s="104">
        <f>[49]Julho!$F$32</f>
        <v>100</v>
      </c>
      <c r="AD53" s="104">
        <f>[49]Julho!$F$33</f>
        <v>100</v>
      </c>
      <c r="AE53" s="104">
        <f>[49]Julho!$F$34</f>
        <v>100</v>
      </c>
      <c r="AF53" s="104">
        <f>[49]Julho!$F$35</f>
        <v>94</v>
      </c>
      <c r="AG53" s="109">
        <f t="shared" si="2"/>
        <v>100</v>
      </c>
      <c r="AH53" s="108">
        <f t="shared" si="1"/>
        <v>94.41935483870968</v>
      </c>
    </row>
    <row r="54" spans="1:36" x14ac:dyDescent="0.2">
      <c r="A54" s="47" t="s">
        <v>18</v>
      </c>
      <c r="B54" s="104">
        <f>[50]Julho!$F$5</f>
        <v>95</v>
      </c>
      <c r="C54" s="104">
        <f>[50]Julho!$F$6</f>
        <v>95</v>
      </c>
      <c r="D54" s="104">
        <f>[50]Julho!$F$7</f>
        <v>94</v>
      </c>
      <c r="E54" s="104">
        <f>[50]Julho!$F$8</f>
        <v>92</v>
      </c>
      <c r="F54" s="104">
        <f>[50]Julho!$F$9</f>
        <v>93</v>
      </c>
      <c r="G54" s="104">
        <f>[50]Julho!$F$10</f>
        <v>85</v>
      </c>
      <c r="H54" s="104">
        <f>[50]Julho!$F$11</f>
        <v>81</v>
      </c>
      <c r="I54" s="104">
        <f>[50]Julho!$F$12</f>
        <v>87</v>
      </c>
      <c r="J54" s="104">
        <f>[50]Julho!$F$13</f>
        <v>81</v>
      </c>
      <c r="K54" s="104">
        <f>[50]Julho!$F$14</f>
        <v>83</v>
      </c>
      <c r="L54" s="104">
        <f>[50]Julho!$F$15</f>
        <v>79</v>
      </c>
      <c r="M54" s="104">
        <f>[50]Julho!$F$16</f>
        <v>74</v>
      </c>
      <c r="N54" s="104">
        <f>[50]Julho!$F$17</f>
        <v>81</v>
      </c>
      <c r="O54" s="104">
        <f>[50]Julho!$F$18</f>
        <v>87</v>
      </c>
      <c r="P54" s="104">
        <f>[50]Julho!$F$19</f>
        <v>84</v>
      </c>
      <c r="Q54" s="104">
        <f>[50]Julho!$F$20</f>
        <v>75</v>
      </c>
      <c r="R54" s="104">
        <f>[50]Julho!$F$21</f>
        <v>84</v>
      </c>
      <c r="S54" s="104">
        <f>[50]Julho!$F$22</f>
        <v>94</v>
      </c>
      <c r="T54" s="104">
        <f>[50]Julho!$F$23</f>
        <v>79</v>
      </c>
      <c r="U54" s="104">
        <f>[50]Julho!$F$24</f>
        <v>85</v>
      </c>
      <c r="V54" s="104">
        <f>[50]Julho!$F$25</f>
        <v>80</v>
      </c>
      <c r="W54" s="104">
        <f>[50]Julho!$F$26</f>
        <v>88</v>
      </c>
      <c r="X54" s="104">
        <f>[50]Julho!$F$27</f>
        <v>83</v>
      </c>
      <c r="Y54" s="104">
        <f>[50]Julho!$F$28</f>
        <v>82</v>
      </c>
      <c r="Z54" s="104">
        <f>[50]Julho!$F$29</f>
        <v>78</v>
      </c>
      <c r="AA54" s="104">
        <f>[50]Julho!$F$30</f>
        <v>77</v>
      </c>
      <c r="AB54" s="104">
        <f>[50]Julho!$F$31</f>
        <v>79</v>
      </c>
      <c r="AC54" s="104">
        <f>[50]Julho!$F$32</f>
        <v>94</v>
      </c>
      <c r="AD54" s="104">
        <f>[50]Julho!$F$33</f>
        <v>93</v>
      </c>
      <c r="AE54" s="104">
        <f>[50]Julho!$F$34</f>
        <v>76</v>
      </c>
      <c r="AF54" s="104">
        <f>[50]Julho!$F$35</f>
        <v>59</v>
      </c>
      <c r="AG54" s="109">
        <f t="shared" si="2"/>
        <v>95</v>
      </c>
      <c r="AH54" s="108">
        <f t="shared" si="1"/>
        <v>83.774193548387103</v>
      </c>
      <c r="AJ54" t="s">
        <v>35</v>
      </c>
    </row>
    <row r="55" spans="1:36" x14ac:dyDescent="0.2">
      <c r="A55" s="47" t="s">
        <v>19</v>
      </c>
      <c r="B55" s="104">
        <f>[51]Julho!$F$5</f>
        <v>90</v>
      </c>
      <c r="C55" s="104">
        <f>[51]Julho!$F$6</f>
        <v>84</v>
      </c>
      <c r="D55" s="104">
        <f>[51]Julho!$F$7</f>
        <v>97</v>
      </c>
      <c r="E55" s="104">
        <f>[51]Julho!$F$8</f>
        <v>100</v>
      </c>
      <c r="F55" s="104">
        <f>[51]Julho!$F$9</f>
        <v>97</v>
      </c>
      <c r="G55" s="104">
        <f>[51]Julho!$F$10</f>
        <v>97</v>
      </c>
      <c r="H55" s="104">
        <f>[51]Julho!$F$11</f>
        <v>91</v>
      </c>
      <c r="I55" s="104">
        <f>[51]Julho!$F$12</f>
        <v>95</v>
      </c>
      <c r="J55" s="104">
        <f>[51]Julho!$F$13</f>
        <v>87</v>
      </c>
      <c r="K55" s="104">
        <f>[51]Julho!$F$14</f>
        <v>97</v>
      </c>
      <c r="L55" s="104">
        <f>[51]Julho!$F$15</f>
        <v>86</v>
      </c>
      <c r="M55" s="104">
        <f>[51]Julho!$F$16</f>
        <v>82</v>
      </c>
      <c r="N55" s="104">
        <f>[51]Julho!$F$17</f>
        <v>80</v>
      </c>
      <c r="O55" s="104">
        <f>[51]Julho!$F$18</f>
        <v>86</v>
      </c>
      <c r="P55" s="104">
        <f>[51]Julho!$F$19</f>
        <v>93</v>
      </c>
      <c r="Q55" s="104">
        <f>[51]Julho!$F$20</f>
        <v>83</v>
      </c>
      <c r="R55" s="104">
        <f>[51]Julho!$F$21</f>
        <v>98</v>
      </c>
      <c r="S55" s="104">
        <f>[51]Julho!$F$22</f>
        <v>99</v>
      </c>
      <c r="T55" s="104">
        <f>[51]Julho!$F$23</f>
        <v>99</v>
      </c>
      <c r="U55" s="104">
        <f>[51]Julho!$F$24</f>
        <v>87</v>
      </c>
      <c r="V55" s="104">
        <f>[51]Julho!$F$25</f>
        <v>90</v>
      </c>
      <c r="W55" s="104">
        <f>[51]Julho!$F$26</f>
        <v>88</v>
      </c>
      <c r="X55" s="104">
        <f>[51]Julho!$F$27</f>
        <v>79</v>
      </c>
      <c r="Y55" s="104">
        <f>[51]Julho!$F$28</f>
        <v>100</v>
      </c>
      <c r="Z55" s="104">
        <f>[51]Julho!$F$29</f>
        <v>98</v>
      </c>
      <c r="AA55" s="104">
        <f>[51]Julho!$F$30</f>
        <v>90</v>
      </c>
      <c r="AB55" s="104">
        <f>[51]Julho!$F$31</f>
        <v>100</v>
      </c>
      <c r="AC55" s="104">
        <f>[51]Julho!$F$32</f>
        <v>100</v>
      </c>
      <c r="AD55" s="104">
        <f>[51]Julho!$F$33</f>
        <v>100</v>
      </c>
      <c r="AE55" s="104">
        <f>[51]Julho!$F$34</f>
        <v>99</v>
      </c>
      <c r="AF55" s="104">
        <f>[51]Julho!$F$35</f>
        <v>75</v>
      </c>
      <c r="AG55" s="109">
        <f t="shared" si="2"/>
        <v>100</v>
      </c>
      <c r="AH55" s="108">
        <f t="shared" si="1"/>
        <v>91.838709677419359</v>
      </c>
      <c r="AI55" s="12" t="s">
        <v>35</v>
      </c>
      <c r="AJ55" t="s">
        <v>35</v>
      </c>
    </row>
    <row r="56" spans="1:36" x14ac:dyDescent="0.2">
      <c r="A56" s="47" t="s">
        <v>23</v>
      </c>
      <c r="B56" s="104">
        <f>[52]Julho!$F$5</f>
        <v>82</v>
      </c>
      <c r="C56" s="104">
        <f>[52]Julho!$F$6</f>
        <v>79</v>
      </c>
      <c r="D56" s="104">
        <f>[52]Julho!$F$7</f>
        <v>89</v>
      </c>
      <c r="E56" s="104">
        <f>[52]Julho!$F$8</f>
        <v>92</v>
      </c>
      <c r="F56" s="104">
        <f>[52]Julho!$F$9</f>
        <v>91</v>
      </c>
      <c r="G56" s="104">
        <f>[52]Julho!$F$10</f>
        <v>85</v>
      </c>
      <c r="H56" s="104">
        <f>[52]Julho!$F$11</f>
        <v>75</v>
      </c>
      <c r="I56" s="104">
        <f>[52]Julho!$F$12</f>
        <v>82</v>
      </c>
      <c r="J56" s="104">
        <f>[52]Julho!$F$13</f>
        <v>83</v>
      </c>
      <c r="K56" s="104">
        <f>[52]Julho!$F$14</f>
        <v>78</v>
      </c>
      <c r="L56" s="104">
        <f>[52]Julho!$F$15</f>
        <v>79</v>
      </c>
      <c r="M56" s="104">
        <f>[52]Julho!$F$16</f>
        <v>76</v>
      </c>
      <c r="N56" s="104">
        <f>[52]Julho!$F$17</f>
        <v>76</v>
      </c>
      <c r="O56" s="104">
        <f>[52]Julho!$F$18</f>
        <v>85</v>
      </c>
      <c r="P56" s="104">
        <f>[52]Julho!$F$19</f>
        <v>71</v>
      </c>
      <c r="Q56" s="104">
        <f>[52]Julho!$F$20</f>
        <v>57</v>
      </c>
      <c r="R56" s="104">
        <f>[52]Julho!$F$21</f>
        <v>63</v>
      </c>
      <c r="S56" s="104">
        <f>[52]Julho!$F$22</f>
        <v>85</v>
      </c>
      <c r="T56" s="104">
        <f>[52]Julho!$F$23</f>
        <v>88</v>
      </c>
      <c r="U56" s="104">
        <f>[52]Julho!$F$24</f>
        <v>84</v>
      </c>
      <c r="V56" s="104">
        <f>[52]Julho!$F$25</f>
        <v>72</v>
      </c>
      <c r="W56" s="104">
        <f>[52]Julho!$F$26</f>
        <v>77</v>
      </c>
      <c r="X56" s="104">
        <f>[52]Julho!$F$27</f>
        <v>80</v>
      </c>
      <c r="Y56" s="104">
        <f>[52]Julho!$F$28</f>
        <v>73</v>
      </c>
      <c r="Z56" s="104">
        <f>[52]Julho!$F$29</f>
        <v>93</v>
      </c>
      <c r="AA56" s="104">
        <f>[52]Julho!$F$30</f>
        <v>64</v>
      </c>
      <c r="AB56" s="104">
        <f>[52]Julho!$F$31</f>
        <v>71</v>
      </c>
      <c r="AC56" s="104">
        <f>[52]Julho!$F$32</f>
        <v>92</v>
      </c>
      <c r="AD56" s="104">
        <f>[52]Julho!$F$33</f>
        <v>93</v>
      </c>
      <c r="AE56" s="104">
        <f>[52]Julho!$F$34</f>
        <v>90</v>
      </c>
      <c r="AF56" s="104">
        <f>[52]Julho!$F$35</f>
        <v>56</v>
      </c>
      <c r="AG56" s="109">
        <f t="shared" si="2"/>
        <v>93</v>
      </c>
      <c r="AH56" s="108">
        <f t="shared" si="1"/>
        <v>79.387096774193552</v>
      </c>
      <c r="AJ56" t="s">
        <v>35</v>
      </c>
    </row>
    <row r="57" spans="1:36" x14ac:dyDescent="0.2">
      <c r="A57" s="47" t="s">
        <v>34</v>
      </c>
      <c r="B57" s="104">
        <f>[53]Julho!$F$5</f>
        <v>94</v>
      </c>
      <c r="C57" s="104">
        <f>[53]Julho!$F$6</f>
        <v>100</v>
      </c>
      <c r="D57" s="104">
        <f>[53]Julho!$F$7</f>
        <v>100</v>
      </c>
      <c r="E57" s="104">
        <f>[53]Julho!$F$8</f>
        <v>94</v>
      </c>
      <c r="F57" s="104">
        <f>[53]Julho!$F$9</f>
        <v>93</v>
      </c>
      <c r="G57" s="104">
        <f>[53]Julho!$F$10</f>
        <v>86</v>
      </c>
      <c r="H57" s="104">
        <f>[53]Julho!$F$11</f>
        <v>78</v>
      </c>
      <c r="I57" s="104">
        <f>[53]Julho!$F$12</f>
        <v>79</v>
      </c>
      <c r="J57" s="104">
        <f>[53]Julho!$F$13</f>
        <v>85</v>
      </c>
      <c r="K57" s="104">
        <f>[53]Julho!$F$14</f>
        <v>82</v>
      </c>
      <c r="L57" s="104">
        <f>[53]Julho!$F$15</f>
        <v>72</v>
      </c>
      <c r="M57" s="104">
        <f>[53]Julho!$F$16</f>
        <v>75</v>
      </c>
      <c r="N57" s="104">
        <f>[53]Julho!$F$17</f>
        <v>69</v>
      </c>
      <c r="O57" s="104">
        <f>[53]Julho!$F$18</f>
        <v>68</v>
      </c>
      <c r="P57" s="104">
        <f>[53]Julho!$F$19</f>
        <v>81</v>
      </c>
      <c r="Q57" s="104">
        <f>[53]Julho!$F$20</f>
        <v>63</v>
      </c>
      <c r="R57" s="104">
        <f>[53]Julho!$F$21</f>
        <v>81</v>
      </c>
      <c r="S57" s="104">
        <f>[53]Julho!$F$22</f>
        <v>100</v>
      </c>
      <c r="T57" s="104">
        <f>[53]Julho!$F$23</f>
        <v>86</v>
      </c>
      <c r="U57" s="104">
        <f>[53]Julho!$F$24</f>
        <v>76</v>
      </c>
      <c r="V57" s="104">
        <f>[53]Julho!$F$25</f>
        <v>74</v>
      </c>
      <c r="W57" s="104">
        <f>[53]Julho!$F$26</f>
        <v>69</v>
      </c>
      <c r="X57" s="104">
        <f>[53]Julho!$F$27</f>
        <v>66</v>
      </c>
      <c r="Y57" s="104">
        <f>[53]Julho!$F$28</f>
        <v>78</v>
      </c>
      <c r="Z57" s="104">
        <f>[53]Julho!$F$29</f>
        <v>64</v>
      </c>
      <c r="AA57" s="104">
        <f>[53]Julho!$F$30</f>
        <v>57</v>
      </c>
      <c r="AB57" s="104">
        <f>[53]Julho!$F$31</f>
        <v>59</v>
      </c>
      <c r="AC57" s="104">
        <f>[53]Julho!$F$32</f>
        <v>77</v>
      </c>
      <c r="AD57" s="104">
        <f>[53]Julho!$F$33</f>
        <v>100</v>
      </c>
      <c r="AE57" s="104">
        <f>[53]Julho!$F$34</f>
        <v>82</v>
      </c>
      <c r="AF57" s="104">
        <f>[53]Julho!$F$35</f>
        <v>51</v>
      </c>
      <c r="AG57" s="109">
        <f t="shared" si="2"/>
        <v>100</v>
      </c>
      <c r="AH57" s="108">
        <f t="shared" si="1"/>
        <v>78.677419354838705</v>
      </c>
      <c r="AI57" s="12" t="s">
        <v>35</v>
      </c>
      <c r="AJ57" t="s">
        <v>35</v>
      </c>
    </row>
    <row r="58" spans="1:36" x14ac:dyDescent="0.2">
      <c r="A58" s="47" t="s">
        <v>20</v>
      </c>
      <c r="B58" s="104">
        <f>[54]Julho!$F$5</f>
        <v>82</v>
      </c>
      <c r="C58" s="104">
        <f>[54]Julho!$F$6</f>
        <v>90</v>
      </c>
      <c r="D58" s="104">
        <f>[54]Julho!$F$7</f>
        <v>89</v>
      </c>
      <c r="E58" s="104">
        <f>[54]Julho!$F$8</f>
        <v>87</v>
      </c>
      <c r="F58" s="104">
        <f>[54]Julho!$F$9</f>
        <v>89</v>
      </c>
      <c r="G58" s="104">
        <f>[54]Julho!$F$10</f>
        <v>87</v>
      </c>
      <c r="H58" s="104">
        <f>[54]Julho!$F$11</f>
        <v>86</v>
      </c>
      <c r="I58" s="104">
        <f>[54]Julho!$F$12</f>
        <v>91</v>
      </c>
      <c r="J58" s="104">
        <f>[54]Julho!$F$13</f>
        <v>89</v>
      </c>
      <c r="K58" s="104">
        <f>[54]Julho!$F$14</f>
        <v>84</v>
      </c>
      <c r="L58" s="104">
        <f>[54]Julho!$F$15</f>
        <v>80</v>
      </c>
      <c r="M58" s="104">
        <f>[54]Julho!$F$16</f>
        <v>67</v>
      </c>
      <c r="N58" s="104">
        <f>[54]Julho!$F$17</f>
        <v>71</v>
      </c>
      <c r="O58" s="104">
        <f>[54]Julho!$F$18</f>
        <v>81</v>
      </c>
      <c r="P58" s="104">
        <f>[54]Julho!$F$19</f>
        <v>85</v>
      </c>
      <c r="Q58" s="104">
        <f>[54]Julho!$F$20</f>
        <v>76</v>
      </c>
      <c r="R58" s="104">
        <f>[54]Julho!$F$21</f>
        <v>74</v>
      </c>
      <c r="S58" s="104">
        <f>[54]Julho!$F$22</f>
        <v>73</v>
      </c>
      <c r="T58" s="104">
        <f>[54]Julho!$F$23</f>
        <v>86</v>
      </c>
      <c r="U58" s="104">
        <f>[54]Julho!$F$24</f>
        <v>79</v>
      </c>
      <c r="V58" s="104">
        <f>[54]Julho!$F$25</f>
        <v>75</v>
      </c>
      <c r="W58" s="104">
        <f>[54]Julho!$F$26</f>
        <v>81</v>
      </c>
      <c r="X58" s="104">
        <f>[54]Julho!$F$27</f>
        <v>78</v>
      </c>
      <c r="Y58" s="104">
        <f>[54]Julho!$F$28</f>
        <v>77</v>
      </c>
      <c r="Z58" s="104">
        <f>[54]Julho!$F$29</f>
        <v>81</v>
      </c>
      <c r="AA58" s="104">
        <f>[54]Julho!$F$30</f>
        <v>82</v>
      </c>
      <c r="AB58" s="104">
        <f>[54]Julho!$F$31</f>
        <v>81</v>
      </c>
      <c r="AC58" s="104">
        <f>[54]Julho!$F$32</f>
        <v>94</v>
      </c>
      <c r="AD58" s="104">
        <f>[54]Julho!$F$33</f>
        <v>90</v>
      </c>
      <c r="AE58" s="104">
        <f>[54]Julho!$F$34</f>
        <v>93</v>
      </c>
      <c r="AF58" s="104">
        <f>[54]Julho!$F$35</f>
        <v>79</v>
      </c>
      <c r="AG58" s="109">
        <f t="shared" si="2"/>
        <v>94</v>
      </c>
      <c r="AH58" s="108">
        <f t="shared" si="1"/>
        <v>82.483870967741936</v>
      </c>
    </row>
    <row r="59" spans="1:36" s="5" customFormat="1" ht="17.100000000000001" customHeight="1" x14ac:dyDescent="0.2">
      <c r="A59" s="48" t="s">
        <v>24</v>
      </c>
      <c r="B59" s="105">
        <f t="shared" ref="B59:AF59" si="3">MAX(B5:B58)</f>
        <v>100</v>
      </c>
      <c r="C59" s="105">
        <f t="shared" si="3"/>
        <v>100</v>
      </c>
      <c r="D59" s="105">
        <f t="shared" si="3"/>
        <v>100</v>
      </c>
      <c r="E59" s="105">
        <f t="shared" si="3"/>
        <v>100</v>
      </c>
      <c r="F59" s="105">
        <f t="shared" si="3"/>
        <v>100</v>
      </c>
      <c r="G59" s="105">
        <f t="shared" si="3"/>
        <v>100</v>
      </c>
      <c r="H59" s="105">
        <f t="shared" si="3"/>
        <v>100</v>
      </c>
      <c r="I59" s="105">
        <f t="shared" si="3"/>
        <v>100</v>
      </c>
      <c r="J59" s="105">
        <f t="shared" si="3"/>
        <v>100</v>
      </c>
      <c r="K59" s="105">
        <f t="shared" si="3"/>
        <v>100</v>
      </c>
      <c r="L59" s="105">
        <f t="shared" si="3"/>
        <v>100</v>
      </c>
      <c r="M59" s="105">
        <f t="shared" si="3"/>
        <v>100</v>
      </c>
      <c r="N59" s="105">
        <f t="shared" si="3"/>
        <v>100</v>
      </c>
      <c r="O59" s="105">
        <f t="shared" si="3"/>
        <v>100</v>
      </c>
      <c r="P59" s="105">
        <f t="shared" si="3"/>
        <v>100</v>
      </c>
      <c r="Q59" s="105">
        <f t="shared" si="3"/>
        <v>100</v>
      </c>
      <c r="R59" s="105">
        <f t="shared" si="3"/>
        <v>100</v>
      </c>
      <c r="S59" s="105">
        <f t="shared" si="3"/>
        <v>100</v>
      </c>
      <c r="T59" s="105">
        <f t="shared" si="3"/>
        <v>100</v>
      </c>
      <c r="U59" s="105">
        <f t="shared" si="3"/>
        <v>100</v>
      </c>
      <c r="V59" s="105">
        <f t="shared" si="3"/>
        <v>100</v>
      </c>
      <c r="W59" s="105">
        <f t="shared" si="3"/>
        <v>100</v>
      </c>
      <c r="X59" s="105">
        <f t="shared" si="3"/>
        <v>100</v>
      </c>
      <c r="Y59" s="105">
        <f t="shared" si="3"/>
        <v>100</v>
      </c>
      <c r="Z59" s="105">
        <f t="shared" si="3"/>
        <v>100</v>
      </c>
      <c r="AA59" s="105">
        <f t="shared" si="3"/>
        <v>100</v>
      </c>
      <c r="AB59" s="105">
        <f t="shared" si="3"/>
        <v>100</v>
      </c>
      <c r="AC59" s="105">
        <f t="shared" si="3"/>
        <v>100</v>
      </c>
      <c r="AD59" s="105">
        <f t="shared" si="3"/>
        <v>100</v>
      </c>
      <c r="AE59" s="105">
        <f t="shared" si="3"/>
        <v>100</v>
      </c>
      <c r="AF59" s="105">
        <f t="shared" si="3"/>
        <v>100</v>
      </c>
      <c r="AG59" s="109">
        <f>MAX(AG5:AG58)</f>
        <v>100</v>
      </c>
      <c r="AH59" s="108">
        <f>AVERAGE(AH5:AH58)</f>
        <v>87.656651908075034</v>
      </c>
      <c r="AJ59" s="5" t="s">
        <v>35</v>
      </c>
    </row>
    <row r="60" spans="1:36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/>
      <c r="AF60" s="49"/>
      <c r="AG60" s="42"/>
      <c r="AH60" s="43"/>
    </row>
    <row r="61" spans="1:36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</row>
    <row r="62" spans="1:36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  <c r="AI62" s="12" t="s">
        <v>35</v>
      </c>
    </row>
    <row r="63" spans="1:36" x14ac:dyDescent="0.2">
      <c r="A63" s="91"/>
      <c r="B63" s="91"/>
      <c r="C63" s="91"/>
      <c r="D63" s="91"/>
      <c r="E63" s="91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</row>
    <row r="64" spans="1:36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42"/>
      <c r="AH64" s="43"/>
      <c r="AJ64" t="s">
        <v>35</v>
      </c>
    </row>
    <row r="65" spans="1:36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42"/>
      <c r="AH65" s="43"/>
    </row>
    <row r="66" spans="1:36" ht="13.5" thickBot="1" x14ac:dyDescent="0.25">
      <c r="A66" s="50"/>
      <c r="B66" s="51"/>
      <c r="C66" s="51"/>
      <c r="D66" s="51"/>
      <c r="E66" s="51"/>
      <c r="F66" s="51"/>
      <c r="G66" s="51" t="s">
        <v>35</v>
      </c>
      <c r="H66" s="51"/>
      <c r="I66" s="51"/>
      <c r="J66" s="51"/>
      <c r="K66" s="51"/>
      <c r="L66" s="51" t="s">
        <v>35</v>
      </c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</row>
    <row r="67" spans="1:36" x14ac:dyDescent="0.2">
      <c r="AJ67" t="s">
        <v>35</v>
      </c>
    </row>
    <row r="68" spans="1:36" x14ac:dyDescent="0.2">
      <c r="U68" s="2" t="s">
        <v>35</v>
      </c>
      <c r="Y68" s="2" t="s">
        <v>35</v>
      </c>
      <c r="AJ68" t="s">
        <v>35</v>
      </c>
    </row>
    <row r="69" spans="1:36" x14ac:dyDescent="0.2">
      <c r="L69" s="2" t="s">
        <v>35</v>
      </c>
      <c r="Q69" s="2" t="s">
        <v>35</v>
      </c>
      <c r="U69" s="2" t="s">
        <v>35</v>
      </c>
      <c r="AD69" s="2" t="s">
        <v>35</v>
      </c>
      <c r="AJ69" t="s">
        <v>35</v>
      </c>
    </row>
    <row r="70" spans="1:36" x14ac:dyDescent="0.2">
      <c r="O70" s="2" t="s">
        <v>35</v>
      </c>
      <c r="AB70" s="2" t="s">
        <v>35</v>
      </c>
      <c r="AG70" s="7" t="s">
        <v>35</v>
      </c>
    </row>
    <row r="71" spans="1:36" x14ac:dyDescent="0.2">
      <c r="G71" s="2" t="s">
        <v>35</v>
      </c>
      <c r="L71" s="2" t="s">
        <v>35</v>
      </c>
      <c r="AJ71" s="12" t="s">
        <v>35</v>
      </c>
    </row>
    <row r="72" spans="1:36" x14ac:dyDescent="0.2">
      <c r="P72" s="2" t="s">
        <v>157</v>
      </c>
      <c r="S72" s="2" t="s">
        <v>35</v>
      </c>
      <c r="U72" s="2" t="s">
        <v>35</v>
      </c>
      <c r="V72" s="2" t="s">
        <v>35</v>
      </c>
      <c r="Y72" s="2" t="s">
        <v>35</v>
      </c>
      <c r="AD72" s="2" t="s">
        <v>35</v>
      </c>
    </row>
    <row r="73" spans="1:36" x14ac:dyDescent="0.2">
      <c r="L73" s="2" t="s">
        <v>35</v>
      </c>
      <c r="S73" s="2" t="s">
        <v>35</v>
      </c>
      <c r="T73" s="2" t="s">
        <v>35</v>
      </c>
      <c r="Z73" s="2" t="s">
        <v>35</v>
      </c>
      <c r="AA73" s="2" t="s">
        <v>35</v>
      </c>
      <c r="AB73" s="2" t="s">
        <v>35</v>
      </c>
      <c r="AE73" s="2" t="s">
        <v>35</v>
      </c>
    </row>
    <row r="74" spans="1:36" x14ac:dyDescent="0.2">
      <c r="V74" s="2" t="s">
        <v>35</v>
      </c>
      <c r="W74" s="2" t="s">
        <v>35</v>
      </c>
      <c r="X74" s="2" t="s">
        <v>35</v>
      </c>
      <c r="Y74" s="2" t="s">
        <v>35</v>
      </c>
      <c r="AG74" s="7" t="s">
        <v>35</v>
      </c>
    </row>
    <row r="75" spans="1:36" x14ac:dyDescent="0.2">
      <c r="G75" s="2" t="s">
        <v>35</v>
      </c>
      <c r="P75" s="2" t="s">
        <v>35</v>
      </c>
      <c r="V75" s="2" t="s">
        <v>35</v>
      </c>
      <c r="Y75" s="2" t="s">
        <v>35</v>
      </c>
      <c r="AE75" s="2" t="s">
        <v>35</v>
      </c>
    </row>
    <row r="76" spans="1:36" x14ac:dyDescent="0.2">
      <c r="R76" s="2" t="s">
        <v>35</v>
      </c>
      <c r="U76" s="2" t="s">
        <v>35</v>
      </c>
    </row>
    <row r="77" spans="1:36" x14ac:dyDescent="0.2">
      <c r="L77" s="2" t="s">
        <v>35</v>
      </c>
      <c r="Y77" s="2" t="s">
        <v>35</v>
      </c>
      <c r="AC77" s="2" t="s">
        <v>35</v>
      </c>
      <c r="AD77" s="2" t="s">
        <v>35</v>
      </c>
    </row>
    <row r="79" spans="1:36" x14ac:dyDescent="0.2">
      <c r="N79" s="2" t="s">
        <v>35</v>
      </c>
    </row>
    <row r="80" spans="1:36" x14ac:dyDescent="0.2">
      <c r="U80" s="2" t="s">
        <v>35</v>
      </c>
    </row>
    <row r="85" spans="23:23" x14ac:dyDescent="0.2">
      <c r="W85" s="2" t="s">
        <v>35</v>
      </c>
    </row>
  </sheetData>
  <mergeCells count="34">
    <mergeCell ref="E3:E4"/>
    <mergeCell ref="F3:F4"/>
    <mergeCell ref="J3:J4"/>
    <mergeCell ref="S3:S4"/>
    <mergeCell ref="I3:I4"/>
    <mergeCell ref="H3:H4"/>
    <mergeCell ref="A2:A4"/>
    <mergeCell ref="K3:K4"/>
    <mergeCell ref="B2:AH2"/>
    <mergeCell ref="T3:T4"/>
    <mergeCell ref="Z3:Z4"/>
    <mergeCell ref="U3:U4"/>
    <mergeCell ref="V3:V4"/>
    <mergeCell ref="B3:B4"/>
    <mergeCell ref="C3:C4"/>
    <mergeCell ref="D3:D4"/>
    <mergeCell ref="N3:N4"/>
    <mergeCell ref="G3:G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M3:M4"/>
    <mergeCell ref="AF3:AF4"/>
    <mergeCell ref="L3:L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78"/>
  <sheetViews>
    <sheetView zoomScale="90" zoomScaleNormal="90" workbookViewId="0">
      <selection activeCell="A24" sqref="A24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2" width="5.7109375" style="2" customWidth="1"/>
    <col min="33" max="33" width="7" style="6" bestFit="1" customWidth="1"/>
    <col min="34" max="34" width="6.85546875" style="1" customWidth="1"/>
  </cols>
  <sheetData>
    <row r="1" spans="1:38" ht="20.100000000000001" customHeight="1" x14ac:dyDescent="0.2">
      <c r="A1" s="136" t="s">
        <v>162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8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8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28</v>
      </c>
      <c r="AH3" s="96" t="s">
        <v>26</v>
      </c>
    </row>
    <row r="4" spans="1:38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8" s="5" customFormat="1" x14ac:dyDescent="0.2">
      <c r="A5" s="47" t="s">
        <v>30</v>
      </c>
      <c r="B5" s="102">
        <f>[1]Julho!$G$5</f>
        <v>57</v>
      </c>
      <c r="C5" s="102">
        <f>[1]Julho!$G$6</f>
        <v>68</v>
      </c>
      <c r="D5" s="102">
        <f>[1]Julho!$G$7</f>
        <v>51</v>
      </c>
      <c r="E5" s="102">
        <f>[1]Julho!$G$8</f>
        <v>47</v>
      </c>
      <c r="F5" s="102">
        <f>[1]Julho!$G$9</f>
        <v>40</v>
      </c>
      <c r="G5" s="102">
        <f>[1]Julho!$G$10</f>
        <v>33</v>
      </c>
      <c r="H5" s="102">
        <f>[1]Julho!$G$11</f>
        <v>31</v>
      </c>
      <c r="I5" s="102">
        <f>[1]Julho!$G$12</f>
        <v>35</v>
      </c>
      <c r="J5" s="102">
        <f>[1]Julho!$G$13</f>
        <v>33</v>
      </c>
      <c r="K5" s="102">
        <f>[1]Julho!$G$14</f>
        <v>32</v>
      </c>
      <c r="L5" s="102">
        <f>[1]Julho!$G$15</f>
        <v>23</v>
      </c>
      <c r="M5" s="102">
        <f>[1]Julho!$G$16</f>
        <v>23</v>
      </c>
      <c r="N5" s="102">
        <f>[1]Julho!$G$17</f>
        <v>33</v>
      </c>
      <c r="O5" s="102">
        <f>[1]Julho!$G$18</f>
        <v>25</v>
      </c>
      <c r="P5" s="102">
        <f>[1]Julho!$G$19</f>
        <v>22</v>
      </c>
      <c r="Q5" s="102">
        <f>[1]Julho!$G$20</f>
        <v>22</v>
      </c>
      <c r="R5" s="102">
        <f>[1]Julho!$G$21</f>
        <v>23</v>
      </c>
      <c r="S5" s="102">
        <f>[1]Julho!$G$22</f>
        <v>31</v>
      </c>
      <c r="T5" s="102">
        <f>[1]Julho!$G$23</f>
        <v>33</v>
      </c>
      <c r="U5" s="102">
        <f>[1]Julho!$G$24</f>
        <v>28</v>
      </c>
      <c r="V5" s="102">
        <f>[1]Julho!$G$25</f>
        <v>25</v>
      </c>
      <c r="W5" s="102">
        <f>[1]Julho!$G$26</f>
        <v>26</v>
      </c>
      <c r="X5" s="102">
        <f>[1]Julho!$G$27</f>
        <v>26</v>
      </c>
      <c r="Y5" s="102">
        <f>[1]Julho!$G$28</f>
        <v>21</v>
      </c>
      <c r="Z5" s="102">
        <f>[1]Julho!$G$29</f>
        <v>26</v>
      </c>
      <c r="AA5" s="102">
        <f>[1]Julho!$G$30</f>
        <v>22</v>
      </c>
      <c r="AB5" s="102">
        <f>[1]Julho!$G$31</f>
        <v>18</v>
      </c>
      <c r="AC5" s="102">
        <f>[1]Julho!$G$32</f>
        <v>39</v>
      </c>
      <c r="AD5" s="102">
        <f>[1]Julho!$G$33</f>
        <v>35</v>
      </c>
      <c r="AE5" s="102">
        <f>[1]Julho!$G$34</f>
        <v>20</v>
      </c>
      <c r="AF5" s="102">
        <f>[1]Julho!$G$35</f>
        <v>18</v>
      </c>
      <c r="AG5" s="109">
        <f t="shared" ref="AG5" si="1">MIN(B5:AF5)</f>
        <v>18</v>
      </c>
      <c r="AH5" s="108">
        <f t="shared" ref="AH5" si="2">AVERAGE(B5:AF5)</f>
        <v>31.161290322580644</v>
      </c>
    </row>
    <row r="6" spans="1:38" x14ac:dyDescent="0.2">
      <c r="A6" s="47" t="s">
        <v>0</v>
      </c>
      <c r="B6" s="104">
        <f>[2]Julho!$G$5</f>
        <v>45</v>
      </c>
      <c r="C6" s="104">
        <f>[2]Julho!$G$6</f>
        <v>27</v>
      </c>
      <c r="D6" s="104">
        <f>[2]Julho!$G$7</f>
        <v>33</v>
      </c>
      <c r="E6" s="104">
        <f>[2]Julho!$G$8</f>
        <v>43</v>
      </c>
      <c r="F6" s="104">
        <f>[2]Julho!$G$9</f>
        <v>42</v>
      </c>
      <c r="G6" s="104">
        <f>[2]Julho!$G$10</f>
        <v>27</v>
      </c>
      <c r="H6" s="104">
        <f>[2]Julho!$G$11</f>
        <v>27</v>
      </c>
      <c r="I6" s="104">
        <f>[2]Julho!$G$12</f>
        <v>28</v>
      </c>
      <c r="J6" s="104">
        <f>[2]Julho!$G$13</f>
        <v>22</v>
      </c>
      <c r="K6" s="104">
        <f>[2]Julho!$G$14</f>
        <v>36</v>
      </c>
      <c r="L6" s="104">
        <f>[2]Julho!$G$15</f>
        <v>33</v>
      </c>
      <c r="M6" s="104">
        <f>[2]Julho!$G$16</f>
        <v>25</v>
      </c>
      <c r="N6" s="104">
        <f>[2]Julho!$G$17</f>
        <v>21</v>
      </c>
      <c r="O6" s="104">
        <f>[2]Julho!$G$18</f>
        <v>28</v>
      </c>
      <c r="P6" s="104">
        <f>[2]Julho!$G$19</f>
        <v>25</v>
      </c>
      <c r="Q6" s="104">
        <f>[2]Julho!$G$20</f>
        <v>20</v>
      </c>
      <c r="R6" s="104">
        <f>[2]Julho!$G$21</f>
        <v>40</v>
      </c>
      <c r="S6" s="104">
        <f>[2]Julho!$G$22</f>
        <v>30</v>
      </c>
      <c r="T6" s="104">
        <f>[2]Julho!$G$23</f>
        <v>23</v>
      </c>
      <c r="U6" s="104">
        <f>[2]Julho!$G$24</f>
        <v>28</v>
      </c>
      <c r="V6" s="104">
        <f>[2]Julho!$G$25</f>
        <v>25</v>
      </c>
      <c r="W6" s="104">
        <f>[2]Julho!$G$26</f>
        <v>25</v>
      </c>
      <c r="X6" s="104">
        <f>[2]Julho!$G$27</f>
        <v>26</v>
      </c>
      <c r="Y6" s="104">
        <f>[2]Julho!$G$28</f>
        <v>42</v>
      </c>
      <c r="Z6" s="104">
        <f>[2]Julho!$G$29</f>
        <v>30</v>
      </c>
      <c r="AA6" s="104">
        <f>[2]Julho!$G$30</f>
        <v>28</v>
      </c>
      <c r="AB6" s="104">
        <f>[2]Julho!$G$31</f>
        <v>25</v>
      </c>
      <c r="AC6" s="104">
        <f>[2]Julho!$G$32</f>
        <v>76</v>
      </c>
      <c r="AD6" s="104">
        <f>[2]Julho!$G$33</f>
        <v>28</v>
      </c>
      <c r="AE6" s="104">
        <f>[2]Julho!$G$34</f>
        <v>22</v>
      </c>
      <c r="AF6" s="104">
        <f>[2]Julho!$G$35</f>
        <v>21</v>
      </c>
      <c r="AG6" s="109">
        <f t="shared" ref="AG6:AG58" si="3">MIN(B6:AF6)</f>
        <v>20</v>
      </c>
      <c r="AH6" s="108">
        <f t="shared" ref="AH6:AH58" si="4">AVERAGE(B6:AF6)</f>
        <v>30.677419354838708</v>
      </c>
    </row>
    <row r="7" spans="1:38" x14ac:dyDescent="0.2">
      <c r="A7" s="47" t="s">
        <v>81</v>
      </c>
      <c r="B7" s="104">
        <f>[3]Julho!$G$5</f>
        <v>53</v>
      </c>
      <c r="C7" s="104">
        <f>[3]Julho!$G$6</f>
        <v>59</v>
      </c>
      <c r="D7" s="104">
        <f>[3]Julho!$G$7</f>
        <v>52</v>
      </c>
      <c r="E7" s="104">
        <f>[3]Julho!$G$8</f>
        <v>44</v>
      </c>
      <c r="F7" s="104">
        <f>[3]Julho!$G$9</f>
        <v>38</v>
      </c>
      <c r="G7" s="104">
        <f>[3]Julho!$G$10</f>
        <v>29</v>
      </c>
      <c r="H7" s="104">
        <f>[3]Julho!$G$11</f>
        <v>38</v>
      </c>
      <c r="I7" s="104">
        <f>[3]Julho!$G$12</f>
        <v>34</v>
      </c>
      <c r="J7" s="104">
        <f>[3]Julho!$G$13</f>
        <v>29</v>
      </c>
      <c r="K7" s="104">
        <f>[3]Julho!$G$14</f>
        <v>33</v>
      </c>
      <c r="L7" s="104">
        <f>[3]Julho!$G$15</f>
        <v>31</v>
      </c>
      <c r="M7" s="104">
        <f>[3]Julho!$G$16</f>
        <v>26</v>
      </c>
      <c r="N7" s="104">
        <f>[3]Julho!$G$17</f>
        <v>31</v>
      </c>
      <c r="O7" s="104">
        <f>[3]Julho!$G$18</f>
        <v>34</v>
      </c>
      <c r="P7" s="104">
        <f>[3]Julho!$G$19</f>
        <v>30</v>
      </c>
      <c r="Q7" s="104">
        <f>[3]Julho!$G$20</f>
        <v>26</v>
      </c>
      <c r="R7" s="104">
        <f>[3]Julho!$G$21</f>
        <v>40</v>
      </c>
      <c r="S7" s="104">
        <f>[3]Julho!$G$22</f>
        <v>36</v>
      </c>
      <c r="T7" s="104">
        <f>[3]Julho!$G$23</f>
        <v>26</v>
      </c>
      <c r="U7" s="104">
        <f>[3]Julho!$G$24</f>
        <v>31</v>
      </c>
      <c r="V7" s="104">
        <f>[3]Julho!$G$25</f>
        <v>30</v>
      </c>
      <c r="W7" s="104">
        <f>[3]Julho!$G$26</f>
        <v>29</v>
      </c>
      <c r="X7" s="104">
        <f>[3]Julho!$G$27</f>
        <v>29</v>
      </c>
      <c r="Y7" s="104">
        <f>[3]Julho!$G$28</f>
        <v>32</v>
      </c>
      <c r="Z7" s="104">
        <f>[3]Julho!$G$29</f>
        <v>37</v>
      </c>
      <c r="AA7" s="104">
        <f>[3]Julho!$G$30</f>
        <v>32</v>
      </c>
      <c r="AB7" s="104">
        <f>[3]Julho!$G$31</f>
        <v>24</v>
      </c>
      <c r="AC7" s="104">
        <f>[3]Julho!$G$32</f>
        <v>61</v>
      </c>
      <c r="AD7" s="104">
        <f>[3]Julho!$G$33</f>
        <v>30</v>
      </c>
      <c r="AE7" s="104">
        <f>[3]Julho!$G$34</f>
        <v>23</v>
      </c>
      <c r="AF7" s="104">
        <f>[3]Julho!$G$35</f>
        <v>24</v>
      </c>
      <c r="AG7" s="109">
        <f t="shared" si="3"/>
        <v>23</v>
      </c>
      <c r="AH7" s="108">
        <f t="shared" si="4"/>
        <v>34.548387096774192</v>
      </c>
    </row>
    <row r="8" spans="1:38" x14ac:dyDescent="0.2">
      <c r="A8" s="47" t="s">
        <v>1</v>
      </c>
      <c r="B8" s="104">
        <f>[4]Julho!$G$5</f>
        <v>47</v>
      </c>
      <c r="C8" s="104">
        <f>[4]Julho!$G$6</f>
        <v>41</v>
      </c>
      <c r="D8" s="104">
        <f>[4]Julho!$G$7</f>
        <v>41</v>
      </c>
      <c r="E8" s="104">
        <f>[4]Julho!$G$8</f>
        <v>41</v>
      </c>
      <c r="F8" s="104">
        <f>[4]Julho!$G$9</f>
        <v>34</v>
      </c>
      <c r="G8" s="104">
        <f>[4]Julho!$G$10</f>
        <v>25</v>
      </c>
      <c r="H8" s="104">
        <f>[4]Julho!$G$11</f>
        <v>25</v>
      </c>
      <c r="I8" s="104">
        <f>[4]Julho!$G$12</f>
        <v>27</v>
      </c>
      <c r="J8" s="104">
        <f>[4]Julho!$G$13</f>
        <v>27</v>
      </c>
      <c r="K8" s="104">
        <f>[4]Julho!$G$14</f>
        <v>28</v>
      </c>
      <c r="L8" s="104">
        <f>[4]Julho!$G$15</f>
        <v>23</v>
      </c>
      <c r="M8" s="104">
        <f>[4]Julho!$G$16</f>
        <v>21</v>
      </c>
      <c r="N8" s="104">
        <f>[4]Julho!$G$17</f>
        <v>20</v>
      </c>
      <c r="O8" s="104">
        <f>[4]Julho!$G$18</f>
        <v>21</v>
      </c>
      <c r="P8" s="104">
        <f>[4]Julho!$G$19</f>
        <v>23</v>
      </c>
      <c r="Q8" s="104">
        <f>[4]Julho!$G$20</f>
        <v>21</v>
      </c>
      <c r="R8" s="104">
        <f>[4]Julho!$G$21</f>
        <v>52</v>
      </c>
      <c r="S8" s="104">
        <f>[4]Julho!$G$22</f>
        <v>30</v>
      </c>
      <c r="T8" s="104">
        <f>[4]Julho!$G$23</f>
        <v>30</v>
      </c>
      <c r="U8" s="104">
        <f>[4]Julho!$G$24</f>
        <v>25</v>
      </c>
      <c r="V8" s="104">
        <f>[4]Julho!$G$25</f>
        <v>26</v>
      </c>
      <c r="W8" s="104">
        <f>[4]Julho!$G$26</f>
        <v>25</v>
      </c>
      <c r="X8" s="104">
        <f>[4]Julho!$G$27</f>
        <v>22</v>
      </c>
      <c r="Y8" s="104">
        <f>[4]Julho!$G$28</f>
        <v>21</v>
      </c>
      <c r="Z8" s="104">
        <f>[4]Julho!$G$29</f>
        <v>25</v>
      </c>
      <c r="AA8" s="104">
        <f>[4]Julho!$G$30</f>
        <v>21</v>
      </c>
      <c r="AB8" s="104">
        <f>[4]Julho!$G$31</f>
        <v>25</v>
      </c>
      <c r="AC8" s="104">
        <f>[4]Julho!$G$32</f>
        <v>50</v>
      </c>
      <c r="AD8" s="104">
        <f>[4]Julho!$G$33</f>
        <v>31</v>
      </c>
      <c r="AE8" s="104">
        <f>[4]Julho!$G$34</f>
        <v>18</v>
      </c>
      <c r="AF8" s="104">
        <f>[4]Julho!$G$35</f>
        <v>18</v>
      </c>
      <c r="AG8" s="109">
        <f t="shared" si="3"/>
        <v>18</v>
      </c>
      <c r="AH8" s="108">
        <f t="shared" si="4"/>
        <v>28.516129032258064</v>
      </c>
    </row>
    <row r="9" spans="1:38" x14ac:dyDescent="0.2">
      <c r="A9" s="47" t="s">
        <v>138</v>
      </c>
      <c r="B9" s="104">
        <f>[5]Julho!$G$5</f>
        <v>58</v>
      </c>
      <c r="C9" s="104">
        <f>[5]Julho!$G$6</f>
        <v>39</v>
      </c>
      <c r="D9" s="104">
        <f>[5]Julho!$G$7</f>
        <v>39</v>
      </c>
      <c r="E9" s="104">
        <f>[5]Julho!$G$8</f>
        <v>47</v>
      </c>
      <c r="F9" s="104">
        <f>[5]Julho!$G$9</f>
        <v>45</v>
      </c>
      <c r="G9" s="104">
        <f>[5]Julho!$G$10</f>
        <v>33</v>
      </c>
      <c r="H9" s="104">
        <f>[5]Julho!$G$11</f>
        <v>34</v>
      </c>
      <c r="I9" s="104">
        <f>[5]Julho!$G$12</f>
        <v>33</v>
      </c>
      <c r="J9" s="104">
        <f>[5]Julho!$G$13</f>
        <v>30</v>
      </c>
      <c r="K9" s="104">
        <f>[5]Julho!$G$14</f>
        <v>36</v>
      </c>
      <c r="L9" s="104">
        <f>[5]Julho!$G$15</f>
        <v>36</v>
      </c>
      <c r="M9" s="104">
        <f>[5]Julho!$G$16</f>
        <v>29</v>
      </c>
      <c r="N9" s="104">
        <f>[5]Julho!$G$17</f>
        <v>27</v>
      </c>
      <c r="O9" s="104">
        <f>[5]Julho!$G$18</f>
        <v>31</v>
      </c>
      <c r="P9" s="104">
        <f>[5]Julho!$G$19</f>
        <v>32</v>
      </c>
      <c r="Q9" s="104">
        <f>[5]Julho!$G$20</f>
        <v>26</v>
      </c>
      <c r="R9" s="104">
        <f>[5]Julho!$G$21</f>
        <v>42</v>
      </c>
      <c r="S9" s="104">
        <f>[5]Julho!$G$22</f>
        <v>40</v>
      </c>
      <c r="T9" s="104">
        <f>[5]Julho!$G$23</f>
        <v>26</v>
      </c>
      <c r="U9" s="104">
        <f>[5]Julho!$G$24</f>
        <v>35</v>
      </c>
      <c r="V9" s="104">
        <f>[5]Julho!$G$25</f>
        <v>33</v>
      </c>
      <c r="W9" s="104">
        <f>[5]Julho!$G$26</f>
        <v>33</v>
      </c>
      <c r="X9" s="104">
        <f>[5]Julho!$G$27</f>
        <v>33</v>
      </c>
      <c r="Y9" s="104">
        <f>[5]Julho!$G$28</f>
        <v>47</v>
      </c>
      <c r="Z9" s="104">
        <f>[5]Julho!$G$29</f>
        <v>32</v>
      </c>
      <c r="AA9" s="104">
        <f>[5]Julho!$G$30</f>
        <v>34</v>
      </c>
      <c r="AB9" s="104">
        <f>[5]Julho!$G$31</f>
        <v>30</v>
      </c>
      <c r="AC9" s="104">
        <f>[5]Julho!$G$32</f>
        <v>92</v>
      </c>
      <c r="AD9" s="104">
        <f>[5]Julho!$G$33</f>
        <v>37</v>
      </c>
      <c r="AE9" s="104">
        <f>[5]Julho!$G$34</f>
        <v>26</v>
      </c>
      <c r="AF9" s="104">
        <f>[5]Julho!$G$35</f>
        <v>27</v>
      </c>
      <c r="AG9" s="109">
        <f t="shared" si="3"/>
        <v>26</v>
      </c>
      <c r="AH9" s="108">
        <f t="shared" si="4"/>
        <v>36.838709677419352</v>
      </c>
      <c r="AL9" t="s">
        <v>35</v>
      </c>
    </row>
    <row r="10" spans="1:38" x14ac:dyDescent="0.2">
      <c r="A10" s="47" t="s">
        <v>87</v>
      </c>
      <c r="B10" s="104">
        <f>[6]Julho!$G$5</f>
        <v>56</v>
      </c>
      <c r="C10" s="104">
        <f>[6]Julho!$G$6</f>
        <v>57</v>
      </c>
      <c r="D10" s="104">
        <f>[6]Julho!$G$7</f>
        <v>53</v>
      </c>
      <c r="E10" s="104">
        <f>[6]Julho!$G$8</f>
        <v>49</v>
      </c>
      <c r="F10" s="104">
        <f>[6]Julho!$G$9</f>
        <v>38</v>
      </c>
      <c r="G10" s="104">
        <f>[6]Julho!$G$10</f>
        <v>34</v>
      </c>
      <c r="H10" s="104">
        <f>[6]Julho!$G$11</f>
        <v>34</v>
      </c>
      <c r="I10" s="104">
        <f>[6]Julho!$G$12</f>
        <v>37</v>
      </c>
      <c r="J10" s="104">
        <f>[6]Julho!$G$13</f>
        <v>35</v>
      </c>
      <c r="K10" s="104">
        <f>[6]Julho!$G$14</f>
        <v>33</v>
      </c>
      <c r="L10" s="104">
        <f>[6]Julho!$G$15</f>
        <v>31</v>
      </c>
      <c r="M10" s="104">
        <f>[6]Julho!$G$16</f>
        <v>27</v>
      </c>
      <c r="N10" s="104">
        <f>[6]Julho!$G$17</f>
        <v>26</v>
      </c>
      <c r="O10" s="104">
        <f>[6]Julho!$G$18</f>
        <v>30</v>
      </c>
      <c r="P10" s="104">
        <f>[6]Julho!$G$19</f>
        <v>26</v>
      </c>
      <c r="Q10" s="104">
        <f>[6]Julho!$G$20</f>
        <v>25</v>
      </c>
      <c r="R10" s="104">
        <f>[6]Julho!$G$21</f>
        <v>33</v>
      </c>
      <c r="S10" s="104">
        <f>[6]Julho!$G$22</f>
        <v>32</v>
      </c>
      <c r="T10" s="104">
        <f>[6]Julho!$G$23</f>
        <v>34</v>
      </c>
      <c r="U10" s="104">
        <f>[6]Julho!$G$24</f>
        <v>34</v>
      </c>
      <c r="V10" s="104">
        <f>[6]Julho!$G$25</f>
        <v>30</v>
      </c>
      <c r="W10" s="104">
        <f>[6]Julho!$G$26</f>
        <v>28</v>
      </c>
      <c r="X10" s="104">
        <f>[6]Julho!$G$27</f>
        <v>27</v>
      </c>
      <c r="Y10" s="104">
        <f>[6]Julho!$G$28</f>
        <v>28</v>
      </c>
      <c r="Z10" s="104">
        <f>[6]Julho!$G$29</f>
        <v>28</v>
      </c>
      <c r="AA10" s="104">
        <f>[6]Julho!$G$30</f>
        <v>28</v>
      </c>
      <c r="AB10" s="104">
        <f>[6]Julho!$G$31</f>
        <v>24</v>
      </c>
      <c r="AC10" s="104">
        <f>[6]Julho!$G$32</f>
        <v>53</v>
      </c>
      <c r="AD10" s="104">
        <f>[6]Julho!$G$33</f>
        <v>40</v>
      </c>
      <c r="AE10" s="104">
        <f>[6]Julho!$G$34</f>
        <v>26</v>
      </c>
      <c r="AF10" s="104">
        <f>[6]Julho!$G$35</f>
        <v>17</v>
      </c>
      <c r="AG10" s="109">
        <f t="shared" si="3"/>
        <v>17</v>
      </c>
      <c r="AH10" s="108">
        <f t="shared" si="4"/>
        <v>33.967741935483872</v>
      </c>
    </row>
    <row r="11" spans="1:38" x14ac:dyDescent="0.2">
      <c r="A11" s="47" t="s">
        <v>47</v>
      </c>
      <c r="B11" s="104">
        <f>[7]Julho!$G$5</f>
        <v>55</v>
      </c>
      <c r="C11" s="104">
        <f>[7]Julho!$G$6</f>
        <v>64</v>
      </c>
      <c r="D11" s="104">
        <f>[7]Julho!$G$7</f>
        <v>49</v>
      </c>
      <c r="E11" s="104">
        <f>[7]Julho!$G$8</f>
        <v>45</v>
      </c>
      <c r="F11" s="104">
        <f>[7]Julho!$G$9</f>
        <v>39</v>
      </c>
      <c r="G11" s="104">
        <f>[7]Julho!$G$10</f>
        <v>32</v>
      </c>
      <c r="H11" s="104">
        <f>[7]Julho!$G$11</f>
        <v>40</v>
      </c>
      <c r="I11" s="104">
        <f>[7]Julho!$G$12</f>
        <v>37</v>
      </c>
      <c r="J11" s="104">
        <f>[7]Julho!$G$13</f>
        <v>36</v>
      </c>
      <c r="K11" s="104">
        <f>[7]Julho!$G$14</f>
        <v>38</v>
      </c>
      <c r="L11" s="104">
        <f>[7]Julho!$G$15</f>
        <v>34</v>
      </c>
      <c r="M11" s="104">
        <f>[7]Julho!$G$16</f>
        <v>24</v>
      </c>
      <c r="N11" s="104">
        <f>[7]Julho!$G$17</f>
        <v>40</v>
      </c>
      <c r="O11" s="104">
        <f>[7]Julho!$G$18</f>
        <v>37</v>
      </c>
      <c r="P11" s="104">
        <f>[7]Julho!$G$19</f>
        <v>30</v>
      </c>
      <c r="Q11" s="104">
        <f>[7]Julho!$G$20</f>
        <v>25</v>
      </c>
      <c r="R11" s="104">
        <f>[7]Julho!$G$21</f>
        <v>25</v>
      </c>
      <c r="S11" s="104">
        <f>[7]Julho!$G$22</f>
        <v>35</v>
      </c>
      <c r="T11" s="104">
        <f>[7]Julho!$G$23</f>
        <v>22</v>
      </c>
      <c r="U11" s="104">
        <f>[7]Julho!$G$24</f>
        <v>25</v>
      </c>
      <c r="V11" s="104">
        <f>[7]Julho!$G$25</f>
        <v>31</v>
      </c>
      <c r="W11" s="104">
        <f>[7]Julho!$G$26</f>
        <v>29</v>
      </c>
      <c r="X11" s="104">
        <f>[7]Julho!$G$27</f>
        <v>29</v>
      </c>
      <c r="Y11" s="104">
        <f>[7]Julho!$G$28</f>
        <v>30</v>
      </c>
      <c r="Z11" s="104">
        <f>[7]Julho!$G$29</f>
        <v>37</v>
      </c>
      <c r="AA11" s="104">
        <f>[7]Julho!$G$30</f>
        <v>31</v>
      </c>
      <c r="AB11" s="104">
        <f>[7]Julho!$G$31</f>
        <v>21</v>
      </c>
      <c r="AC11" s="104">
        <f>[7]Julho!$G$32</f>
        <v>32</v>
      </c>
      <c r="AD11" s="104">
        <f>[7]Julho!$G$33</f>
        <v>30</v>
      </c>
      <c r="AE11" s="104">
        <f>[7]Julho!$G$34</f>
        <v>21</v>
      </c>
      <c r="AF11" s="104">
        <f>[7]Julho!$G$35</f>
        <v>24</v>
      </c>
      <c r="AG11" s="109">
        <f t="shared" si="3"/>
        <v>21</v>
      </c>
      <c r="AH11" s="108">
        <f t="shared" si="4"/>
        <v>33.774193548387096</v>
      </c>
    </row>
    <row r="12" spans="1:38" x14ac:dyDescent="0.2">
      <c r="A12" s="47" t="s">
        <v>90</v>
      </c>
      <c r="B12" s="104">
        <f>[8]Julho!$G$5</f>
        <v>53</v>
      </c>
      <c r="C12" s="104">
        <f>[8]Julho!$G$6</f>
        <v>36</v>
      </c>
      <c r="D12" s="104">
        <f>[8]Julho!$G$7</f>
        <v>46</v>
      </c>
      <c r="E12" s="104">
        <f>[8]Julho!$G$8</f>
        <v>50</v>
      </c>
      <c r="F12" s="104">
        <f>[8]Julho!$G$9</f>
        <v>43</v>
      </c>
      <c r="G12" s="104">
        <f>[8]Julho!$G$10</f>
        <v>35</v>
      </c>
      <c r="H12" s="104">
        <f>[8]Julho!$G$11</f>
        <v>33</v>
      </c>
      <c r="I12" s="104">
        <f>[8]Julho!$G$12</f>
        <v>29</v>
      </c>
      <c r="J12" s="104">
        <f>[8]Julho!$G$13</f>
        <v>35</v>
      </c>
      <c r="K12" s="104">
        <f>[8]Julho!$G$14</f>
        <v>33</v>
      </c>
      <c r="L12" s="104">
        <f>[8]Julho!$G$15</f>
        <v>37</v>
      </c>
      <c r="M12" s="104">
        <f>[8]Julho!$G$16</f>
        <v>30</v>
      </c>
      <c r="N12" s="104">
        <f>[8]Julho!$G$17</f>
        <v>30</v>
      </c>
      <c r="O12" s="104">
        <f>[8]Julho!$G$18</f>
        <v>35</v>
      </c>
      <c r="P12" s="104">
        <f>[8]Julho!$G$19</f>
        <v>32</v>
      </c>
      <c r="Q12" s="104">
        <f>[8]Julho!$G$20</f>
        <v>32</v>
      </c>
      <c r="R12" s="104">
        <f>[8]Julho!$G$21</f>
        <v>48</v>
      </c>
      <c r="S12" s="104">
        <f>[8]Julho!$G$22</f>
        <v>39</v>
      </c>
      <c r="T12" s="104">
        <f>[8]Julho!$G$23</f>
        <v>39</v>
      </c>
      <c r="U12" s="104">
        <f>[8]Julho!$G$24</f>
        <v>40</v>
      </c>
      <c r="V12" s="104">
        <f>[8]Julho!$G$25</f>
        <v>34</v>
      </c>
      <c r="W12" s="104">
        <f>[8]Julho!$G$26</f>
        <v>33</v>
      </c>
      <c r="X12" s="104">
        <f>[8]Julho!$G$27</f>
        <v>35</v>
      </c>
      <c r="Y12" s="104">
        <f>[8]Julho!$G$28</f>
        <v>27</v>
      </c>
      <c r="Z12" s="104">
        <f>[8]Julho!$G$29</f>
        <v>38</v>
      </c>
      <c r="AA12" s="104">
        <f>[8]Julho!$G$30</f>
        <v>29</v>
      </c>
      <c r="AB12" s="104">
        <f>[8]Julho!$G$31</f>
        <v>35</v>
      </c>
      <c r="AC12" s="104">
        <f>[8]Julho!$G$32</f>
        <v>73</v>
      </c>
      <c r="AD12" s="104">
        <f>[8]Julho!$G$33</f>
        <v>40</v>
      </c>
      <c r="AE12" s="104">
        <f>[8]Julho!$G$34</f>
        <v>27</v>
      </c>
      <c r="AF12" s="104">
        <f>[8]Julho!$G$35</f>
        <v>25</v>
      </c>
      <c r="AG12" s="109">
        <f t="shared" si="3"/>
        <v>25</v>
      </c>
      <c r="AH12" s="108">
        <f t="shared" si="4"/>
        <v>37.12903225806452</v>
      </c>
    </row>
    <row r="13" spans="1:38" x14ac:dyDescent="0.2">
      <c r="A13" s="47" t="s">
        <v>95</v>
      </c>
      <c r="B13" s="104">
        <f>[9]Julho!$G$5</f>
        <v>50</v>
      </c>
      <c r="C13" s="104">
        <f>[9]Julho!$G$6</f>
        <v>41</v>
      </c>
      <c r="D13" s="104">
        <f>[9]Julho!$G$7</f>
        <v>53</v>
      </c>
      <c r="E13" s="104">
        <f>[9]Julho!$G$8</f>
        <v>46</v>
      </c>
      <c r="F13" s="104">
        <f>[9]Julho!$G$9</f>
        <v>44</v>
      </c>
      <c r="G13" s="104">
        <f>[9]Julho!$G$10</f>
        <v>30</v>
      </c>
      <c r="H13" s="104">
        <f>[9]Julho!$G$11</f>
        <v>37</v>
      </c>
      <c r="I13" s="104">
        <f>[9]Julho!$G$12</f>
        <v>35</v>
      </c>
      <c r="J13" s="104">
        <f>[9]Julho!$G$13</f>
        <v>32</v>
      </c>
      <c r="K13" s="104">
        <f>[9]Julho!$G$14</f>
        <v>33</v>
      </c>
      <c r="L13" s="104">
        <f>[9]Julho!$G$15</f>
        <v>29</v>
      </c>
      <c r="M13" s="104">
        <f>[9]Julho!$G$16</f>
        <v>28</v>
      </c>
      <c r="N13" s="104">
        <f>[9]Julho!$G$17</f>
        <v>26</v>
      </c>
      <c r="O13" s="104">
        <f>[9]Julho!$G$18</f>
        <v>27</v>
      </c>
      <c r="P13" s="104">
        <f>[9]Julho!$G$19</f>
        <v>30</v>
      </c>
      <c r="Q13" s="104">
        <f>[9]Julho!$G$20</f>
        <v>24</v>
      </c>
      <c r="R13" s="104">
        <f>[9]Julho!$G$21</f>
        <v>47</v>
      </c>
      <c r="S13" s="104">
        <f>[9]Julho!$G$22</f>
        <v>39</v>
      </c>
      <c r="T13" s="104">
        <f>[9]Julho!$G$23</f>
        <v>26</v>
      </c>
      <c r="U13" s="104">
        <f>[9]Julho!$G$24</f>
        <v>35</v>
      </c>
      <c r="V13" s="104">
        <f>[9]Julho!$G$25</f>
        <v>31</v>
      </c>
      <c r="W13" s="104">
        <f>[9]Julho!$G$26</f>
        <v>30</v>
      </c>
      <c r="X13" s="104">
        <f>[9]Julho!$G$27</f>
        <v>33</v>
      </c>
      <c r="Y13" s="104">
        <f>[9]Julho!$G$28</f>
        <v>45</v>
      </c>
      <c r="Z13" s="104">
        <f>[9]Julho!$G$29</f>
        <v>37</v>
      </c>
      <c r="AA13" s="104">
        <f>[9]Julho!$G$30</f>
        <v>36</v>
      </c>
      <c r="AB13" s="104">
        <f>[9]Julho!$G$31</f>
        <v>27</v>
      </c>
      <c r="AC13" s="104">
        <f>[9]Julho!$G$32</f>
        <v>72</v>
      </c>
      <c r="AD13" s="104">
        <f>[9]Julho!$G$33</f>
        <v>38</v>
      </c>
      <c r="AE13" s="104">
        <f>[9]Julho!$G$34</f>
        <v>25</v>
      </c>
      <c r="AF13" s="104">
        <f>[9]Julho!$G$35</f>
        <v>27</v>
      </c>
      <c r="AG13" s="109">
        <f t="shared" si="3"/>
        <v>24</v>
      </c>
      <c r="AH13" s="108">
        <f t="shared" si="4"/>
        <v>35.903225806451616</v>
      </c>
    </row>
    <row r="14" spans="1:38" x14ac:dyDescent="0.2">
      <c r="A14" s="47" t="s">
        <v>139</v>
      </c>
      <c r="B14" s="104">
        <f>[10]Julho!$G$5</f>
        <v>60</v>
      </c>
      <c r="C14" s="104">
        <f>[10]Julho!$G$6</f>
        <v>56</v>
      </c>
      <c r="D14" s="104">
        <f>[10]Julho!$G$7</f>
        <v>51</v>
      </c>
      <c r="E14" s="104">
        <f>[10]Julho!$G$8</f>
        <v>47</v>
      </c>
      <c r="F14" s="104">
        <f>[10]Julho!$G$9</f>
        <v>34</v>
      </c>
      <c r="G14" s="104">
        <f>[10]Julho!$G$10</f>
        <v>32</v>
      </c>
      <c r="H14" s="104">
        <f>[10]Julho!$G$11</f>
        <v>33</v>
      </c>
      <c r="I14" s="104">
        <f>[10]Julho!$G$12</f>
        <v>32</v>
      </c>
      <c r="J14" s="104">
        <f>[10]Julho!$G$13</f>
        <v>33</v>
      </c>
      <c r="K14" s="104">
        <f>[10]Julho!$G$14</f>
        <v>30</v>
      </c>
      <c r="L14" s="104">
        <f>[10]Julho!$G$15</f>
        <v>27</v>
      </c>
      <c r="M14" s="104">
        <f>[10]Julho!$G$16</f>
        <v>26</v>
      </c>
      <c r="N14" s="104">
        <f>[10]Julho!$G$17</f>
        <v>25</v>
      </c>
      <c r="O14" s="104">
        <f>[10]Julho!$G$18</f>
        <v>30</v>
      </c>
      <c r="P14" s="104">
        <f>[10]Julho!$G$19</f>
        <v>31</v>
      </c>
      <c r="Q14" s="104">
        <f>[10]Julho!$G$20</f>
        <v>26</v>
      </c>
      <c r="R14" s="104">
        <f>[10]Julho!$G$21</f>
        <v>31</v>
      </c>
      <c r="S14" s="104">
        <f>[10]Julho!$G$22</f>
        <v>40</v>
      </c>
      <c r="T14" s="104">
        <f>[10]Julho!$G$23</f>
        <v>32</v>
      </c>
      <c r="U14" s="104">
        <f>[10]Julho!$G$24</f>
        <v>31</v>
      </c>
      <c r="V14" s="104">
        <f>[10]Julho!$G$25</f>
        <v>30</v>
      </c>
      <c r="W14" s="104">
        <f>[10]Julho!$G$26</f>
        <v>28</v>
      </c>
      <c r="X14" s="104">
        <f>[10]Julho!$G$27</f>
        <v>25</v>
      </c>
      <c r="Y14" s="104">
        <f>[10]Julho!$G$28</f>
        <v>26</v>
      </c>
      <c r="Z14" s="104">
        <f>[10]Julho!$G$29</f>
        <v>26</v>
      </c>
      <c r="AA14" s="104">
        <f>[10]Julho!$G$30</f>
        <v>25</v>
      </c>
      <c r="AB14" s="104">
        <f>[10]Julho!$G$31</f>
        <v>27</v>
      </c>
      <c r="AC14" s="104">
        <f>[10]Julho!$G$32</f>
        <v>43</v>
      </c>
      <c r="AD14" s="104">
        <f>[10]Julho!$G$33</f>
        <v>41</v>
      </c>
      <c r="AE14" s="104">
        <f>[10]Julho!$G$34</f>
        <v>23</v>
      </c>
      <c r="AF14" s="104">
        <f>[10]Julho!$G$35</f>
        <v>15</v>
      </c>
      <c r="AG14" s="109">
        <f t="shared" si="3"/>
        <v>15</v>
      </c>
      <c r="AH14" s="108">
        <f t="shared" si="4"/>
        <v>32.774193548387096</v>
      </c>
    </row>
    <row r="15" spans="1:38" x14ac:dyDescent="0.2">
      <c r="A15" s="47" t="s">
        <v>2</v>
      </c>
      <c r="B15" s="104">
        <f>[11]Julho!$G$5</f>
        <v>51</v>
      </c>
      <c r="C15" s="104">
        <f>[11]Julho!$G$6</f>
        <v>54</v>
      </c>
      <c r="D15" s="104">
        <f>[11]Julho!$G$7</f>
        <v>50</v>
      </c>
      <c r="E15" s="104">
        <f>[11]Julho!$G$8</f>
        <v>41</v>
      </c>
      <c r="F15" s="104">
        <f>[11]Julho!$G$9</f>
        <v>34</v>
      </c>
      <c r="G15" s="104">
        <f>[11]Julho!$G$10</f>
        <v>29</v>
      </c>
      <c r="H15" s="104">
        <f>[11]Julho!$G$11</f>
        <v>32</v>
      </c>
      <c r="I15" s="104">
        <f>[11]Julho!$G$12</f>
        <v>32</v>
      </c>
      <c r="J15" s="104">
        <f>[11]Julho!$G$13</f>
        <v>31</v>
      </c>
      <c r="K15" s="104">
        <f>[11]Julho!$G$14</f>
        <v>29</v>
      </c>
      <c r="L15" s="104">
        <f>[11]Julho!$G$15</f>
        <v>27</v>
      </c>
      <c r="M15" s="104">
        <f>[11]Julho!$G$16</f>
        <v>22</v>
      </c>
      <c r="N15" s="104">
        <f>[11]Julho!$G$17</f>
        <v>24</v>
      </c>
      <c r="O15" s="104">
        <f>[11]Julho!$G$18</f>
        <v>26</v>
      </c>
      <c r="P15" s="104">
        <f>[11]Julho!$G$19</f>
        <v>24</v>
      </c>
      <c r="Q15" s="104">
        <f>[11]Julho!$G$20</f>
        <v>23</v>
      </c>
      <c r="R15" s="104">
        <f>[11]Julho!$G$21</f>
        <v>31</v>
      </c>
      <c r="S15" s="104">
        <f>[11]Julho!$G$22</f>
        <v>29</v>
      </c>
      <c r="T15" s="104">
        <f>[11]Julho!$G$23</f>
        <v>33</v>
      </c>
      <c r="U15" s="104">
        <f>[11]Julho!$G$24</f>
        <v>29</v>
      </c>
      <c r="V15" s="104">
        <f>[11]Julho!$G$25</f>
        <v>26</v>
      </c>
      <c r="W15" s="104">
        <f>[11]Julho!$G$26</f>
        <v>26</v>
      </c>
      <c r="X15" s="104">
        <f>[11]Julho!$G$27</f>
        <v>23</v>
      </c>
      <c r="Y15" s="104">
        <f>[11]Julho!$G$28</f>
        <v>23</v>
      </c>
      <c r="Z15" s="104">
        <f>[11]Julho!$G$29</f>
        <v>24</v>
      </c>
      <c r="AA15" s="104">
        <f>[11]Julho!$G$30</f>
        <v>19</v>
      </c>
      <c r="AB15" s="104">
        <f>[11]Julho!$G$31</f>
        <v>24</v>
      </c>
      <c r="AC15" s="104">
        <f>[11]Julho!$G$32</f>
        <v>42</v>
      </c>
      <c r="AD15" s="104">
        <f>[11]Julho!$G$33</f>
        <v>31</v>
      </c>
      <c r="AE15" s="104">
        <f>[11]Julho!$G$34</f>
        <v>20</v>
      </c>
      <c r="AF15" s="104">
        <f>[11]Julho!$G$35</f>
        <v>15</v>
      </c>
      <c r="AG15" s="109">
        <f t="shared" si="3"/>
        <v>15</v>
      </c>
      <c r="AH15" s="108">
        <f t="shared" si="4"/>
        <v>29.806451612903224</v>
      </c>
      <c r="AJ15" s="12" t="s">
        <v>35</v>
      </c>
    </row>
    <row r="16" spans="1:38" x14ac:dyDescent="0.2">
      <c r="A16" s="47" t="s">
        <v>288</v>
      </c>
      <c r="B16" s="104" t="str">
        <f>[12]Julho!$G$5</f>
        <v>*</v>
      </c>
      <c r="C16" s="104" t="str">
        <f>[12]Julho!$G$6</f>
        <v>*</v>
      </c>
      <c r="D16" s="104" t="str">
        <f>[12]Julho!$G$7</f>
        <v>*</v>
      </c>
      <c r="E16" s="104" t="str">
        <f>[12]Julho!$G$8</f>
        <v>*</v>
      </c>
      <c r="F16" s="104" t="str">
        <f>[12]Julho!$G$9</f>
        <v>*</v>
      </c>
      <c r="G16" s="104" t="str">
        <f>[12]Julho!$G$10</f>
        <v>*</v>
      </c>
      <c r="H16" s="104" t="str">
        <f>[12]Julho!$G$11</f>
        <v>*</v>
      </c>
      <c r="I16" s="104" t="str">
        <f>[12]Julho!$G$12</f>
        <v>*</v>
      </c>
      <c r="J16" s="104" t="str">
        <f>[12]Julho!$G$13</f>
        <v>*</v>
      </c>
      <c r="K16" s="104" t="str">
        <f>[12]Julho!$G$14</f>
        <v>*</v>
      </c>
      <c r="L16" s="104" t="str">
        <f>[12]Julho!$G$15</f>
        <v>*</v>
      </c>
      <c r="M16" s="104" t="str">
        <f>[12]Julho!$G$16</f>
        <v>*</v>
      </c>
      <c r="N16" s="104" t="str">
        <f>[12]Julho!$G$17</f>
        <v>*</v>
      </c>
      <c r="O16" s="104" t="str">
        <f>[12]Julho!$G$18</f>
        <v>*</v>
      </c>
      <c r="P16" s="104" t="str">
        <f>[12]Julho!$G$19</f>
        <v>*</v>
      </c>
      <c r="Q16" s="104" t="str">
        <f>[12]Julho!$G$20</f>
        <v>*</v>
      </c>
      <c r="R16" s="104" t="str">
        <f>[12]Julho!$G$21</f>
        <v>*</v>
      </c>
      <c r="S16" s="104" t="str">
        <f>[12]Julho!$G$22</f>
        <v>*</v>
      </c>
      <c r="T16" s="104" t="str">
        <f>[12]Julho!$G$23</f>
        <v>*</v>
      </c>
      <c r="U16" s="104" t="str">
        <f>[12]Julho!$G$24</f>
        <v>*</v>
      </c>
      <c r="V16" s="104" t="str">
        <f>[12]Julho!$G$25</f>
        <v>*</v>
      </c>
      <c r="W16" s="104" t="str">
        <f>[12]Julho!$G$26</f>
        <v>*</v>
      </c>
      <c r="X16" s="104" t="str">
        <f>[12]Julho!$G$27</f>
        <v>*</v>
      </c>
      <c r="Y16" s="104" t="str">
        <f>[12]Julho!$G$28</f>
        <v>*</v>
      </c>
      <c r="Z16" s="104" t="str">
        <f>[12]Julho!$G$29</f>
        <v>*</v>
      </c>
      <c r="AA16" s="104" t="str">
        <f>[12]Julho!$G$30</f>
        <v>*</v>
      </c>
      <c r="AB16" s="104" t="str">
        <f>[12]Julho!$G$31</f>
        <v>*</v>
      </c>
      <c r="AC16" s="104" t="str">
        <f>[12]Julho!$G$32</f>
        <v>*</v>
      </c>
      <c r="AD16" s="104" t="str">
        <f>[12]Julho!$G$33</f>
        <v>*</v>
      </c>
      <c r="AE16" s="104" t="str">
        <f>[12]Julho!$G$34</f>
        <v>*</v>
      </c>
      <c r="AF16" s="104" t="str">
        <f>[12]Julho!$G$35</f>
        <v>*</v>
      </c>
      <c r="AG16" s="109" t="s">
        <v>154</v>
      </c>
      <c r="AH16" s="108" t="s">
        <v>154</v>
      </c>
      <c r="AJ16" s="12"/>
    </row>
    <row r="17" spans="1:39" x14ac:dyDescent="0.2">
      <c r="A17" s="47" t="s">
        <v>3</v>
      </c>
      <c r="B17" s="104">
        <f>[13]Julho!$G$5</f>
        <v>71</v>
      </c>
      <c r="C17" s="104">
        <f>[13]Julho!$G$6</f>
        <v>56</v>
      </c>
      <c r="D17" s="104">
        <f>[13]Julho!$G$7</f>
        <v>48</v>
      </c>
      <c r="E17" s="104">
        <f>[13]Julho!$G$8</f>
        <v>44</v>
      </c>
      <c r="F17" s="104">
        <f>[13]Julho!$G$9</f>
        <v>32</v>
      </c>
      <c r="G17" s="104">
        <f>[13]Julho!$G$10</f>
        <v>31</v>
      </c>
      <c r="H17" s="104">
        <f>[13]Julho!$G$11</f>
        <v>29</v>
      </c>
      <c r="I17" s="104">
        <f>[13]Julho!$G$12</f>
        <v>35</v>
      </c>
      <c r="J17" s="104">
        <f>[13]Julho!$G$13</f>
        <v>31</v>
      </c>
      <c r="K17" s="104">
        <f>[13]Julho!$G$14</f>
        <v>29</v>
      </c>
      <c r="L17" s="104">
        <f>[13]Julho!$G$15</f>
        <v>27</v>
      </c>
      <c r="M17" s="104">
        <f>[13]Julho!$G$16</f>
        <v>26</v>
      </c>
      <c r="N17" s="104">
        <f>[13]Julho!$G$17</f>
        <v>32</v>
      </c>
      <c r="O17" s="104">
        <f>[13]Julho!$G$18</f>
        <v>25</v>
      </c>
      <c r="P17" s="104">
        <f>[13]Julho!$G$19</f>
        <v>23</v>
      </c>
      <c r="Q17" s="104">
        <f>[13]Julho!$G$20</f>
        <v>25</v>
      </c>
      <c r="R17" s="104">
        <f>[13]Julho!$G$21</f>
        <v>24</v>
      </c>
      <c r="S17" s="104">
        <f>[13]Julho!$G$22</f>
        <v>38</v>
      </c>
      <c r="T17" s="104">
        <f>[13]Julho!$G$23</f>
        <v>33</v>
      </c>
      <c r="U17" s="104">
        <f>[13]Julho!$G$24</f>
        <v>28</v>
      </c>
      <c r="V17" s="104">
        <f>[13]Julho!$G$25</f>
        <v>28</v>
      </c>
      <c r="W17" s="104">
        <f>[13]Julho!$G$26</f>
        <v>25</v>
      </c>
      <c r="X17" s="104">
        <f>[13]Julho!$G$27</f>
        <v>26</v>
      </c>
      <c r="Y17" s="104">
        <f>[13]Julho!$G$28</f>
        <v>26</v>
      </c>
      <c r="Z17" s="104">
        <f>[13]Julho!$G$29</f>
        <v>19</v>
      </c>
      <c r="AA17" s="104">
        <f>[13]Julho!$G$30</f>
        <v>23</v>
      </c>
      <c r="AB17" s="104">
        <f>[13]Julho!$G$31</f>
        <v>19</v>
      </c>
      <c r="AC17" s="104">
        <f>[13]Julho!$G$32</f>
        <v>34</v>
      </c>
      <c r="AD17" s="104">
        <f>[13]Julho!$G$33</f>
        <v>33</v>
      </c>
      <c r="AE17" s="104">
        <f>[13]Julho!$G$34</f>
        <v>20</v>
      </c>
      <c r="AF17" s="104">
        <f>[13]Julho!$G$35</f>
        <v>14</v>
      </c>
      <c r="AG17" s="109">
        <f>MIN(B17:AF17)</f>
        <v>14</v>
      </c>
      <c r="AH17" s="108">
        <f>AVERAGE(B17:AF17)</f>
        <v>30.774193548387096</v>
      </c>
      <c r="AJ17" s="12"/>
    </row>
    <row r="18" spans="1:39" x14ac:dyDescent="0.2">
      <c r="A18" s="47" t="s">
        <v>4</v>
      </c>
      <c r="B18" s="104">
        <f>[14]Julho!$G$5</f>
        <v>85</v>
      </c>
      <c r="C18" s="104">
        <f>[14]Julho!$G$6</f>
        <v>51</v>
      </c>
      <c r="D18" s="104">
        <f>[14]Julho!$G$7</f>
        <v>53</v>
      </c>
      <c r="E18" s="104">
        <f>[14]Julho!$G$8</f>
        <v>49</v>
      </c>
      <c r="F18" s="104">
        <f>[14]Julho!$G$9</f>
        <v>33</v>
      </c>
      <c r="G18" s="104">
        <f>[14]Julho!$G$10</f>
        <v>34</v>
      </c>
      <c r="H18" s="104">
        <f>[14]Julho!$G$11</f>
        <v>33</v>
      </c>
      <c r="I18" s="104">
        <f>[14]Julho!$G$12</f>
        <v>39</v>
      </c>
      <c r="J18" s="104">
        <f>[14]Julho!$G$13</f>
        <v>40</v>
      </c>
      <c r="K18" s="104">
        <f>[14]Julho!$G$14</f>
        <v>31</v>
      </c>
      <c r="L18" s="104">
        <f>[14]Julho!$G$15</f>
        <v>28</v>
      </c>
      <c r="M18" s="104">
        <f>[14]Julho!$G$16</f>
        <v>30</v>
      </c>
      <c r="N18" s="104">
        <f>[14]Julho!$G$17</f>
        <v>33</v>
      </c>
      <c r="O18" s="104">
        <f>[14]Julho!$G$18</f>
        <v>30</v>
      </c>
      <c r="P18" s="104">
        <f>[14]Julho!$G$19</f>
        <v>26</v>
      </c>
      <c r="Q18" s="104">
        <f>[14]Julho!$G$20</f>
        <v>27</v>
      </c>
      <c r="R18" s="104">
        <f>[14]Julho!$G$21</f>
        <v>25</v>
      </c>
      <c r="S18" s="104">
        <f>[14]Julho!$G$22</f>
        <v>39</v>
      </c>
      <c r="T18" s="104">
        <f>[14]Julho!$G$23</f>
        <v>35</v>
      </c>
      <c r="U18" s="104">
        <f>[14]Julho!$G$24</f>
        <v>31</v>
      </c>
      <c r="V18" s="104">
        <f>[14]Julho!$G$25</f>
        <v>24</v>
      </c>
      <c r="W18" s="104">
        <f>[14]Julho!$G$26</f>
        <v>24</v>
      </c>
      <c r="X18" s="104">
        <f>[14]Julho!$G$27</f>
        <v>27</v>
      </c>
      <c r="Y18" s="104">
        <f>[14]Julho!$G$28</f>
        <v>25</v>
      </c>
      <c r="Z18" s="104">
        <f>[14]Julho!$G$29</f>
        <v>24</v>
      </c>
      <c r="AA18" s="104">
        <f>[14]Julho!$G$30</f>
        <v>20</v>
      </c>
      <c r="AB18" s="104">
        <f>[14]Julho!$G$31</f>
        <v>18</v>
      </c>
      <c r="AC18" s="104">
        <f>[14]Julho!$G$32</f>
        <v>36</v>
      </c>
      <c r="AD18" s="104">
        <f>[14]Julho!$G$33</f>
        <v>34</v>
      </c>
      <c r="AE18" s="104">
        <f>[14]Julho!$G$34</f>
        <v>20</v>
      </c>
      <c r="AF18" s="104">
        <f>[14]Julho!$G$35</f>
        <v>11</v>
      </c>
      <c r="AG18" s="109">
        <f t="shared" si="3"/>
        <v>11</v>
      </c>
      <c r="AH18" s="108">
        <f t="shared" si="4"/>
        <v>32.741935483870968</v>
      </c>
      <c r="AL18" t="s">
        <v>35</v>
      </c>
    </row>
    <row r="19" spans="1:39" x14ac:dyDescent="0.2">
      <c r="A19" s="47" t="s">
        <v>209</v>
      </c>
      <c r="B19" s="104">
        <f>[15]Julho!$G$5</f>
        <v>68</v>
      </c>
      <c r="C19" s="104">
        <f>[15]Julho!$G$6</f>
        <v>62</v>
      </c>
      <c r="D19" s="104">
        <f>[15]Julho!$G$7</f>
        <v>60</v>
      </c>
      <c r="E19" s="104">
        <f>[15]Julho!$G$8</f>
        <v>54</v>
      </c>
      <c r="F19" s="104">
        <f>[15]Julho!$G$9</f>
        <v>44</v>
      </c>
      <c r="G19" s="104">
        <f>[15]Julho!$G$10</f>
        <v>35</v>
      </c>
      <c r="H19" s="104">
        <f>[15]Julho!$G$11</f>
        <v>43</v>
      </c>
      <c r="I19" s="104">
        <f>[15]Julho!$G$12</f>
        <v>41</v>
      </c>
      <c r="J19" s="104">
        <f>[15]Julho!$G$13</f>
        <v>38</v>
      </c>
      <c r="K19" s="104">
        <f>[15]Julho!$G$14</f>
        <v>32</v>
      </c>
      <c r="L19" s="104">
        <f>[15]Julho!$G$15</f>
        <v>32</v>
      </c>
      <c r="M19" s="104">
        <f>[15]Julho!$G$16</f>
        <v>29</v>
      </c>
      <c r="N19" s="104">
        <f>[15]Julho!$G$17</f>
        <v>29</v>
      </c>
      <c r="O19" s="104">
        <f>[15]Julho!$G$18</f>
        <v>30</v>
      </c>
      <c r="P19" s="104">
        <f>[15]Julho!$G$19</f>
        <v>30</v>
      </c>
      <c r="Q19" s="104">
        <f>[15]Julho!$G$20</f>
        <v>29</v>
      </c>
      <c r="R19" s="104">
        <f>[15]Julho!$G$21</f>
        <v>37</v>
      </c>
      <c r="S19" s="104">
        <f>[15]Julho!$G$22</f>
        <v>31</v>
      </c>
      <c r="T19" s="104">
        <f>[15]Julho!$G$23</f>
        <v>41</v>
      </c>
      <c r="U19" s="104">
        <f>[15]Julho!$G$24</f>
        <v>33</v>
      </c>
      <c r="V19" s="104">
        <f>[15]Julho!$G$25</f>
        <v>30</v>
      </c>
      <c r="W19" s="104">
        <f>[15]Julho!$G$26</f>
        <v>35</v>
      </c>
      <c r="X19" s="104">
        <f>[15]Julho!$G$27</f>
        <v>32</v>
      </c>
      <c r="Y19" s="104">
        <f>[15]Julho!$G$28</f>
        <v>28</v>
      </c>
      <c r="Z19" s="104">
        <f>[15]Julho!$G$29</f>
        <v>32</v>
      </c>
      <c r="AA19" s="104">
        <f>[15]Julho!$G$30</f>
        <v>33</v>
      </c>
      <c r="AB19" s="104">
        <f>[15]Julho!$G$31</f>
        <v>33</v>
      </c>
      <c r="AC19" s="104">
        <f>[15]Julho!$G$32</f>
        <v>41</v>
      </c>
      <c r="AD19" s="104">
        <f>[15]Julho!$G$33</f>
        <v>48</v>
      </c>
      <c r="AE19" s="104">
        <f>[15]Julho!$G$34</f>
        <v>23</v>
      </c>
      <c r="AF19" s="104">
        <f>[15]Julho!$G$35</f>
        <v>25</v>
      </c>
      <c r="AG19" s="109">
        <f t="shared" si="3"/>
        <v>23</v>
      </c>
      <c r="AH19" s="108">
        <f t="shared" si="4"/>
        <v>37.354838709677416</v>
      </c>
    </row>
    <row r="20" spans="1:39" x14ac:dyDescent="0.2">
      <c r="A20" s="47" t="s">
        <v>5</v>
      </c>
      <c r="B20" s="104">
        <f>[16]Julho!$G$5</f>
        <v>50</v>
      </c>
      <c r="C20" s="104">
        <f>[16]Julho!$G$6</f>
        <v>39</v>
      </c>
      <c r="D20" s="104">
        <f>[16]Julho!$G$7</f>
        <v>39</v>
      </c>
      <c r="E20" s="104">
        <f>[16]Julho!$G$8</f>
        <v>44</v>
      </c>
      <c r="F20" s="104">
        <f>[16]Julho!$G$9</f>
        <v>36</v>
      </c>
      <c r="G20" s="104">
        <f>[16]Julho!$G$10</f>
        <v>20</v>
      </c>
      <c r="H20" s="104">
        <f>[16]Julho!$G$11</f>
        <v>24</v>
      </c>
      <c r="I20" s="104">
        <f>[16]Julho!$G$12</f>
        <v>26</v>
      </c>
      <c r="J20" s="104">
        <f>[16]Julho!$G$13</f>
        <v>24</v>
      </c>
      <c r="K20" s="104">
        <f>[16]Julho!$G$14</f>
        <v>25</v>
      </c>
      <c r="L20" s="104">
        <f>[16]Julho!$G$15</f>
        <v>28</v>
      </c>
      <c r="M20" s="104">
        <f>[16]Julho!$G$16</f>
        <v>27</v>
      </c>
      <c r="N20" s="104">
        <f>[16]Julho!$G$17</f>
        <v>22</v>
      </c>
      <c r="O20" s="104">
        <f>[16]Julho!$G$18</f>
        <v>24</v>
      </c>
      <c r="P20" s="104">
        <f>[16]Julho!$G$19</f>
        <v>28</v>
      </c>
      <c r="Q20" s="104">
        <f>[16]Julho!$G$20</f>
        <v>28</v>
      </c>
      <c r="R20" s="104">
        <f>[16]Julho!$G$21</f>
        <v>42</v>
      </c>
      <c r="S20" s="104">
        <f>[16]Julho!$G$22</f>
        <v>30</v>
      </c>
      <c r="T20" s="104">
        <f>[16]Julho!$G$23</f>
        <v>31</v>
      </c>
      <c r="U20" s="104">
        <f>[16]Julho!$G$24</f>
        <v>25</v>
      </c>
      <c r="V20" s="104">
        <f>[16]Julho!$G$25</f>
        <v>27</v>
      </c>
      <c r="W20" s="104">
        <f>[16]Julho!$G$26</f>
        <v>28</v>
      </c>
      <c r="X20" s="104">
        <f>[16]Julho!$G$27</f>
        <v>27</v>
      </c>
      <c r="Y20" s="104">
        <f>[16]Julho!$G$28</f>
        <v>24</v>
      </c>
      <c r="Z20" s="104">
        <f>[16]Julho!$G$29</f>
        <v>28</v>
      </c>
      <c r="AA20" s="104">
        <f>[16]Julho!$G$30</f>
        <v>28</v>
      </c>
      <c r="AB20" s="104">
        <f>[16]Julho!$G$31</f>
        <v>24</v>
      </c>
      <c r="AC20" s="104">
        <f>[16]Julho!$G$32</f>
        <v>33</v>
      </c>
      <c r="AD20" s="104">
        <f>[16]Julho!$G$33</f>
        <v>38</v>
      </c>
      <c r="AE20" s="104">
        <f>[16]Julho!$G$34</f>
        <v>28</v>
      </c>
      <c r="AF20" s="104">
        <f>[16]Julho!$G$35</f>
        <v>24</v>
      </c>
      <c r="AG20" s="109">
        <f t="shared" si="3"/>
        <v>20</v>
      </c>
      <c r="AH20" s="108">
        <f t="shared" si="4"/>
        <v>29.70967741935484</v>
      </c>
      <c r="AI20" s="12" t="s">
        <v>35</v>
      </c>
    </row>
    <row r="21" spans="1:39" x14ac:dyDescent="0.2">
      <c r="A21" s="47" t="s">
        <v>276</v>
      </c>
      <c r="B21" s="104" t="str">
        <f>[17]Julho!$G$5</f>
        <v>*</v>
      </c>
      <c r="C21" s="104" t="str">
        <f>[17]Julho!$G$6</f>
        <v>*</v>
      </c>
      <c r="D21" s="104" t="str">
        <f>[17]Julho!$G$7</f>
        <v>*</v>
      </c>
      <c r="E21" s="104" t="str">
        <f>[17]Julho!$G$8</f>
        <v>*</v>
      </c>
      <c r="F21" s="104" t="str">
        <f>[17]Julho!$G$9</f>
        <v>*</v>
      </c>
      <c r="G21" s="104" t="str">
        <f>[17]Julho!$G$10</f>
        <v>*</v>
      </c>
      <c r="H21" s="104" t="str">
        <f>[17]Julho!$G$11</f>
        <v>*</v>
      </c>
      <c r="I21" s="104" t="str">
        <f>[17]Julho!$G$12</f>
        <v>*</v>
      </c>
      <c r="J21" s="104" t="str">
        <f>[17]Julho!$G$13</f>
        <v>*</v>
      </c>
      <c r="K21" s="104" t="str">
        <f>[17]Julho!$G$14</f>
        <v>*</v>
      </c>
      <c r="L21" s="104" t="str">
        <f>[17]Julho!$G$15</f>
        <v>*</v>
      </c>
      <c r="M21" s="104" t="str">
        <f>[17]Julho!$G$16</f>
        <v>*</v>
      </c>
      <c r="N21" s="104" t="str">
        <f>[17]Julho!$G$17</f>
        <v>*</v>
      </c>
      <c r="O21" s="104" t="str">
        <f>[17]Julho!$G$18</f>
        <v>*</v>
      </c>
      <c r="P21" s="104" t="str">
        <f>[17]Julho!$G$19</f>
        <v>*</v>
      </c>
      <c r="Q21" s="104" t="str">
        <f>[17]Julho!$G$20</f>
        <v>*</v>
      </c>
      <c r="R21" s="104" t="str">
        <f>[17]Julho!$G$21</f>
        <v>*</v>
      </c>
      <c r="S21" s="104" t="str">
        <f>[17]Julho!$G$22</f>
        <v>*</v>
      </c>
      <c r="T21" s="104" t="str">
        <f>[17]Julho!$G$23</f>
        <v>*</v>
      </c>
      <c r="U21" s="104" t="str">
        <f>[17]Julho!$G$24</f>
        <v>*</v>
      </c>
      <c r="V21" s="104" t="str">
        <f>[17]Julho!$G$25</f>
        <v>*</v>
      </c>
      <c r="W21" s="104" t="str">
        <f>[17]Julho!$G$26</f>
        <v>*</v>
      </c>
      <c r="X21" s="104" t="str">
        <f>[17]Julho!$G$27</f>
        <v>*</v>
      </c>
      <c r="Y21" s="104" t="str">
        <f>[17]Julho!$G$28</f>
        <v>*</v>
      </c>
      <c r="Z21" s="104" t="str">
        <f>[17]Julho!$G$29</f>
        <v>*</v>
      </c>
      <c r="AA21" s="104">
        <f>[17]Julho!$G$30</f>
        <v>42</v>
      </c>
      <c r="AB21" s="104">
        <f>[17]Julho!$G$31</f>
        <v>39</v>
      </c>
      <c r="AC21" s="104">
        <f>[17]Julho!$G$32</f>
        <v>38</v>
      </c>
      <c r="AD21" s="104">
        <f>[17]Julho!$G$33</f>
        <v>50</v>
      </c>
      <c r="AE21" s="104">
        <f>[17]Julho!$G$34</f>
        <v>46</v>
      </c>
      <c r="AF21" s="104">
        <f>[17]Julho!$G$35</f>
        <v>36</v>
      </c>
      <c r="AG21" s="109">
        <f t="shared" si="3"/>
        <v>36</v>
      </c>
      <c r="AH21" s="108">
        <f t="shared" si="4"/>
        <v>41.833333333333336</v>
      </c>
      <c r="AI21" s="12"/>
    </row>
    <row r="22" spans="1:39" x14ac:dyDescent="0.2">
      <c r="A22" s="47" t="s">
        <v>277</v>
      </c>
      <c r="B22" s="104" t="str">
        <f>[18]Julho!$G$5</f>
        <v>*</v>
      </c>
      <c r="C22" s="104" t="str">
        <f>[18]Julho!$G$6</f>
        <v>*</v>
      </c>
      <c r="D22" s="104" t="str">
        <f>[18]Julho!$G$7</f>
        <v>*</v>
      </c>
      <c r="E22" s="104" t="str">
        <f>[18]Julho!$G$8</f>
        <v>*</v>
      </c>
      <c r="F22" s="104" t="str">
        <f>[18]Julho!$G$9</f>
        <v>*</v>
      </c>
      <c r="G22" s="104" t="str">
        <f>[18]Julho!$G$10</f>
        <v>*</v>
      </c>
      <c r="H22" s="104" t="str">
        <f>[18]Julho!$G$11</f>
        <v>*</v>
      </c>
      <c r="I22" s="104" t="str">
        <f>[18]Julho!$G$12</f>
        <v>*</v>
      </c>
      <c r="J22" s="104" t="str">
        <f>[18]Julho!$G$13</f>
        <v>*</v>
      </c>
      <c r="K22" s="104" t="str">
        <f>[18]Julho!$G$14</f>
        <v>*</v>
      </c>
      <c r="L22" s="104" t="str">
        <f>[18]Julho!$G$15</f>
        <v>*</v>
      </c>
      <c r="M22" s="104" t="str">
        <f>[18]Julho!$G$16</f>
        <v>*</v>
      </c>
      <c r="N22" s="104" t="str">
        <f>[18]Julho!$G$17</f>
        <v>*</v>
      </c>
      <c r="O22" s="104" t="str">
        <f>[18]Julho!$G$18</f>
        <v>*</v>
      </c>
      <c r="P22" s="104" t="str">
        <f>[18]Julho!$G$19</f>
        <v>*</v>
      </c>
      <c r="Q22" s="104" t="str">
        <f>[18]Julho!$G$20</f>
        <v>*</v>
      </c>
      <c r="R22" s="104" t="str">
        <f>[18]Julho!$G$21</f>
        <v>*</v>
      </c>
      <c r="S22" s="104" t="str">
        <f>[18]Julho!$G$22</f>
        <v>*</v>
      </c>
      <c r="T22" s="104" t="str">
        <f>[18]Julho!$G$23</f>
        <v>*</v>
      </c>
      <c r="U22" s="104" t="str">
        <f>[18]Julho!$G$24</f>
        <v>*</v>
      </c>
      <c r="V22" s="104" t="str">
        <f>[18]Julho!$G$25</f>
        <v>*</v>
      </c>
      <c r="W22" s="104" t="str">
        <f>[18]Julho!$G$26</f>
        <v>*</v>
      </c>
      <c r="X22" s="104" t="str">
        <f>[18]Julho!$G$27</f>
        <v>*</v>
      </c>
      <c r="Y22" s="104" t="str">
        <f>[18]Julho!$G$28</f>
        <v>*</v>
      </c>
      <c r="Z22" s="104" t="str">
        <f>[18]Julho!$G$29</f>
        <v>*</v>
      </c>
      <c r="AA22" s="104" t="str">
        <f>[18]Julho!$G$30</f>
        <v>*</v>
      </c>
      <c r="AB22" s="104" t="str">
        <f>[18]Julho!$G$31</f>
        <v>*</v>
      </c>
      <c r="AC22" s="104" t="str">
        <f>[18]Julho!$G$32</f>
        <v>*</v>
      </c>
      <c r="AD22" s="104">
        <f>[18]Julho!$G$33</f>
        <v>45</v>
      </c>
      <c r="AE22" s="104">
        <f>[18]Julho!$G$34</f>
        <v>37</v>
      </c>
      <c r="AF22" s="104">
        <f>[18]Julho!$G$35</f>
        <v>24</v>
      </c>
      <c r="AG22" s="109">
        <f t="shared" si="3"/>
        <v>24</v>
      </c>
      <c r="AH22" s="108">
        <f t="shared" si="4"/>
        <v>35.333333333333336</v>
      </c>
      <c r="AI22" s="12"/>
    </row>
    <row r="23" spans="1:39" x14ac:dyDescent="0.2">
      <c r="A23" s="47" t="s">
        <v>263</v>
      </c>
      <c r="B23" s="104">
        <f>[19]Julho!$G$5</f>
        <v>58</v>
      </c>
      <c r="C23" s="104">
        <f>[19]Julho!$G$6</f>
        <v>42</v>
      </c>
      <c r="D23" s="104">
        <f>[19]Julho!$G$7</f>
        <v>47</v>
      </c>
      <c r="E23" s="104">
        <f>[19]Julho!$G$8</f>
        <v>39</v>
      </c>
      <c r="F23" s="104">
        <f>[19]Julho!$G$9</f>
        <v>35</v>
      </c>
      <c r="G23" s="104">
        <f>[19]Julho!$G$10</f>
        <v>22</v>
      </c>
      <c r="H23" s="104">
        <f>[19]Julho!$G$11</f>
        <v>25</v>
      </c>
      <c r="I23" s="104">
        <f>[19]Julho!$G$12</f>
        <v>28</v>
      </c>
      <c r="J23" s="104">
        <f>[19]Julho!$G$13</f>
        <v>32</v>
      </c>
      <c r="K23" s="104">
        <f>[19]Julho!$G$14</f>
        <v>27</v>
      </c>
      <c r="L23" s="104">
        <f>[19]Julho!$G$15</f>
        <v>31</v>
      </c>
      <c r="M23" s="104">
        <f>[19]Julho!$G$16</f>
        <v>28</v>
      </c>
      <c r="N23" s="104">
        <f>[19]Julho!$G$17</f>
        <v>25</v>
      </c>
      <c r="O23" s="104">
        <f>[19]Julho!$G$18</f>
        <v>26</v>
      </c>
      <c r="P23" s="104">
        <f>[19]Julho!$G$19</f>
        <v>28</v>
      </c>
      <c r="Q23" s="104">
        <f>[19]Julho!$G$20</f>
        <v>30</v>
      </c>
      <c r="R23" s="104">
        <f>[19]Julho!$G$21</f>
        <v>47</v>
      </c>
      <c r="S23" s="104">
        <f>[19]Julho!$G$22</f>
        <v>36</v>
      </c>
      <c r="T23" s="104">
        <f>[19]Julho!$G$23</f>
        <v>34</v>
      </c>
      <c r="U23" s="104">
        <f>[19]Julho!$G$24</f>
        <v>29</v>
      </c>
      <c r="V23" s="104">
        <f>[19]Julho!$G$25</f>
        <v>26</v>
      </c>
      <c r="W23" s="104">
        <f>[19]Julho!$G$26</f>
        <v>32</v>
      </c>
      <c r="X23" s="104">
        <f>[19]Julho!$G$27</f>
        <v>30</v>
      </c>
      <c r="Y23" s="104">
        <f>[19]Julho!$G$28</f>
        <v>27</v>
      </c>
      <c r="Z23" s="104">
        <f>[19]Julho!$G$29</f>
        <v>32</v>
      </c>
      <c r="AA23" s="104">
        <f>[19]Julho!$G$30</f>
        <v>29</v>
      </c>
      <c r="AB23" s="104">
        <f>[19]Julho!$G$31</f>
        <v>28</v>
      </c>
      <c r="AC23" s="104">
        <f>[19]Julho!$G$32</f>
        <v>66</v>
      </c>
      <c r="AD23" s="104">
        <f>[19]Julho!$G$33</f>
        <v>38</v>
      </c>
      <c r="AE23" s="104">
        <f>[19]Julho!$G$34</f>
        <v>26</v>
      </c>
      <c r="AF23" s="104">
        <f>[19]Julho!$G$35</f>
        <v>21</v>
      </c>
      <c r="AG23" s="109">
        <f t="shared" si="3"/>
        <v>21</v>
      </c>
      <c r="AH23" s="108">
        <f t="shared" si="4"/>
        <v>33.032258064516128</v>
      </c>
      <c r="AI23" s="12"/>
    </row>
    <row r="24" spans="1:39" x14ac:dyDescent="0.2">
      <c r="A24" s="47" t="s">
        <v>292</v>
      </c>
      <c r="B24" s="104">
        <f>[20]Julho!$G$5</f>
        <v>65</v>
      </c>
      <c r="C24" s="104">
        <f>[20]Julho!$G$6</f>
        <v>64</v>
      </c>
      <c r="D24" s="104">
        <f>[20]Julho!$G$7</f>
        <v>55</v>
      </c>
      <c r="E24" s="104">
        <f>[20]Julho!$G$8</f>
        <v>46</v>
      </c>
      <c r="F24" s="104">
        <f>[20]Julho!$G$9</f>
        <v>37</v>
      </c>
      <c r="G24" s="104">
        <f>[20]Julho!$G$10</f>
        <v>29</v>
      </c>
      <c r="H24" s="104">
        <f>[20]Julho!$G$11</f>
        <v>25</v>
      </c>
      <c r="I24" s="104">
        <f>[20]Julho!$G$12</f>
        <v>33</v>
      </c>
      <c r="J24" s="104">
        <f>[20]Julho!$G$13</f>
        <v>37</v>
      </c>
      <c r="K24" s="104">
        <f>[20]Julho!$G$14</f>
        <v>27</v>
      </c>
      <c r="L24" s="104">
        <f>[20]Julho!$G$15</f>
        <v>26</v>
      </c>
      <c r="M24" s="104">
        <f>[20]Julho!$G$16</f>
        <v>25</v>
      </c>
      <c r="N24" s="104">
        <f>[20]Julho!$G$17</f>
        <v>27</v>
      </c>
      <c r="O24" s="104">
        <f>[20]Julho!$G$18</f>
        <v>29</v>
      </c>
      <c r="P24" s="104">
        <f>[20]Julho!$G$19</f>
        <v>31</v>
      </c>
      <c r="Q24" s="104">
        <f>[20]Julho!$G$20</f>
        <v>28</v>
      </c>
      <c r="R24" s="104">
        <f>[20]Julho!$G$21</f>
        <v>53</v>
      </c>
      <c r="S24" s="104">
        <f>[20]Julho!$G$22</f>
        <v>46</v>
      </c>
      <c r="T24" s="104">
        <f>[20]Julho!$G$23</f>
        <v>38</v>
      </c>
      <c r="U24" s="104">
        <f>[20]Julho!$G$24</f>
        <v>31</v>
      </c>
      <c r="V24" s="104">
        <f>[20]Julho!$G$25</f>
        <v>30</v>
      </c>
      <c r="W24" s="104">
        <f>[20]Julho!$G$26</f>
        <v>28</v>
      </c>
      <c r="X24" s="104">
        <f>[20]Julho!$G$27</f>
        <v>25</v>
      </c>
      <c r="Y24" s="104">
        <f>[20]Julho!$G$28</f>
        <v>27</v>
      </c>
      <c r="Z24" s="104">
        <f>[20]Julho!$G$29</f>
        <v>29</v>
      </c>
      <c r="AA24" s="104">
        <f>[20]Julho!$G$30</f>
        <v>27</v>
      </c>
      <c r="AB24" s="104">
        <f>[20]Julho!$G$31</f>
        <v>29</v>
      </c>
      <c r="AC24" s="104">
        <f>[20]Julho!$G$32</f>
        <v>59</v>
      </c>
      <c r="AD24" s="104">
        <f>[20]Julho!$G$33</f>
        <v>48</v>
      </c>
      <c r="AE24" s="104">
        <f>[20]Julho!$G$34</f>
        <v>37</v>
      </c>
      <c r="AF24" s="104">
        <f>[20]Julho!$G$35</f>
        <v>24</v>
      </c>
      <c r="AG24" s="109">
        <f t="shared" si="3"/>
        <v>24</v>
      </c>
      <c r="AH24" s="108">
        <f t="shared" si="4"/>
        <v>35.967741935483872</v>
      </c>
      <c r="AI24" s="12"/>
    </row>
    <row r="25" spans="1:39" x14ac:dyDescent="0.2">
      <c r="A25" s="47" t="s">
        <v>206</v>
      </c>
      <c r="B25" s="104">
        <f>[21]Julho!$G$5</f>
        <v>65</v>
      </c>
      <c r="C25" s="104">
        <f>[21]Julho!$G$6</f>
        <v>54</v>
      </c>
      <c r="D25" s="104">
        <f>[21]Julho!$G$7</f>
        <v>54</v>
      </c>
      <c r="E25" s="104">
        <f>[21]Julho!$G$8</f>
        <v>40</v>
      </c>
      <c r="F25" s="104">
        <f>[21]Julho!$G$9</f>
        <v>36</v>
      </c>
      <c r="G25" s="104">
        <f>[21]Julho!$G$10</f>
        <v>29</v>
      </c>
      <c r="H25" s="104">
        <f>[21]Julho!$G$11</f>
        <v>24</v>
      </c>
      <c r="I25" s="104">
        <f>[21]Julho!$G$12</f>
        <v>29</v>
      </c>
      <c r="J25" s="104">
        <f>[21]Julho!$G$13</f>
        <v>34</v>
      </c>
      <c r="K25" s="104">
        <f>[21]Julho!$G$14</f>
        <v>26</v>
      </c>
      <c r="L25" s="104">
        <f>[21]Julho!$G$15</f>
        <v>26</v>
      </c>
      <c r="M25" s="104">
        <f>[21]Julho!$G$16</f>
        <v>25</v>
      </c>
      <c r="N25" s="104">
        <f>[21]Julho!$G$17</f>
        <v>27</v>
      </c>
      <c r="O25" s="104">
        <f>[21]Julho!$G$18</f>
        <v>29</v>
      </c>
      <c r="P25" s="104">
        <f>[21]Julho!$G$19</f>
        <v>30</v>
      </c>
      <c r="Q25" s="104">
        <f>[21]Julho!$G$20</f>
        <v>29</v>
      </c>
      <c r="R25" s="104">
        <f>[21]Julho!$G$21</f>
        <v>59</v>
      </c>
      <c r="S25" s="104">
        <f>[21]Julho!$G$22</f>
        <v>42</v>
      </c>
      <c r="T25" s="104">
        <f>[21]Julho!$G$23</f>
        <v>35</v>
      </c>
      <c r="U25" s="104">
        <f>[21]Julho!$G$24</f>
        <v>30</v>
      </c>
      <c r="V25" s="104">
        <f>[21]Julho!$G$25</f>
        <v>30</v>
      </c>
      <c r="W25" s="104">
        <f>[21]Julho!$G$26</f>
        <v>29</v>
      </c>
      <c r="X25" s="104">
        <f>[21]Julho!$G$27</f>
        <v>24</v>
      </c>
      <c r="Y25" s="104">
        <f>[21]Julho!$G$28</f>
        <v>27</v>
      </c>
      <c r="Z25" s="104">
        <f>[21]Julho!$G$29</f>
        <v>30</v>
      </c>
      <c r="AA25" s="104">
        <f>[21]Julho!$G$30</f>
        <v>29</v>
      </c>
      <c r="AB25" s="104">
        <f>[21]Julho!$G$31</f>
        <v>30</v>
      </c>
      <c r="AC25" s="104">
        <f>[21]Julho!$G$32</f>
        <v>55</v>
      </c>
      <c r="AD25" s="104">
        <f>[21]Julho!$G$33</f>
        <v>43</v>
      </c>
      <c r="AE25" s="104">
        <f>[21]Julho!$G$34</f>
        <v>27</v>
      </c>
      <c r="AF25" s="104">
        <f>[21]Julho!$G$35</f>
        <v>22</v>
      </c>
      <c r="AG25" s="109">
        <f t="shared" si="3"/>
        <v>22</v>
      </c>
      <c r="AH25" s="108">
        <f t="shared" si="4"/>
        <v>34.483870967741936</v>
      </c>
      <c r="AI25" s="12"/>
    </row>
    <row r="26" spans="1:39" x14ac:dyDescent="0.2">
      <c r="A26" s="47" t="s">
        <v>207</v>
      </c>
      <c r="B26" s="104">
        <f>[22]Julho!$G$5</f>
        <v>56</v>
      </c>
      <c r="C26" s="104">
        <f>[22]Julho!$G$6</f>
        <v>45</v>
      </c>
      <c r="D26" s="104">
        <f>[22]Julho!$G$7</f>
        <v>50</v>
      </c>
      <c r="E26" s="104">
        <f>[22]Julho!$G$8</f>
        <v>51</v>
      </c>
      <c r="F26" s="104">
        <f>[22]Julho!$G$9</f>
        <v>50</v>
      </c>
      <c r="G26" s="104">
        <f>[22]Julho!$G$10</f>
        <v>39</v>
      </c>
      <c r="H26" s="104">
        <f>[22]Julho!$G$11</f>
        <v>37</v>
      </c>
      <c r="I26" s="104">
        <f>[22]Julho!$G$12</f>
        <v>32</v>
      </c>
      <c r="J26" s="104">
        <f>[22]Julho!$G$13</f>
        <v>39</v>
      </c>
      <c r="K26" s="104">
        <f>[22]Julho!$G$14</f>
        <v>35</v>
      </c>
      <c r="L26" s="104">
        <f>[22]Julho!$G$15</f>
        <v>32</v>
      </c>
      <c r="M26" s="104">
        <f>[22]Julho!$G$16</f>
        <v>34</v>
      </c>
      <c r="N26" s="104">
        <f>[22]Julho!$G$17</f>
        <v>34</v>
      </c>
      <c r="O26" s="104">
        <f>[22]Julho!$G$18</f>
        <v>32</v>
      </c>
      <c r="P26" s="104">
        <f>[22]Julho!$G$19</f>
        <v>32</v>
      </c>
      <c r="Q26" s="104">
        <f>[22]Julho!$G$20</f>
        <v>30</v>
      </c>
      <c r="R26" s="104">
        <f>[22]Julho!$G$21</f>
        <v>59</v>
      </c>
      <c r="S26" s="104">
        <f>[22]Julho!$G$22</f>
        <v>38</v>
      </c>
      <c r="T26" s="104">
        <f>[22]Julho!$G$23</f>
        <v>43</v>
      </c>
      <c r="U26" s="104">
        <f>[22]Julho!$G$24</f>
        <v>38</v>
      </c>
      <c r="V26" s="104">
        <f>[22]Julho!$G$25</f>
        <v>33</v>
      </c>
      <c r="W26" s="104">
        <f>[22]Julho!$G$26</f>
        <v>34</v>
      </c>
      <c r="X26" s="104">
        <f>[22]Julho!$G$27</f>
        <v>32</v>
      </c>
      <c r="Y26" s="104">
        <f>[22]Julho!$G$28</f>
        <v>23</v>
      </c>
      <c r="Z26" s="104">
        <f>[22]Julho!$G$29</f>
        <v>33</v>
      </c>
      <c r="AA26" s="104">
        <f>[22]Julho!$G$30</f>
        <v>26</v>
      </c>
      <c r="AB26" s="104">
        <f>[22]Julho!$G$31</f>
        <v>27</v>
      </c>
      <c r="AC26" s="104">
        <f>[22]Julho!$G$32</f>
        <v>43</v>
      </c>
      <c r="AD26" s="104">
        <f>[22]Julho!$G$33</f>
        <v>41</v>
      </c>
      <c r="AE26" s="104">
        <f>[22]Julho!$G$34</f>
        <v>36</v>
      </c>
      <c r="AF26" s="104">
        <f>[22]Julho!$G$35</f>
        <v>24</v>
      </c>
      <c r="AG26" s="109">
        <f t="shared" si="3"/>
        <v>23</v>
      </c>
      <c r="AH26" s="108">
        <f t="shared" si="4"/>
        <v>37.354838709677416</v>
      </c>
      <c r="AI26" s="12"/>
    </row>
    <row r="27" spans="1:39" x14ac:dyDescent="0.2">
      <c r="A27" s="47" t="s">
        <v>33</v>
      </c>
      <c r="B27" s="104">
        <f>[23]Julho!$G$5</f>
        <v>68</v>
      </c>
      <c r="C27" s="104">
        <f>[23]Julho!$G$6</f>
        <v>37</v>
      </c>
      <c r="D27" s="104">
        <f>[23]Julho!$G$7</f>
        <v>50</v>
      </c>
      <c r="E27" s="104">
        <f>[23]Julho!$G$8</f>
        <v>39</v>
      </c>
      <c r="F27" s="104">
        <f>[23]Julho!$G$9</f>
        <v>31</v>
      </c>
      <c r="G27" s="104">
        <f>[23]Julho!$G$10</f>
        <v>32</v>
      </c>
      <c r="H27" s="104">
        <f>[23]Julho!$G$11</f>
        <v>30</v>
      </c>
      <c r="I27" s="104">
        <f>[23]Julho!$G$12</f>
        <v>29</v>
      </c>
      <c r="J27" s="104">
        <f>[23]Julho!$G$13</f>
        <v>31</v>
      </c>
      <c r="K27" s="104">
        <f>[23]Julho!$G$14</f>
        <v>29</v>
      </c>
      <c r="L27" s="104">
        <f>[23]Julho!$G$15</f>
        <v>24</v>
      </c>
      <c r="M27" s="104">
        <f>[23]Julho!$G$16</f>
        <v>28</v>
      </c>
      <c r="N27" s="104">
        <f>[23]Julho!$G$17</f>
        <v>29</v>
      </c>
      <c r="O27" s="104">
        <f>[23]Julho!$G$18</f>
        <v>26</v>
      </c>
      <c r="P27" s="104">
        <f>[23]Julho!$G$19</f>
        <v>24</v>
      </c>
      <c r="Q27" s="104">
        <f>[23]Julho!$G$20</f>
        <v>26</v>
      </c>
      <c r="R27" s="104">
        <f>[23]Julho!$G$21</f>
        <v>23</v>
      </c>
      <c r="S27" s="104">
        <f>[23]Julho!$G$22</f>
        <v>40</v>
      </c>
      <c r="T27" s="104">
        <f>[23]Julho!$G$23</f>
        <v>28</v>
      </c>
      <c r="U27" s="104">
        <f>[23]Julho!$G$24</f>
        <v>27</v>
      </c>
      <c r="V27" s="104">
        <f>[23]Julho!$G$25</f>
        <v>25</v>
      </c>
      <c r="W27" s="104">
        <f>[23]Julho!$G$26</f>
        <v>24</v>
      </c>
      <c r="X27" s="104">
        <f>[23]Julho!$G$27</f>
        <v>25</v>
      </c>
      <c r="Y27" s="104">
        <f>[23]Julho!$G$28</f>
        <v>25</v>
      </c>
      <c r="Z27" s="104">
        <f>[23]Julho!$G$29</f>
        <v>20</v>
      </c>
      <c r="AA27" s="104">
        <f>[23]Julho!$G$30</f>
        <v>21</v>
      </c>
      <c r="AB27" s="104">
        <f>[23]Julho!$G$31</f>
        <v>21</v>
      </c>
      <c r="AC27" s="104">
        <f>[23]Julho!$G$32</f>
        <v>35</v>
      </c>
      <c r="AD27" s="104">
        <f>[23]Julho!$G$33</f>
        <v>40</v>
      </c>
      <c r="AE27" s="104">
        <f>[23]Julho!$G$34</f>
        <v>16</v>
      </c>
      <c r="AF27" s="104">
        <f>[23]Julho!$G$35</f>
        <v>14</v>
      </c>
      <c r="AG27" s="109">
        <f t="shared" si="3"/>
        <v>14</v>
      </c>
      <c r="AH27" s="108">
        <f t="shared" si="4"/>
        <v>29.580645161290324</v>
      </c>
      <c r="AJ27" t="s">
        <v>35</v>
      </c>
      <c r="AL27" t="s">
        <v>35</v>
      </c>
    </row>
    <row r="28" spans="1:39" x14ac:dyDescent="0.2">
      <c r="A28" s="47" t="s">
        <v>6</v>
      </c>
      <c r="B28" s="104">
        <f>[24]Julho!$G$5</f>
        <v>62</v>
      </c>
      <c r="C28" s="104">
        <f>[24]Julho!$G$6</f>
        <v>53</v>
      </c>
      <c r="D28" s="104">
        <f>[24]Julho!$G$7</f>
        <v>47</v>
      </c>
      <c r="E28" s="104">
        <f>[24]Julho!$G$8</f>
        <v>43</v>
      </c>
      <c r="F28" s="104">
        <f>[24]Julho!$G$9</f>
        <v>32</v>
      </c>
      <c r="G28" s="104">
        <f>[24]Julho!$G$10</f>
        <v>28</v>
      </c>
      <c r="H28" s="104">
        <f>[24]Julho!$G$11</f>
        <v>28</v>
      </c>
      <c r="I28" s="104">
        <f>[24]Julho!$G$12</f>
        <v>31</v>
      </c>
      <c r="J28" s="104">
        <f>[24]Julho!$G$13</f>
        <v>29</v>
      </c>
      <c r="K28" s="104">
        <f>[24]Julho!$G$14</f>
        <v>24</v>
      </c>
      <c r="L28" s="104">
        <f>[24]Julho!$G$15</f>
        <v>24</v>
      </c>
      <c r="M28" s="104">
        <f>[24]Julho!$G$16</f>
        <v>24</v>
      </c>
      <c r="N28" s="104">
        <f>[24]Julho!$G$17</f>
        <v>23</v>
      </c>
      <c r="O28" s="104">
        <f>[24]Julho!$G$18</f>
        <v>28</v>
      </c>
      <c r="P28" s="104">
        <f>[24]Julho!$G$19</f>
        <v>23</v>
      </c>
      <c r="Q28" s="104">
        <f>[24]Julho!$G$20</f>
        <v>24</v>
      </c>
      <c r="R28" s="104">
        <f>[24]Julho!$G$21</f>
        <v>35</v>
      </c>
      <c r="S28" s="104">
        <f>[24]Julho!$G$22</f>
        <v>35</v>
      </c>
      <c r="T28" s="104">
        <f>[24]Julho!$G$23</f>
        <v>31</v>
      </c>
      <c r="U28" s="104">
        <f>[24]Julho!$G$24</f>
        <v>27</v>
      </c>
      <c r="V28" s="104">
        <f>[24]Julho!$G$25</f>
        <v>25</v>
      </c>
      <c r="W28" s="104">
        <f>[24]Julho!$G$26</f>
        <v>24</v>
      </c>
      <c r="X28" s="104">
        <f>[24]Julho!$G$27</f>
        <v>24</v>
      </c>
      <c r="Y28" s="104">
        <f>[24]Julho!$G$28</f>
        <v>20</v>
      </c>
      <c r="Z28" s="104">
        <f>[24]Julho!$G$29</f>
        <v>23</v>
      </c>
      <c r="AA28" s="104">
        <f>[24]Julho!$G$30</f>
        <v>25</v>
      </c>
      <c r="AB28" s="104">
        <f>[24]Julho!$G$31</f>
        <v>20</v>
      </c>
      <c r="AC28" s="104">
        <f>[24]Julho!$G$32</f>
        <v>46</v>
      </c>
      <c r="AD28" s="104">
        <f>[24]Julho!$G$33</f>
        <v>31</v>
      </c>
      <c r="AE28" s="104">
        <f>[24]Julho!$G$34</f>
        <v>18</v>
      </c>
      <c r="AF28" s="104">
        <f>[24]Julho!$G$35</f>
        <v>15</v>
      </c>
      <c r="AG28" s="109">
        <f t="shared" si="3"/>
        <v>15</v>
      </c>
      <c r="AH28" s="108">
        <f t="shared" si="4"/>
        <v>29.741935483870968</v>
      </c>
      <c r="AK28" t="s">
        <v>35</v>
      </c>
      <c r="AL28" t="s">
        <v>35</v>
      </c>
    </row>
    <row r="29" spans="1:39" x14ac:dyDescent="0.2">
      <c r="A29" s="47" t="s">
        <v>7</v>
      </c>
      <c r="B29" s="104">
        <f>[25]Julho!$G$5</f>
        <v>43</v>
      </c>
      <c r="C29" s="104">
        <f>[25]Julho!$G$6</f>
        <v>51</v>
      </c>
      <c r="D29" s="104">
        <f>[25]Julho!$G$7</f>
        <v>52</v>
      </c>
      <c r="E29" s="104">
        <f>[25]Julho!$G$8</f>
        <v>47</v>
      </c>
      <c r="F29" s="104">
        <f>[25]Julho!$G$9</f>
        <v>42</v>
      </c>
      <c r="G29" s="104">
        <f>[25]Julho!$G$10</f>
        <v>30</v>
      </c>
      <c r="H29" s="104">
        <f>[25]Julho!$G$11</f>
        <v>35</v>
      </c>
      <c r="I29" s="104">
        <f>[25]Julho!$G$12</f>
        <v>34</v>
      </c>
      <c r="J29" s="104">
        <f>[25]Julho!$G$13</f>
        <v>34</v>
      </c>
      <c r="K29" s="104">
        <f>[25]Julho!$G$14</f>
        <v>33</v>
      </c>
      <c r="L29" s="104">
        <f>[25]Julho!$G$15</f>
        <v>30</v>
      </c>
      <c r="M29" s="104">
        <f>[25]Julho!$G$16</f>
        <v>27</v>
      </c>
      <c r="N29" s="104">
        <f>[25]Julho!$G$17</f>
        <v>29</v>
      </c>
      <c r="O29" s="104">
        <f>[25]Julho!$G$18</f>
        <v>31</v>
      </c>
      <c r="P29" s="104">
        <f>[25]Julho!$G$19</f>
        <v>27</v>
      </c>
      <c r="Q29" s="104">
        <f>[25]Julho!$G$20</f>
        <v>22</v>
      </c>
      <c r="R29" s="104">
        <f>[25]Julho!$G$21</f>
        <v>38</v>
      </c>
      <c r="S29" s="104">
        <f>[25]Julho!$G$22</f>
        <v>43</v>
      </c>
      <c r="T29" s="104">
        <f>[25]Julho!$G$23</f>
        <v>20</v>
      </c>
      <c r="U29" s="104">
        <f>[25]Julho!$G$24</f>
        <v>36</v>
      </c>
      <c r="V29" s="104">
        <f>[25]Julho!$G$25</f>
        <v>28</v>
      </c>
      <c r="W29" s="104">
        <f>[25]Julho!$G$26</f>
        <v>28</v>
      </c>
      <c r="X29" s="104">
        <f>[25]Julho!$G$27</f>
        <v>29</v>
      </c>
      <c r="Y29" s="104">
        <f>[25]Julho!$G$28</f>
        <v>25</v>
      </c>
      <c r="Z29" s="104">
        <f>[25]Julho!$G$29</f>
        <v>32</v>
      </c>
      <c r="AA29" s="104">
        <f>[25]Julho!$G$30</f>
        <v>30</v>
      </c>
      <c r="AB29" s="104">
        <f>[25]Julho!$G$31</f>
        <v>25</v>
      </c>
      <c r="AC29" s="104">
        <f>[25]Julho!$G$32</f>
        <v>69</v>
      </c>
      <c r="AD29" s="104">
        <f>[25]Julho!$G$33</f>
        <v>32</v>
      </c>
      <c r="AE29" s="104">
        <f>[25]Julho!$G$34</f>
        <v>27</v>
      </c>
      <c r="AF29" s="104">
        <f>[25]Julho!$G$35</f>
        <v>23</v>
      </c>
      <c r="AG29" s="109">
        <f t="shared" si="3"/>
        <v>20</v>
      </c>
      <c r="AH29" s="108">
        <f t="shared" si="4"/>
        <v>33.935483870967744</v>
      </c>
      <c r="AJ29" t="s">
        <v>35</v>
      </c>
      <c r="AK29" t="s">
        <v>35</v>
      </c>
    </row>
    <row r="30" spans="1:39" x14ac:dyDescent="0.2">
      <c r="A30" s="47" t="s">
        <v>140</v>
      </c>
      <c r="B30" s="104">
        <f>[26]Julho!$G$5</f>
        <v>50</v>
      </c>
      <c r="C30" s="104">
        <f>[26]Julho!$G$6</f>
        <v>51</v>
      </c>
      <c r="D30" s="104">
        <f>[26]Julho!$G$7</f>
        <v>52</v>
      </c>
      <c r="E30" s="104">
        <f>[26]Julho!$G$8</f>
        <v>44</v>
      </c>
      <c r="F30" s="104">
        <f>[26]Julho!$G$9</f>
        <v>39</v>
      </c>
      <c r="G30" s="104">
        <f>[26]Julho!$G$10</f>
        <v>27</v>
      </c>
      <c r="H30" s="104">
        <f>[26]Julho!$G$11</f>
        <v>37</v>
      </c>
      <c r="I30" s="104">
        <f>[26]Julho!$G$12</f>
        <v>31</v>
      </c>
      <c r="J30" s="104">
        <f>[26]Julho!$G$13</f>
        <v>29</v>
      </c>
      <c r="K30" s="104">
        <f>[26]Julho!$G$14</f>
        <v>33</v>
      </c>
      <c r="L30" s="104">
        <f>[26]Julho!$G$15</f>
        <v>28</v>
      </c>
      <c r="M30" s="104">
        <f>[26]Julho!$G$16</f>
        <v>25</v>
      </c>
      <c r="N30" s="104">
        <f>[26]Julho!$G$17</f>
        <v>28</v>
      </c>
      <c r="O30" s="104">
        <f>[26]Julho!$G$18</f>
        <v>31</v>
      </c>
      <c r="P30" s="104">
        <f>[26]Julho!$G$19</f>
        <v>30</v>
      </c>
      <c r="Q30" s="104">
        <f>[26]Julho!$G$20</f>
        <v>26</v>
      </c>
      <c r="R30" s="104">
        <f>[26]Julho!$G$21</f>
        <v>46</v>
      </c>
      <c r="S30" s="104">
        <f>[26]Julho!$G$22</f>
        <v>39</v>
      </c>
      <c r="T30" s="104">
        <f>[26]Julho!$G$23</f>
        <v>25</v>
      </c>
      <c r="U30" s="104">
        <f>[26]Julho!$G$24</f>
        <v>34</v>
      </c>
      <c r="V30" s="104">
        <f>[26]Julho!$G$25</f>
        <v>31</v>
      </c>
      <c r="W30" s="104">
        <f>[26]Julho!$G$26</f>
        <v>28</v>
      </c>
      <c r="X30" s="104">
        <f>[26]Julho!$G$27</f>
        <v>31</v>
      </c>
      <c r="Y30" s="104">
        <f>[26]Julho!$G$28</f>
        <v>33</v>
      </c>
      <c r="Z30" s="104">
        <f>[26]Julho!$G$29</f>
        <v>36</v>
      </c>
      <c r="AA30" s="104">
        <f>[26]Julho!$G$30</f>
        <v>31</v>
      </c>
      <c r="AB30" s="104">
        <f>[26]Julho!$G$31</f>
        <v>25</v>
      </c>
      <c r="AC30" s="104">
        <f>[26]Julho!$G$32</f>
        <v>64</v>
      </c>
      <c r="AD30" s="104">
        <f>[26]Julho!$G$33</f>
        <v>31</v>
      </c>
      <c r="AE30" s="104">
        <f>[26]Julho!$G$34</f>
        <v>25</v>
      </c>
      <c r="AF30" s="104">
        <f>[26]Julho!$G$35</f>
        <v>22</v>
      </c>
      <c r="AG30" s="109">
        <f t="shared" si="3"/>
        <v>22</v>
      </c>
      <c r="AH30" s="108">
        <f t="shared" si="4"/>
        <v>34.258064516129032</v>
      </c>
      <c r="AJ30" t="s">
        <v>35</v>
      </c>
    </row>
    <row r="31" spans="1:39" x14ac:dyDescent="0.2">
      <c r="A31" s="47" t="s">
        <v>141</v>
      </c>
      <c r="B31" s="104">
        <f>[27]Julho!$G$5</f>
        <v>60</v>
      </c>
      <c r="C31" s="104">
        <f>[27]Julho!$G$6</f>
        <v>35</v>
      </c>
      <c r="D31" s="104">
        <f>[27]Julho!$G$7</f>
        <v>51</v>
      </c>
      <c r="E31" s="104">
        <f>[27]Julho!$G$8</f>
        <v>46</v>
      </c>
      <c r="F31" s="104">
        <f>[27]Julho!$G$9</f>
        <v>41</v>
      </c>
      <c r="G31" s="104">
        <f>[27]Julho!$G$10</f>
        <v>36</v>
      </c>
      <c r="H31" s="104">
        <f>[27]Julho!$G$11</f>
        <v>37</v>
      </c>
      <c r="I31" s="104">
        <f>[27]Julho!$G$12</f>
        <v>36</v>
      </c>
      <c r="J31" s="104">
        <f>[27]Julho!$G$13</f>
        <v>32</v>
      </c>
      <c r="K31" s="104">
        <f>[27]Julho!$G$14</f>
        <v>36</v>
      </c>
      <c r="L31" s="104">
        <f>[27]Julho!$G$15</f>
        <v>29</v>
      </c>
      <c r="M31" s="104">
        <f>[27]Julho!$G$16</f>
        <v>28</v>
      </c>
      <c r="N31" s="104">
        <f>[27]Julho!$G$17</f>
        <v>26</v>
      </c>
      <c r="O31" s="104">
        <f>[27]Julho!$G$18</f>
        <v>31</v>
      </c>
      <c r="P31" s="104">
        <f>[27]Julho!$G$19</f>
        <v>30</v>
      </c>
      <c r="Q31" s="104">
        <f>[27]Julho!$G$20</f>
        <v>29</v>
      </c>
      <c r="R31" s="104">
        <f>[27]Julho!$G$21</f>
        <v>50</v>
      </c>
      <c r="S31" s="104">
        <f>[27]Julho!$G$22</f>
        <v>42</v>
      </c>
      <c r="T31" s="104">
        <f>[27]Julho!$G$23</f>
        <v>31</v>
      </c>
      <c r="U31" s="104">
        <f>[27]Julho!$G$24</f>
        <v>32</v>
      </c>
      <c r="V31" s="104">
        <f>[27]Julho!$G$25</f>
        <v>36</v>
      </c>
      <c r="W31" s="104">
        <f>[27]Julho!$G$26</f>
        <v>32</v>
      </c>
      <c r="X31" s="104">
        <f>[27]Julho!$G$27</f>
        <v>29</v>
      </c>
      <c r="Y31" s="104">
        <f>[27]Julho!$G$28</f>
        <v>53</v>
      </c>
      <c r="Z31" s="104">
        <f>[27]Julho!$G$29</f>
        <v>40</v>
      </c>
      <c r="AA31" s="104">
        <f>[27]Julho!$G$30</f>
        <v>36</v>
      </c>
      <c r="AB31" s="104">
        <f>[27]Julho!$G$31</f>
        <v>31</v>
      </c>
      <c r="AC31" s="104">
        <f>[27]Julho!$G$32</f>
        <v>71</v>
      </c>
      <c r="AD31" s="104">
        <f>[27]Julho!$G$33</f>
        <v>43</v>
      </c>
      <c r="AE31" s="104">
        <f>[27]Julho!$G$34</f>
        <v>27</v>
      </c>
      <c r="AF31" s="104">
        <f>[27]Julho!$G$35</f>
        <v>28</v>
      </c>
      <c r="AG31" s="109">
        <f t="shared" si="3"/>
        <v>26</v>
      </c>
      <c r="AH31" s="108">
        <f t="shared" si="4"/>
        <v>37.548387096774192</v>
      </c>
      <c r="AI31" s="12" t="s">
        <v>35</v>
      </c>
      <c r="AJ31" t="s">
        <v>35</v>
      </c>
    </row>
    <row r="32" spans="1:39" x14ac:dyDescent="0.2">
      <c r="A32" s="47" t="s">
        <v>142</v>
      </c>
      <c r="B32" s="104">
        <f>[28]Julho!$G$5</f>
        <v>42</v>
      </c>
      <c r="C32" s="104">
        <f>[28]Julho!$G$6</f>
        <v>46</v>
      </c>
      <c r="D32" s="104">
        <f>[28]Julho!$G$7</f>
        <v>47</v>
      </c>
      <c r="E32" s="104">
        <f>[28]Julho!$G$8</f>
        <v>45</v>
      </c>
      <c r="F32" s="104">
        <f>[28]Julho!$G$9</f>
        <v>42</v>
      </c>
      <c r="G32" s="104">
        <f>[28]Julho!$G$10</f>
        <v>31</v>
      </c>
      <c r="H32" s="104">
        <f>[28]Julho!$G$11</f>
        <v>37</v>
      </c>
      <c r="I32" s="104">
        <f>[28]Julho!$G$12</f>
        <v>33</v>
      </c>
      <c r="J32" s="104">
        <f>[28]Julho!$G$13</f>
        <v>33</v>
      </c>
      <c r="K32" s="104">
        <f>[28]Julho!$G$14</f>
        <v>35</v>
      </c>
      <c r="L32" s="104">
        <f>[28]Julho!$G$15</f>
        <v>31</v>
      </c>
      <c r="M32" s="104">
        <f>[28]Julho!$G$16</f>
        <v>27</v>
      </c>
      <c r="N32" s="104">
        <f>[28]Julho!$G$17</f>
        <v>26</v>
      </c>
      <c r="O32" s="104">
        <f>[28]Julho!$G$18</f>
        <v>31</v>
      </c>
      <c r="P32" s="104">
        <f>[28]Julho!$G$19</f>
        <v>28</v>
      </c>
      <c r="Q32" s="104">
        <f>[28]Julho!$G$20</f>
        <v>25</v>
      </c>
      <c r="R32" s="104">
        <f>[28]Julho!$G$21</f>
        <v>44</v>
      </c>
      <c r="S32" s="104">
        <f>[28]Julho!$G$22</f>
        <v>38</v>
      </c>
      <c r="T32" s="104">
        <f>[28]Julho!$G$23</f>
        <v>26</v>
      </c>
      <c r="U32" s="104">
        <f>[28]Julho!$G$24</f>
        <v>35</v>
      </c>
      <c r="V32" s="104">
        <f>[28]Julho!$G$25</f>
        <v>26</v>
      </c>
      <c r="W32" s="104">
        <f>[28]Julho!$G$26</f>
        <v>29</v>
      </c>
      <c r="X32" s="104">
        <f>[28]Julho!$G$27</f>
        <v>31</v>
      </c>
      <c r="Y32" s="104">
        <f>[28]Julho!$G$28</f>
        <v>28</v>
      </c>
      <c r="Z32" s="104">
        <f>[28]Julho!$G$29</f>
        <v>34</v>
      </c>
      <c r="AA32" s="104">
        <f>[28]Julho!$G$30</f>
        <v>32</v>
      </c>
      <c r="AB32" s="104">
        <f>[28]Julho!$G$31</f>
        <v>26</v>
      </c>
      <c r="AC32" s="104">
        <f>[28]Julho!$G$32</f>
        <v>66</v>
      </c>
      <c r="AD32" s="104">
        <f>[28]Julho!$G$33</f>
        <v>32</v>
      </c>
      <c r="AE32" s="104">
        <f>[28]Julho!$G$34</f>
        <v>28</v>
      </c>
      <c r="AF32" s="104">
        <f>[28]Julho!$G$35</f>
        <v>24</v>
      </c>
      <c r="AG32" s="109">
        <f t="shared" si="3"/>
        <v>24</v>
      </c>
      <c r="AH32" s="108">
        <f t="shared" si="4"/>
        <v>34.12903225806452</v>
      </c>
      <c r="AJ32" t="s">
        <v>35</v>
      </c>
      <c r="AM32" t="s">
        <v>35</v>
      </c>
    </row>
    <row r="33" spans="1:39" x14ac:dyDescent="0.2">
      <c r="A33" s="47" t="s">
        <v>8</v>
      </c>
      <c r="B33" s="104">
        <f>[29]Julho!$G$5</f>
        <v>67</v>
      </c>
      <c r="C33" s="104">
        <f>[29]Julho!$G$6</f>
        <v>42</v>
      </c>
      <c r="D33" s="104">
        <f>[29]Julho!$G$7</f>
        <v>61</v>
      </c>
      <c r="E33" s="104">
        <f>[29]Julho!$G$8</f>
        <v>51</v>
      </c>
      <c r="F33" s="104">
        <f>[29]Julho!$G$9</f>
        <v>44</v>
      </c>
      <c r="G33" s="104">
        <f>[29]Julho!$G$10</f>
        <v>39</v>
      </c>
      <c r="H33" s="104">
        <f>[29]Julho!$G$11</f>
        <v>42</v>
      </c>
      <c r="I33" s="104">
        <f>[29]Julho!$G$12</f>
        <v>37</v>
      </c>
      <c r="J33" s="104">
        <f>[29]Julho!$G$13</f>
        <v>30</v>
      </c>
      <c r="K33" s="104">
        <f>[29]Julho!$G$14</f>
        <v>40</v>
      </c>
      <c r="L33" s="104">
        <f>[29]Julho!$G$15</f>
        <v>36</v>
      </c>
      <c r="M33" s="104">
        <f>[29]Julho!$G$16</f>
        <v>31</v>
      </c>
      <c r="N33" s="104">
        <f>[29]Julho!$G$17</f>
        <v>26</v>
      </c>
      <c r="O33" s="104">
        <f>[29]Julho!$G$18</f>
        <v>38</v>
      </c>
      <c r="P33" s="104">
        <f>[29]Julho!$G$19</f>
        <v>36</v>
      </c>
      <c r="Q33" s="104">
        <f>[29]Julho!$G$20</f>
        <v>32</v>
      </c>
      <c r="R33" s="104">
        <f>[29]Julho!$G$21</f>
        <v>47</v>
      </c>
      <c r="S33" s="104">
        <f>[29]Julho!$G$22</f>
        <v>44</v>
      </c>
      <c r="T33" s="104">
        <f>[29]Julho!$G$23</f>
        <v>37</v>
      </c>
      <c r="U33" s="104">
        <f>[29]Julho!$G$24</f>
        <v>33</v>
      </c>
      <c r="V33" s="104">
        <f>[29]Julho!$G$25</f>
        <v>36</v>
      </c>
      <c r="W33" s="104">
        <f>[29]Julho!$G$26</f>
        <v>34</v>
      </c>
      <c r="X33" s="104">
        <f>[29]Julho!$G$27</f>
        <v>30</v>
      </c>
      <c r="Y33" s="104">
        <f>[29]Julho!$G$28</f>
        <v>50</v>
      </c>
      <c r="Z33" s="104">
        <f>[29]Julho!$G$29</f>
        <v>41</v>
      </c>
      <c r="AA33" s="104">
        <f>[29]Julho!$G$30</f>
        <v>36</v>
      </c>
      <c r="AB33" s="104">
        <f>[29]Julho!$G$31</f>
        <v>27</v>
      </c>
      <c r="AC33" s="104">
        <f>[29]Julho!$G$32</f>
        <v>73</v>
      </c>
      <c r="AD33" s="104">
        <f>[29]Julho!$G$33</f>
        <v>42</v>
      </c>
      <c r="AE33" s="104">
        <f>[29]Julho!$G$34</f>
        <v>28</v>
      </c>
      <c r="AF33" s="104">
        <f>[29]Julho!$G$35</f>
        <v>27</v>
      </c>
      <c r="AG33" s="109">
        <f t="shared" si="3"/>
        <v>26</v>
      </c>
      <c r="AH33" s="108">
        <f t="shared" si="4"/>
        <v>39.903225806451616</v>
      </c>
      <c r="AJ33" t="s">
        <v>35</v>
      </c>
      <c r="AK33" t="s">
        <v>35</v>
      </c>
      <c r="AL33" t="s">
        <v>35</v>
      </c>
    </row>
    <row r="34" spans="1:39" x14ac:dyDescent="0.2">
      <c r="A34" s="47" t="s">
        <v>9</v>
      </c>
      <c r="B34" s="104">
        <f>[30]Julho!$G$5</f>
        <v>58</v>
      </c>
      <c r="C34" s="104">
        <f>[30]Julho!$G$6</f>
        <v>59</v>
      </c>
      <c r="D34" s="104">
        <f>[30]Julho!$G$7</f>
        <v>52</v>
      </c>
      <c r="E34" s="104">
        <f>[30]Julho!$G$8</f>
        <v>45</v>
      </c>
      <c r="F34" s="104">
        <f>[30]Julho!$G$9</f>
        <v>38</v>
      </c>
      <c r="G34" s="104">
        <f>[30]Julho!$G$10</f>
        <v>27</v>
      </c>
      <c r="H34" s="104">
        <f>[30]Julho!$G$11</f>
        <v>36</v>
      </c>
      <c r="I34" s="104">
        <f>[30]Julho!$G$12</f>
        <v>30</v>
      </c>
      <c r="J34" s="104">
        <f>[30]Julho!$G$13</f>
        <v>29</v>
      </c>
      <c r="K34" s="104">
        <f>[30]Julho!$G$14</f>
        <v>32</v>
      </c>
      <c r="L34" s="104">
        <f>[30]Julho!$G$15</f>
        <v>30</v>
      </c>
      <c r="M34" s="104">
        <f>[30]Julho!$G$16</f>
        <v>27</v>
      </c>
      <c r="N34" s="104">
        <f>[30]Julho!$G$17</f>
        <v>27</v>
      </c>
      <c r="O34" s="104">
        <f>[30]Julho!$G$18</f>
        <v>33</v>
      </c>
      <c r="P34" s="104">
        <f>[30]Julho!$G$19</f>
        <v>27</v>
      </c>
      <c r="Q34" s="104">
        <f>[30]Julho!$G$20</f>
        <v>25</v>
      </c>
      <c r="R34" s="104">
        <f>[30]Julho!$G$21</f>
        <v>38</v>
      </c>
      <c r="S34" s="104">
        <f>[30]Julho!$G$22</f>
        <v>38</v>
      </c>
      <c r="T34" s="104">
        <f>[30]Julho!$G$23</f>
        <v>21</v>
      </c>
      <c r="U34" s="104">
        <f>[30]Julho!$G$24</f>
        <v>31</v>
      </c>
      <c r="V34" s="104">
        <f>[30]Julho!$G$25</f>
        <v>29</v>
      </c>
      <c r="W34" s="104">
        <f>[30]Julho!$G$26</f>
        <v>25</v>
      </c>
      <c r="X34" s="104">
        <f>[30]Julho!$G$27</f>
        <v>27</v>
      </c>
      <c r="Y34" s="104">
        <f>[30]Julho!$G$28</f>
        <v>29</v>
      </c>
      <c r="Z34" s="104">
        <f>[30]Julho!$G$29</f>
        <v>34</v>
      </c>
      <c r="AA34" s="104">
        <f>[30]Julho!$G$30</f>
        <v>29</v>
      </c>
      <c r="AB34" s="104">
        <f>[30]Julho!$G$31</f>
        <v>22</v>
      </c>
      <c r="AC34" s="104">
        <f>[30]Julho!$G$32</f>
        <v>61</v>
      </c>
      <c r="AD34" s="104">
        <f>[30]Julho!$G$33</f>
        <v>27</v>
      </c>
      <c r="AE34" s="104">
        <f>[30]Julho!$G$34</f>
        <v>22</v>
      </c>
      <c r="AF34" s="104">
        <f>[30]Julho!$G$35</f>
        <v>22</v>
      </c>
      <c r="AG34" s="109">
        <f t="shared" si="3"/>
        <v>21</v>
      </c>
      <c r="AH34" s="108">
        <f t="shared" si="4"/>
        <v>33.225806451612904</v>
      </c>
      <c r="AL34" t="s">
        <v>35</v>
      </c>
    </row>
    <row r="35" spans="1:39" x14ac:dyDescent="0.2">
      <c r="A35" s="47" t="s">
        <v>32</v>
      </c>
      <c r="B35" s="104">
        <f>[31]Julho!$G$5</f>
        <v>44</v>
      </c>
      <c r="C35" s="104">
        <f>[31]Julho!$G$6</f>
        <v>32</v>
      </c>
      <c r="D35" s="104">
        <f>[31]Julho!$G$7</f>
        <v>38</v>
      </c>
      <c r="E35" s="104">
        <f>[31]Julho!$G$8</f>
        <v>39</v>
      </c>
      <c r="F35" s="104">
        <f>[31]Julho!$G$9</f>
        <v>34</v>
      </c>
      <c r="G35" s="104">
        <f>[31]Julho!$G$10</f>
        <v>25</v>
      </c>
      <c r="H35" s="104">
        <f>[31]Julho!$G$11</f>
        <v>26</v>
      </c>
      <c r="I35" s="104">
        <f>[31]Julho!$G$12</f>
        <v>25</v>
      </c>
      <c r="J35" s="104">
        <f>[31]Julho!$G$13</f>
        <v>26</v>
      </c>
      <c r="K35" s="104">
        <f>[31]Julho!$G$14</f>
        <v>27</v>
      </c>
      <c r="L35" s="104">
        <f>[31]Julho!$G$15</f>
        <v>28</v>
      </c>
      <c r="M35" s="104">
        <f>[31]Julho!$G$16</f>
        <v>22</v>
      </c>
      <c r="N35" s="104">
        <f>[31]Julho!$G$17</f>
        <v>20</v>
      </c>
      <c r="O35" s="104">
        <f>[31]Julho!$G$18</f>
        <v>27</v>
      </c>
      <c r="P35" s="104">
        <f>[31]Julho!$G$19</f>
        <v>25</v>
      </c>
      <c r="Q35" s="104">
        <f>[31]Julho!$G$20</f>
        <v>26</v>
      </c>
      <c r="R35" s="104">
        <f>[31]Julho!$G$21</f>
        <v>44</v>
      </c>
      <c r="S35" s="104">
        <f>[31]Julho!$G$22</f>
        <v>31</v>
      </c>
      <c r="T35" s="104">
        <f>[31]Julho!$G$23</f>
        <v>30</v>
      </c>
      <c r="U35" s="104">
        <f>[31]Julho!$G$24</f>
        <v>30</v>
      </c>
      <c r="V35" s="104">
        <f>[31]Julho!$G$25</f>
        <v>26</v>
      </c>
      <c r="W35" s="104">
        <f>[31]Julho!$G$26</f>
        <v>27</v>
      </c>
      <c r="X35" s="104">
        <f>[31]Julho!$G$27</f>
        <v>26</v>
      </c>
      <c r="Y35" s="104">
        <f>[31]Julho!$G$28</f>
        <v>22</v>
      </c>
      <c r="Z35" s="104">
        <f>[31]Julho!$G$29</f>
        <v>28</v>
      </c>
      <c r="AA35" s="104">
        <f>[31]Julho!$G$30</f>
        <v>24</v>
      </c>
      <c r="AB35" s="104">
        <f>[31]Julho!$G$31</f>
        <v>28</v>
      </c>
      <c r="AC35" s="104">
        <f>[31]Julho!$G$32</f>
        <v>66</v>
      </c>
      <c r="AD35" s="104">
        <f>[31]Julho!$G$33</f>
        <v>29</v>
      </c>
      <c r="AE35" s="104">
        <f>[31]Julho!$G$34</f>
        <v>20</v>
      </c>
      <c r="AF35" s="104">
        <f>[31]Julho!$G$35</f>
        <v>18</v>
      </c>
      <c r="AG35" s="109">
        <f t="shared" si="3"/>
        <v>18</v>
      </c>
      <c r="AH35" s="108">
        <f t="shared" si="4"/>
        <v>29.451612903225808</v>
      </c>
      <c r="AK35" t="s">
        <v>35</v>
      </c>
      <c r="AL35" t="s">
        <v>35</v>
      </c>
    </row>
    <row r="36" spans="1:39" hidden="1" x14ac:dyDescent="0.2">
      <c r="A36" s="47" t="s">
        <v>10</v>
      </c>
      <c r="B36" s="104" t="str">
        <f>[32]Julho!$G$5</f>
        <v>*</v>
      </c>
      <c r="C36" s="104" t="str">
        <f>[32]Julho!$G$6</f>
        <v>*</v>
      </c>
      <c r="D36" s="104" t="str">
        <f>[32]Julho!$G$7</f>
        <v>*</v>
      </c>
      <c r="E36" s="104" t="str">
        <f>[32]Julho!$G$8</f>
        <v>*</v>
      </c>
      <c r="F36" s="104" t="str">
        <f>[32]Julho!$G$9</f>
        <v>*</v>
      </c>
      <c r="G36" s="104" t="str">
        <f>[32]Julho!$G$10</f>
        <v>*</v>
      </c>
      <c r="H36" s="104" t="str">
        <f>[32]Julho!$G$11</f>
        <v>*</v>
      </c>
      <c r="I36" s="104" t="str">
        <f>[32]Julho!$G$12</f>
        <v>*</v>
      </c>
      <c r="J36" s="104" t="str">
        <f>[32]Julho!$G$13</f>
        <v>*</v>
      </c>
      <c r="K36" s="104" t="str">
        <f>[32]Julho!$G$14</f>
        <v>*</v>
      </c>
      <c r="L36" s="104" t="str">
        <f>[32]Julho!$G$15</f>
        <v>*</v>
      </c>
      <c r="M36" s="104" t="str">
        <f>[32]Julho!$G$16</f>
        <v>*</v>
      </c>
      <c r="N36" s="104" t="str">
        <f>[32]Julho!$G$17</f>
        <v>*</v>
      </c>
      <c r="O36" s="104" t="str">
        <f>[32]Julho!$G$18</f>
        <v>*</v>
      </c>
      <c r="P36" s="104" t="str">
        <f>[32]Julho!$G$19</f>
        <v>*</v>
      </c>
      <c r="Q36" s="104" t="str">
        <f>[32]Julho!$G$20</f>
        <v>*</v>
      </c>
      <c r="R36" s="104" t="str">
        <f>[32]Julho!$G$21</f>
        <v>*</v>
      </c>
      <c r="S36" s="104" t="str">
        <f>[32]Julho!$G$22</f>
        <v>*</v>
      </c>
      <c r="T36" s="104" t="str">
        <f>[32]Julho!$G$23</f>
        <v>*</v>
      </c>
      <c r="U36" s="104" t="str">
        <f>[32]Julho!$G$24</f>
        <v>*</v>
      </c>
      <c r="V36" s="104" t="str">
        <f>[32]Julho!$G$25</f>
        <v>*</v>
      </c>
      <c r="W36" s="104" t="str">
        <f>[32]Julho!$G$26</f>
        <v>*</v>
      </c>
      <c r="X36" s="104" t="str">
        <f>[32]Julho!$G$27</f>
        <v>*</v>
      </c>
      <c r="Y36" s="104" t="str">
        <f>[32]Julho!$G$28</f>
        <v>*</v>
      </c>
      <c r="Z36" s="104" t="str">
        <f>[32]Julho!$G$29</f>
        <v>*</v>
      </c>
      <c r="AA36" s="104" t="str">
        <f>[32]Julho!$G$30</f>
        <v>*</v>
      </c>
      <c r="AB36" s="104" t="str">
        <f>[32]Julho!$G$31</f>
        <v>*</v>
      </c>
      <c r="AC36" s="104" t="str">
        <f>[32]Julho!$G$32</f>
        <v>*</v>
      </c>
      <c r="AD36" s="104" t="str">
        <f>[32]Julho!$G$33</f>
        <v>*</v>
      </c>
      <c r="AE36" s="104" t="str">
        <f>[32]Julho!$G$34</f>
        <v>*</v>
      </c>
      <c r="AF36" s="104" t="str">
        <f>[32]Julho!$G$35</f>
        <v>*</v>
      </c>
      <c r="AG36" s="109" t="s">
        <v>154</v>
      </c>
      <c r="AH36" s="108" t="s">
        <v>154</v>
      </c>
      <c r="AK36" t="s">
        <v>35</v>
      </c>
      <c r="AL36" t="s">
        <v>35</v>
      </c>
    </row>
    <row r="37" spans="1:39" x14ac:dyDescent="0.2">
      <c r="A37" s="47" t="s">
        <v>143</v>
      </c>
      <c r="B37" s="104">
        <f>[33]Julho!$G$5</f>
        <v>45</v>
      </c>
      <c r="C37" s="104">
        <f>[33]Julho!$G$6</f>
        <v>35</v>
      </c>
      <c r="D37" s="104">
        <f>[33]Julho!$G$7</f>
        <v>45</v>
      </c>
      <c r="E37" s="104">
        <f>[33]Julho!$G$8</f>
        <v>47</v>
      </c>
      <c r="F37" s="104">
        <f>[33]Julho!$G$9</f>
        <v>45</v>
      </c>
      <c r="G37" s="104">
        <f>[33]Julho!$G$10</f>
        <v>33</v>
      </c>
      <c r="H37" s="104">
        <f>[33]Julho!$G$11</f>
        <v>36</v>
      </c>
      <c r="I37" s="104">
        <f>[33]Julho!$G$12</f>
        <v>34</v>
      </c>
      <c r="J37" s="104">
        <f>[33]Julho!$G$13</f>
        <v>33</v>
      </c>
      <c r="K37" s="104">
        <f>[33]Julho!$G$14</f>
        <v>36</v>
      </c>
      <c r="L37" s="104">
        <f>[33]Julho!$G$15</f>
        <v>34</v>
      </c>
      <c r="M37" s="104">
        <f>[33]Julho!$G$16</f>
        <v>29</v>
      </c>
      <c r="N37" s="104">
        <f>[33]Julho!$G$17</f>
        <v>31</v>
      </c>
      <c r="O37" s="104">
        <f>[33]Julho!$G$18</f>
        <v>31</v>
      </c>
      <c r="P37" s="104">
        <f>[33]Julho!$G$19</f>
        <v>30</v>
      </c>
      <c r="Q37" s="104">
        <f>[33]Julho!$G$20</f>
        <v>24</v>
      </c>
      <c r="R37" s="104">
        <f>[33]Julho!$G$21</f>
        <v>45</v>
      </c>
      <c r="S37" s="104">
        <f>[33]Julho!$G$22</f>
        <v>38</v>
      </c>
      <c r="T37" s="104">
        <f>[33]Julho!$G$23</f>
        <v>25</v>
      </c>
      <c r="U37" s="104">
        <f>[33]Julho!$G$24</f>
        <v>36</v>
      </c>
      <c r="V37" s="104">
        <f>[33]Julho!$G$25</f>
        <v>31</v>
      </c>
      <c r="W37" s="104">
        <f>[33]Julho!$G$26</f>
        <v>31</v>
      </c>
      <c r="X37" s="104">
        <f>[33]Julho!$G$27</f>
        <v>32</v>
      </c>
      <c r="Y37" s="104">
        <f>[33]Julho!$G$28</f>
        <v>35</v>
      </c>
      <c r="Z37" s="104">
        <f>[33]Julho!$G$29</f>
        <v>35</v>
      </c>
      <c r="AA37" s="104">
        <f>[33]Julho!$G$30</f>
        <v>34</v>
      </c>
      <c r="AB37" s="104">
        <f>[33]Julho!$G$31</f>
        <v>29</v>
      </c>
      <c r="AC37" s="104">
        <f>[33]Julho!$G$32</f>
        <v>74</v>
      </c>
      <c r="AD37" s="104">
        <f>[33]Julho!$G$33</f>
        <v>36</v>
      </c>
      <c r="AE37" s="104">
        <f>[33]Julho!$G$34</f>
        <v>24</v>
      </c>
      <c r="AF37" s="104">
        <f>[33]Julho!$G$35</f>
        <v>24</v>
      </c>
      <c r="AG37" s="109">
        <f t="shared" si="3"/>
        <v>24</v>
      </c>
      <c r="AH37" s="108">
        <f t="shared" si="4"/>
        <v>35.387096774193552</v>
      </c>
      <c r="AI37" s="12" t="s">
        <v>35</v>
      </c>
      <c r="AJ37" t="s">
        <v>35</v>
      </c>
      <c r="AL37" t="s">
        <v>35</v>
      </c>
    </row>
    <row r="38" spans="1:39" x14ac:dyDescent="0.2">
      <c r="A38" s="47" t="s">
        <v>11</v>
      </c>
      <c r="B38" s="104">
        <f>[34]Julho!$G$5</f>
        <v>40</v>
      </c>
      <c r="C38" s="104">
        <f>[34]Julho!$G$6</f>
        <v>45</v>
      </c>
      <c r="D38" s="104">
        <f>[34]Julho!$G$7</f>
        <v>47</v>
      </c>
      <c r="E38" s="104">
        <f>[34]Julho!$G$8</f>
        <v>46</v>
      </c>
      <c r="F38" s="104">
        <f>[34]Julho!$G$9</f>
        <v>40</v>
      </c>
      <c r="G38" s="104">
        <f>[34]Julho!$G$10</f>
        <v>27</v>
      </c>
      <c r="H38" s="104">
        <f>[34]Julho!$G$11</f>
        <v>33</v>
      </c>
      <c r="I38" s="104">
        <f>[34]Julho!$G$12</f>
        <v>28</v>
      </c>
      <c r="J38" s="104">
        <f>[34]Julho!$G$13</f>
        <v>30</v>
      </c>
      <c r="K38" s="104">
        <f>[34]Julho!$G$14</f>
        <v>33</v>
      </c>
      <c r="L38" s="104">
        <f>[34]Julho!$G$15</f>
        <v>30</v>
      </c>
      <c r="M38" s="104">
        <f>[34]Julho!$G$16</f>
        <v>25</v>
      </c>
      <c r="N38" s="104">
        <f>[34]Julho!$G$17</f>
        <v>25</v>
      </c>
      <c r="O38" s="104">
        <f>[34]Julho!$G$18</f>
        <v>31</v>
      </c>
      <c r="P38" s="104">
        <f>[34]Julho!$G$19</f>
        <v>24</v>
      </c>
      <c r="Q38" s="104">
        <f>[34]Julho!$G$20</f>
        <v>21</v>
      </c>
      <c r="R38" s="104">
        <f>[34]Julho!$G$21</f>
        <v>52</v>
      </c>
      <c r="S38" s="104">
        <f>[34]Julho!$G$22</f>
        <v>37</v>
      </c>
      <c r="T38" s="104">
        <f>[34]Julho!$G$23</f>
        <v>27</v>
      </c>
      <c r="U38" s="104">
        <f>[34]Julho!$G$24</f>
        <v>26</v>
      </c>
      <c r="V38" s="104">
        <f>[34]Julho!$G$25</f>
        <v>25</v>
      </c>
      <c r="W38" s="104">
        <f>[34]Julho!$G$26</f>
        <v>25</v>
      </c>
      <c r="X38" s="104">
        <f>[34]Julho!$G$27</f>
        <v>24</v>
      </c>
      <c r="Y38" s="104">
        <f>[34]Julho!$G$28</f>
        <v>21</v>
      </c>
      <c r="Z38" s="104">
        <f>[34]Julho!$G$29</f>
        <v>25</v>
      </c>
      <c r="AA38" s="104">
        <f>[34]Julho!$G$30</f>
        <v>23</v>
      </c>
      <c r="AB38" s="104">
        <f>[34]Julho!$G$31</f>
        <v>25</v>
      </c>
      <c r="AC38" s="104">
        <f>[34]Julho!$G$32</f>
        <v>58</v>
      </c>
      <c r="AD38" s="104">
        <f>[34]Julho!$G$33</f>
        <v>31</v>
      </c>
      <c r="AE38" s="104">
        <f>[34]Julho!$G$34</f>
        <v>23</v>
      </c>
      <c r="AF38" s="104">
        <f>[34]Julho!$G$35</f>
        <v>19</v>
      </c>
      <c r="AG38" s="109">
        <f t="shared" si="3"/>
        <v>19</v>
      </c>
      <c r="AH38" s="108">
        <f t="shared" si="4"/>
        <v>31.161290322580644</v>
      </c>
      <c r="AL38" t="s">
        <v>35</v>
      </c>
    </row>
    <row r="39" spans="1:39" s="5" customFormat="1" x14ac:dyDescent="0.2">
      <c r="A39" s="47" t="s">
        <v>12</v>
      </c>
      <c r="B39" s="104">
        <f>[35]Julho!$G$5</f>
        <v>54</v>
      </c>
      <c r="C39" s="104">
        <f>[35]Julho!$G$6</f>
        <v>41</v>
      </c>
      <c r="D39" s="104">
        <f>[35]Julho!$G$7</f>
        <v>46</v>
      </c>
      <c r="E39" s="104">
        <f>[35]Julho!$G$8</f>
        <v>44</v>
      </c>
      <c r="F39" s="104">
        <f>[35]Julho!$G$9</f>
        <v>46</v>
      </c>
      <c r="G39" s="104">
        <f>[35]Julho!$G$10</f>
        <v>29</v>
      </c>
      <c r="H39" s="104">
        <f>[35]Julho!$G$11</f>
        <v>28</v>
      </c>
      <c r="I39" s="104">
        <f>[35]Julho!$G$12</f>
        <v>29</v>
      </c>
      <c r="J39" s="104">
        <f>[35]Julho!$G$13</f>
        <v>26</v>
      </c>
      <c r="K39" s="104">
        <f>[35]Julho!$G$14</f>
        <v>28</v>
      </c>
      <c r="L39" s="104">
        <f>[35]Julho!$G$15</f>
        <v>29</v>
      </c>
      <c r="M39" s="104">
        <f>[35]Julho!$G$16</f>
        <v>25</v>
      </c>
      <c r="N39" s="104">
        <f>[35]Julho!$G$17</f>
        <v>25</v>
      </c>
      <c r="O39" s="104">
        <f>[35]Julho!$G$18</f>
        <v>26</v>
      </c>
      <c r="P39" s="104">
        <f>[35]Julho!$G$19</f>
        <v>29</v>
      </c>
      <c r="Q39" s="104">
        <f>[35]Julho!$G$20</f>
        <v>29</v>
      </c>
      <c r="R39" s="104">
        <f>[35]Julho!$G$21</f>
        <v>50</v>
      </c>
      <c r="S39" s="104">
        <f>[35]Julho!$G$22</f>
        <v>36</v>
      </c>
      <c r="T39" s="104">
        <f>[35]Julho!$G$23</f>
        <v>34</v>
      </c>
      <c r="U39" s="104">
        <f>[35]Julho!$G$24</f>
        <v>28</v>
      </c>
      <c r="V39" s="104">
        <f>[35]Julho!$G$25</f>
        <v>28</v>
      </c>
      <c r="W39" s="104">
        <f>[35]Julho!$G$26</f>
        <v>28</v>
      </c>
      <c r="X39" s="104">
        <f>[35]Julho!$G$27</f>
        <v>28</v>
      </c>
      <c r="Y39" s="104">
        <f>[35]Julho!$G$28</f>
        <v>24</v>
      </c>
      <c r="Z39" s="104">
        <f>[35]Julho!$G$29</f>
        <v>29</v>
      </c>
      <c r="AA39" s="104">
        <f>[35]Julho!$G$30</f>
        <v>28</v>
      </c>
      <c r="AB39" s="104">
        <f>[35]Julho!$G$31</f>
        <v>29</v>
      </c>
      <c r="AC39" s="104">
        <f>[35]Julho!$G$32</f>
        <v>50</v>
      </c>
      <c r="AD39" s="104">
        <f>[35]Julho!$G$33</f>
        <v>37</v>
      </c>
      <c r="AE39" s="104">
        <f>[35]Julho!$G$34</f>
        <v>24</v>
      </c>
      <c r="AF39" s="104">
        <f>[35]Julho!$G$35</f>
        <v>23</v>
      </c>
      <c r="AG39" s="109">
        <f t="shared" si="3"/>
        <v>23</v>
      </c>
      <c r="AH39" s="108">
        <f t="shared" si="4"/>
        <v>32.58064516129032</v>
      </c>
      <c r="AJ39" s="5" t="s">
        <v>35</v>
      </c>
    </row>
    <row r="40" spans="1:39" s="5" customFormat="1" x14ac:dyDescent="0.2">
      <c r="A40" s="47" t="s">
        <v>211</v>
      </c>
      <c r="B40" s="104">
        <f>[36]Julho!$G$5</f>
        <v>41</v>
      </c>
      <c r="C40" s="104">
        <f>[36]Julho!$G$6</f>
        <v>44</v>
      </c>
      <c r="D40" s="104">
        <f>[36]Julho!$G$7</f>
        <v>43</v>
      </c>
      <c r="E40" s="104">
        <f>[36]Julho!$G$8</f>
        <v>43</v>
      </c>
      <c r="F40" s="104">
        <f>[36]Julho!$G$9</f>
        <v>38</v>
      </c>
      <c r="G40" s="104">
        <f>[36]Julho!$G$10</f>
        <v>29</v>
      </c>
      <c r="H40" s="104">
        <f>[36]Julho!$G$11</f>
        <v>30</v>
      </c>
      <c r="I40" s="104">
        <f>[36]Julho!$G$12</f>
        <v>27</v>
      </c>
      <c r="J40" s="104">
        <f>[36]Julho!$G$13</f>
        <v>30</v>
      </c>
      <c r="K40" s="104">
        <f>[36]Julho!$G$14</f>
        <v>30</v>
      </c>
      <c r="L40" s="104">
        <f>[36]Julho!$G$15</f>
        <v>27</v>
      </c>
      <c r="M40" s="104">
        <f>[36]Julho!$G$16</f>
        <v>25</v>
      </c>
      <c r="N40" s="104">
        <f>[36]Julho!$G$17</f>
        <v>25</v>
      </c>
      <c r="O40" s="104">
        <f>[36]Julho!$G$18</f>
        <v>29</v>
      </c>
      <c r="P40" s="104">
        <f>[36]Julho!$G$19</f>
        <v>31</v>
      </c>
      <c r="Q40" s="104">
        <f>[36]Julho!$G$20</f>
        <v>30</v>
      </c>
      <c r="R40" s="104">
        <f>[36]Julho!$G$21</f>
        <v>56</v>
      </c>
      <c r="S40" s="104">
        <f>[36]Julho!$G$22</f>
        <v>34</v>
      </c>
      <c r="T40" s="104">
        <f>[36]Julho!$G$23</f>
        <v>41</v>
      </c>
      <c r="U40" s="104">
        <f>[36]Julho!$G$24</f>
        <v>51</v>
      </c>
      <c r="V40" s="104">
        <f>[36]Julho!$G$25</f>
        <v>53</v>
      </c>
      <c r="W40" s="104">
        <f>[36]Julho!$G$26</f>
        <v>63</v>
      </c>
      <c r="X40" s="104">
        <f>[36]Julho!$G$27</f>
        <v>55</v>
      </c>
      <c r="Y40" s="104">
        <f>[36]Julho!$G$28</f>
        <v>56</v>
      </c>
      <c r="Z40" s="104">
        <f>[36]Julho!$G$29</f>
        <v>62</v>
      </c>
      <c r="AA40" s="104">
        <f>[36]Julho!$G$30</f>
        <v>65</v>
      </c>
      <c r="AB40" s="104">
        <f>[36]Julho!$G$31</f>
        <v>63</v>
      </c>
      <c r="AC40" s="104">
        <f>[36]Julho!$G$32</f>
        <v>71</v>
      </c>
      <c r="AD40" s="104">
        <f>[36]Julho!$G$33</f>
        <v>41</v>
      </c>
      <c r="AE40" s="104">
        <f>[36]Julho!$G$34</f>
        <v>46</v>
      </c>
      <c r="AF40" s="104">
        <f>[36]Julho!$G$35</f>
        <v>44</v>
      </c>
      <c r="AG40" s="109">
        <f t="shared" si="3"/>
        <v>25</v>
      </c>
      <c r="AH40" s="108">
        <f t="shared" si="4"/>
        <v>42.677419354838712</v>
      </c>
    </row>
    <row r="41" spans="1:39" x14ac:dyDescent="0.2">
      <c r="A41" s="47" t="s">
        <v>13</v>
      </c>
      <c r="B41" s="104">
        <f>[37]Julho!$G$5</f>
        <v>52</v>
      </c>
      <c r="C41" s="104">
        <f>[37]Julho!$G$6</f>
        <v>47</v>
      </c>
      <c r="D41" s="104">
        <f>[37]Julho!$G$7</f>
        <v>50</v>
      </c>
      <c r="E41" s="104">
        <f>[37]Julho!$G$8</f>
        <v>44</v>
      </c>
      <c r="F41" s="104">
        <f>[37]Julho!$G$9</f>
        <v>37</v>
      </c>
      <c r="G41" s="104">
        <f>[37]Julho!$G$10</f>
        <v>21</v>
      </c>
      <c r="H41" s="104">
        <f>[37]Julho!$G$11</f>
        <v>25</v>
      </c>
      <c r="I41" s="104">
        <f>[37]Julho!$G$12</f>
        <v>26</v>
      </c>
      <c r="J41" s="104">
        <f>[37]Julho!$G$13</f>
        <v>23</v>
      </c>
      <c r="K41" s="104">
        <f>[37]Julho!$G$14</f>
        <v>32</v>
      </c>
      <c r="L41" s="104">
        <f>[37]Julho!$G$15</f>
        <v>25</v>
      </c>
      <c r="M41" s="104">
        <f>[37]Julho!$G$16</f>
        <v>25</v>
      </c>
      <c r="N41" s="104">
        <f>[37]Julho!$G$17</f>
        <v>24</v>
      </c>
      <c r="O41" s="104">
        <f>[37]Julho!$G$18</f>
        <v>24</v>
      </c>
      <c r="P41" s="104">
        <f>[37]Julho!$G$19</f>
        <v>26</v>
      </c>
      <c r="Q41" s="104">
        <f>[37]Julho!$G$20</f>
        <v>27</v>
      </c>
      <c r="R41" s="104">
        <f>[37]Julho!$G$21</f>
        <v>62</v>
      </c>
      <c r="S41" s="104">
        <f>[37]Julho!$G$22</f>
        <v>32</v>
      </c>
      <c r="T41" s="104">
        <f>[37]Julho!$G$23</f>
        <v>33</v>
      </c>
      <c r="U41" s="104">
        <f>[37]Julho!$G$24</f>
        <v>24</v>
      </c>
      <c r="V41" s="104">
        <f>[37]Julho!$G$25</f>
        <v>28</v>
      </c>
      <c r="W41" s="104">
        <f>[37]Julho!$G$26</f>
        <v>26</v>
      </c>
      <c r="X41" s="104">
        <f>[37]Julho!$G$27</f>
        <v>25</v>
      </c>
      <c r="Y41" s="104">
        <f>[37]Julho!$G$28</f>
        <v>23</v>
      </c>
      <c r="Z41" s="104">
        <f>[37]Julho!$G$29</f>
        <v>26</v>
      </c>
      <c r="AA41" s="104">
        <f>[37]Julho!$G$30</f>
        <v>23</v>
      </c>
      <c r="AB41" s="104">
        <f>[37]Julho!$G$31</f>
        <v>25</v>
      </c>
      <c r="AC41" s="104">
        <f>[37]Julho!$G$32</f>
        <v>54</v>
      </c>
      <c r="AD41" s="104">
        <f>[37]Julho!$G$33</f>
        <v>41</v>
      </c>
      <c r="AE41" s="104">
        <f>[37]Julho!$G$34</f>
        <v>26</v>
      </c>
      <c r="AF41" s="104">
        <f>[37]Julho!$G$35</f>
        <v>21</v>
      </c>
      <c r="AG41" s="109">
        <f t="shared" si="3"/>
        <v>21</v>
      </c>
      <c r="AH41" s="108">
        <f t="shared" si="4"/>
        <v>31.516129032258064</v>
      </c>
      <c r="AK41" t="s">
        <v>35</v>
      </c>
    </row>
    <row r="42" spans="1:39" x14ac:dyDescent="0.2">
      <c r="A42" s="47" t="s">
        <v>144</v>
      </c>
      <c r="B42" s="104">
        <f>[38]Julho!$G$5</f>
        <v>52</v>
      </c>
      <c r="C42" s="104">
        <f>[38]Julho!$G$6</f>
        <v>58</v>
      </c>
      <c r="D42" s="104">
        <f>[38]Julho!$G$7</f>
        <v>51</v>
      </c>
      <c r="E42" s="104">
        <f>[38]Julho!$G$8</f>
        <v>46</v>
      </c>
      <c r="F42" s="104">
        <f>[38]Julho!$G$9</f>
        <v>41</v>
      </c>
      <c r="G42" s="104">
        <f>[38]Julho!$G$10</f>
        <v>29</v>
      </c>
      <c r="H42" s="104">
        <f>[38]Julho!$G$11</f>
        <v>38</v>
      </c>
      <c r="I42" s="104">
        <f>[38]Julho!$G$12</f>
        <v>34</v>
      </c>
      <c r="J42" s="104">
        <f>[38]Julho!$G$13</f>
        <v>29</v>
      </c>
      <c r="K42" s="104">
        <f>[38]Julho!$G$14</f>
        <v>34</v>
      </c>
      <c r="L42" s="104">
        <f>[38]Julho!$G$15</f>
        <v>30</v>
      </c>
      <c r="M42" s="104">
        <f>[38]Julho!$G$16</f>
        <v>27</v>
      </c>
      <c r="N42" s="104">
        <f>[38]Julho!$G$17</f>
        <v>28</v>
      </c>
      <c r="O42" s="104">
        <f>[38]Julho!$G$18</f>
        <v>34</v>
      </c>
      <c r="P42" s="104">
        <f>[38]Julho!$G$19</f>
        <v>29</v>
      </c>
      <c r="Q42" s="104">
        <f>[38]Julho!$G$20</f>
        <v>26</v>
      </c>
      <c r="R42" s="104">
        <f>[38]Julho!$G$21</f>
        <v>40</v>
      </c>
      <c r="S42" s="104">
        <f>[38]Julho!$G$22</f>
        <v>41</v>
      </c>
      <c r="T42" s="104">
        <f>[38]Julho!$G$23</f>
        <v>31</v>
      </c>
      <c r="U42" s="104">
        <f>[38]Julho!$G$24</f>
        <v>33</v>
      </c>
      <c r="V42" s="104">
        <f>[38]Julho!$G$25</f>
        <v>27</v>
      </c>
      <c r="W42" s="104">
        <f>[38]Julho!$G$26</f>
        <v>26</v>
      </c>
      <c r="X42" s="104">
        <f>[38]Julho!$G$27</f>
        <v>29</v>
      </c>
      <c r="Y42" s="104">
        <f>[38]Julho!$G$28</f>
        <v>23</v>
      </c>
      <c r="Z42" s="104">
        <f>[38]Julho!$G$29</f>
        <v>23</v>
      </c>
      <c r="AA42" s="104">
        <f>[38]Julho!$G$30</f>
        <v>31</v>
      </c>
      <c r="AB42" s="104">
        <f>[38]Julho!$G$31</f>
        <v>24</v>
      </c>
      <c r="AC42" s="104">
        <f>[38]Julho!$G$32</f>
        <v>56</v>
      </c>
      <c r="AD42" s="104">
        <f>[38]Julho!$G$33</f>
        <v>34</v>
      </c>
      <c r="AE42" s="104">
        <f>[38]Julho!$G$34</f>
        <v>25</v>
      </c>
      <c r="AF42" s="104">
        <f>[38]Julho!$G$35</f>
        <v>23</v>
      </c>
      <c r="AG42" s="109">
        <f t="shared" si="3"/>
        <v>23</v>
      </c>
      <c r="AH42" s="108">
        <f t="shared" si="4"/>
        <v>33.935483870967744</v>
      </c>
    </row>
    <row r="43" spans="1:39" x14ac:dyDescent="0.2">
      <c r="A43" s="47" t="s">
        <v>117</v>
      </c>
      <c r="B43" s="104">
        <f>[39]Julho!$G$5</f>
        <v>57</v>
      </c>
      <c r="C43" s="104">
        <f>[39]Julho!$G$6</f>
        <v>70</v>
      </c>
      <c r="D43" s="104">
        <f>[39]Julho!$G$7</f>
        <v>53</v>
      </c>
      <c r="E43" s="104">
        <f>[39]Julho!$G$8</f>
        <v>46</v>
      </c>
      <c r="F43" s="104">
        <f>[39]Julho!$G$9</f>
        <v>38</v>
      </c>
      <c r="G43" s="104">
        <f>[39]Julho!$G$10</f>
        <v>27</v>
      </c>
      <c r="H43" s="104">
        <f>[39]Julho!$G$11</f>
        <v>40</v>
      </c>
      <c r="I43" s="104">
        <f>[39]Julho!$G$12</f>
        <v>33</v>
      </c>
      <c r="J43" s="104">
        <f>[39]Julho!$G$13</f>
        <v>28</v>
      </c>
      <c r="K43" s="104">
        <f>[39]Julho!$G$14</f>
        <v>38</v>
      </c>
      <c r="L43" s="104">
        <f>[39]Julho!$G$15</f>
        <v>30</v>
      </c>
      <c r="M43" s="104">
        <f>[39]Julho!$G$16</f>
        <v>23</v>
      </c>
      <c r="N43" s="104">
        <f>[39]Julho!$G$17</f>
        <v>31</v>
      </c>
      <c r="O43" s="104">
        <f>[39]Julho!$G$18</f>
        <v>37</v>
      </c>
      <c r="P43" s="104">
        <f>[39]Julho!$G$19</f>
        <v>27</v>
      </c>
      <c r="Q43" s="104">
        <f>[39]Julho!$G$20</f>
        <v>25</v>
      </c>
      <c r="R43" s="104">
        <f>[39]Julho!$G$21</f>
        <v>33</v>
      </c>
      <c r="S43" s="104">
        <f>[39]Julho!$G$22</f>
        <v>40</v>
      </c>
      <c r="T43" s="104">
        <f>[39]Julho!$G$23</f>
        <v>24</v>
      </c>
      <c r="U43" s="104">
        <f>[39]Julho!$G$24</f>
        <v>29</v>
      </c>
      <c r="V43" s="104">
        <f>[39]Julho!$G$25</f>
        <v>30</v>
      </c>
      <c r="W43" s="104">
        <f>[39]Julho!$G$26</f>
        <v>30</v>
      </c>
      <c r="X43" s="104">
        <f>[39]Julho!$G$27</f>
        <v>30</v>
      </c>
      <c r="Y43" s="104">
        <f>[39]Julho!$G$28</f>
        <v>32</v>
      </c>
      <c r="Z43" s="104">
        <f>[39]Julho!$G$29</f>
        <v>38</v>
      </c>
      <c r="AA43" s="104">
        <f>[39]Julho!$G$30</f>
        <v>32</v>
      </c>
      <c r="AB43" s="104">
        <f>[39]Julho!$G$31</f>
        <v>24</v>
      </c>
      <c r="AC43" s="104">
        <f>[39]Julho!$G$32</f>
        <v>62</v>
      </c>
      <c r="AD43" s="104">
        <f>[39]Julho!$G$33</f>
        <v>33</v>
      </c>
      <c r="AE43" s="104">
        <f>[39]Julho!$G$34</f>
        <v>22</v>
      </c>
      <c r="AF43" s="104">
        <f>[39]Julho!$G$35</f>
        <v>24</v>
      </c>
      <c r="AG43" s="109">
        <f t="shared" si="3"/>
        <v>22</v>
      </c>
      <c r="AH43" s="108">
        <f t="shared" si="4"/>
        <v>35.032258064516128</v>
      </c>
    </row>
    <row r="44" spans="1:39" x14ac:dyDescent="0.2">
      <c r="A44" s="47" t="s">
        <v>210</v>
      </c>
      <c r="B44" s="104">
        <f>[40]Julho!$G$5</f>
        <v>65</v>
      </c>
      <c r="C44" s="104">
        <f>[40]Julho!$G$6</f>
        <v>49</v>
      </c>
      <c r="D44" s="104">
        <f>[40]Julho!$G$7</f>
        <v>47</v>
      </c>
      <c r="E44" s="104">
        <f>[40]Julho!$G$8</f>
        <v>45</v>
      </c>
      <c r="F44" s="104">
        <f>[40]Julho!$G$9</f>
        <v>31</v>
      </c>
      <c r="G44" s="104">
        <f>[40]Julho!$G$10</f>
        <v>35</v>
      </c>
      <c r="H44" s="104">
        <f>[40]Julho!$G$11</f>
        <v>30</v>
      </c>
      <c r="I44" s="104">
        <f>[40]Julho!$G$12</f>
        <v>36</v>
      </c>
      <c r="J44" s="104">
        <f>[40]Julho!$G$13</f>
        <v>35</v>
      </c>
      <c r="K44" s="104">
        <f>[40]Julho!$G$14</f>
        <v>27</v>
      </c>
      <c r="L44" s="104">
        <f>[40]Julho!$G$15</f>
        <v>26</v>
      </c>
      <c r="M44" s="104">
        <f>[40]Julho!$G$16</f>
        <v>27</v>
      </c>
      <c r="N44" s="104">
        <f>[40]Julho!$G$17</f>
        <v>32</v>
      </c>
      <c r="O44" s="104">
        <f>[40]Julho!$G$18</f>
        <v>25</v>
      </c>
      <c r="P44" s="104">
        <f>[40]Julho!$G$19</f>
        <v>23</v>
      </c>
      <c r="Q44" s="104">
        <f>[40]Julho!$G$20</f>
        <v>26</v>
      </c>
      <c r="R44" s="104">
        <f>[40]Julho!$G$21</f>
        <v>25</v>
      </c>
      <c r="S44" s="104">
        <f>[40]Julho!$G$22</f>
        <v>37</v>
      </c>
      <c r="T44" s="104">
        <f>[40]Julho!$G$23</f>
        <v>30</v>
      </c>
      <c r="U44" s="104">
        <f>[40]Julho!$G$24</f>
        <v>29</v>
      </c>
      <c r="V44" s="104">
        <f>[40]Julho!$G$25</f>
        <v>27</v>
      </c>
      <c r="W44" s="104">
        <f>[40]Julho!$G$26</f>
        <v>26</v>
      </c>
      <c r="X44" s="104">
        <f>[40]Julho!$G$27</f>
        <v>28</v>
      </c>
      <c r="Y44" s="104">
        <f>[40]Julho!$G$28</f>
        <v>25</v>
      </c>
      <c r="Z44" s="104">
        <f>[40]Julho!$G$29</f>
        <v>24</v>
      </c>
      <c r="AA44" s="104">
        <f>[40]Julho!$G$30</f>
        <v>24</v>
      </c>
      <c r="AB44" s="104">
        <f>[40]Julho!$G$31</f>
        <v>25</v>
      </c>
      <c r="AC44" s="104">
        <f>[40]Julho!$G$32</f>
        <v>52</v>
      </c>
      <c r="AD44" s="104">
        <f>[40]Julho!$G$33</f>
        <v>36</v>
      </c>
      <c r="AE44" s="104">
        <f>[40]Julho!$G$34</f>
        <v>19</v>
      </c>
      <c r="AF44" s="104">
        <f>[40]Julho!$G$35</f>
        <v>15</v>
      </c>
      <c r="AG44" s="109">
        <f t="shared" si="3"/>
        <v>15</v>
      </c>
      <c r="AH44" s="108">
        <f t="shared" si="4"/>
        <v>31.64516129032258</v>
      </c>
    </row>
    <row r="45" spans="1:39" x14ac:dyDescent="0.2">
      <c r="A45" s="47" t="s">
        <v>14</v>
      </c>
      <c r="B45" s="104">
        <f>[41]Julho!$G$5</f>
        <v>67</v>
      </c>
      <c r="C45" s="104">
        <f>[41]Julho!$G$6</f>
        <v>58</v>
      </c>
      <c r="D45" s="104">
        <f>[41]Julho!$G$7</f>
        <v>49</v>
      </c>
      <c r="E45" s="104">
        <f>[41]Julho!$G$8</f>
        <v>44</v>
      </c>
      <c r="F45" s="104">
        <f>[41]Julho!$G$9</f>
        <v>30</v>
      </c>
      <c r="G45" s="104">
        <f>[41]Julho!$G$10</f>
        <v>31</v>
      </c>
      <c r="H45" s="104">
        <f>[41]Julho!$G$11</f>
        <v>30</v>
      </c>
      <c r="I45" s="104">
        <f>[41]Julho!$G$12</f>
        <v>32</v>
      </c>
      <c r="J45" s="104">
        <f>[41]Julho!$G$13</f>
        <v>30</v>
      </c>
      <c r="K45" s="104">
        <f>[41]Julho!$G$14</f>
        <v>24</v>
      </c>
      <c r="L45" s="104">
        <f>[41]Julho!$G$15</f>
        <v>22</v>
      </c>
      <c r="M45" s="104">
        <f>[41]Julho!$G$16</f>
        <v>31</v>
      </c>
      <c r="N45" s="104">
        <f>[41]Julho!$G$17</f>
        <v>23</v>
      </c>
      <c r="O45" s="104">
        <f>[41]Julho!$G$18</f>
        <v>20</v>
      </c>
      <c r="P45" s="104">
        <f>[41]Julho!$G$19</f>
        <v>20</v>
      </c>
      <c r="Q45" s="104">
        <f>[41]Julho!$G$20</f>
        <v>22</v>
      </c>
      <c r="R45" s="104">
        <f>[41]Julho!$G$21</f>
        <v>21</v>
      </c>
      <c r="S45" s="104">
        <f>[41]Julho!$G$22</f>
        <v>36</v>
      </c>
      <c r="T45" s="104">
        <f>[41]Julho!$G$23</f>
        <v>31</v>
      </c>
      <c r="U45" s="104">
        <f>[41]Julho!$G$24</f>
        <v>25</v>
      </c>
      <c r="V45" s="104">
        <f>[41]Julho!$G$25</f>
        <v>24</v>
      </c>
      <c r="W45" s="104">
        <f>[41]Julho!$G$26</f>
        <v>24</v>
      </c>
      <c r="X45" s="104">
        <f>[41]Julho!$G$27</f>
        <v>24</v>
      </c>
      <c r="Y45" s="104">
        <f>[41]Julho!$G$28</f>
        <v>22</v>
      </c>
      <c r="Z45" s="104">
        <f>[41]Julho!$G$29</f>
        <v>17</v>
      </c>
      <c r="AA45" s="104">
        <f>[41]Julho!$G$30</f>
        <v>19</v>
      </c>
      <c r="AB45" s="104">
        <f>[41]Julho!$G$31</f>
        <v>18</v>
      </c>
      <c r="AC45" s="104">
        <f>[41]Julho!$G$32</f>
        <v>40</v>
      </c>
      <c r="AD45" s="104">
        <f>[41]Julho!$G$33</f>
        <v>33</v>
      </c>
      <c r="AE45" s="104">
        <f>[41]Julho!$G$34</f>
        <v>19</v>
      </c>
      <c r="AF45" s="104">
        <f>[41]Julho!$G$35</f>
        <v>13</v>
      </c>
      <c r="AG45" s="109">
        <f t="shared" si="3"/>
        <v>13</v>
      </c>
      <c r="AH45" s="108">
        <f t="shared" si="4"/>
        <v>29</v>
      </c>
    </row>
    <row r="46" spans="1:39" x14ac:dyDescent="0.2">
      <c r="A46" s="47" t="s">
        <v>145</v>
      </c>
      <c r="B46" s="104">
        <f>[42]Julho!$G$5</f>
        <v>72</v>
      </c>
      <c r="C46" s="104">
        <f>[42]Julho!$G$6</f>
        <v>58</v>
      </c>
      <c r="D46" s="104">
        <f>[42]Julho!$G$7</f>
        <v>50</v>
      </c>
      <c r="E46" s="104">
        <f>[42]Julho!$G$8</f>
        <v>47</v>
      </c>
      <c r="F46" s="104">
        <f>[42]Julho!$G$9</f>
        <v>34</v>
      </c>
      <c r="G46" s="104">
        <f>[42]Julho!$G$10</f>
        <v>36</v>
      </c>
      <c r="H46" s="104">
        <f>[42]Julho!$G$11</f>
        <v>35</v>
      </c>
      <c r="I46" s="104">
        <f>[42]Julho!$G$12</f>
        <v>35</v>
      </c>
      <c r="J46" s="104">
        <f>[42]Julho!$G$13</f>
        <v>36</v>
      </c>
      <c r="K46" s="104">
        <f>[42]Julho!$G$14</f>
        <v>40</v>
      </c>
      <c r="L46" s="104">
        <f>[42]Julho!$G$15</f>
        <v>32</v>
      </c>
      <c r="M46" s="104">
        <f>[42]Julho!$G$16</f>
        <v>31</v>
      </c>
      <c r="N46" s="104">
        <f>[42]Julho!$G$17</f>
        <v>32</v>
      </c>
      <c r="O46" s="104">
        <f>[42]Julho!$G$18</f>
        <v>28</v>
      </c>
      <c r="P46" s="104">
        <f>[42]Julho!$G$19</f>
        <v>27</v>
      </c>
      <c r="Q46" s="104">
        <f>[42]Julho!$G$20</f>
        <v>17</v>
      </c>
      <c r="R46" s="104">
        <f>[42]Julho!$G$21</f>
        <v>35</v>
      </c>
      <c r="S46" s="104">
        <f>[42]Julho!$G$22</f>
        <v>42</v>
      </c>
      <c r="T46" s="104">
        <f>[42]Julho!$G$23</f>
        <v>38</v>
      </c>
      <c r="U46" s="104">
        <f>[42]Julho!$G$24</f>
        <v>30</v>
      </c>
      <c r="V46" s="104">
        <f>[42]Julho!$G$25</f>
        <v>27</v>
      </c>
      <c r="W46" s="104">
        <f>[42]Julho!$G$26</f>
        <v>27</v>
      </c>
      <c r="X46" s="104">
        <f>[42]Julho!$G$27</f>
        <v>26</v>
      </c>
      <c r="Y46" s="104">
        <f>[42]Julho!$G$28</f>
        <v>25</v>
      </c>
      <c r="Z46" s="104">
        <f>[42]Julho!$G$29</f>
        <v>24</v>
      </c>
      <c r="AA46" s="104">
        <f>[42]Julho!$G$30</f>
        <v>25</v>
      </c>
      <c r="AB46" s="104">
        <f>[42]Julho!$G$31</f>
        <v>23</v>
      </c>
      <c r="AC46" s="104">
        <f>[42]Julho!$G$32</f>
        <v>44</v>
      </c>
      <c r="AD46" s="104">
        <f>[42]Julho!$G$33</f>
        <v>35</v>
      </c>
      <c r="AE46" s="104">
        <f>[42]Julho!$G$34</f>
        <v>23</v>
      </c>
      <c r="AF46" s="104">
        <f>[42]Julho!$G$35</f>
        <v>20</v>
      </c>
      <c r="AG46" s="109">
        <f t="shared" si="3"/>
        <v>17</v>
      </c>
      <c r="AH46" s="108">
        <f t="shared" si="4"/>
        <v>34</v>
      </c>
      <c r="AJ46" t="s">
        <v>35</v>
      </c>
      <c r="AK46" t="s">
        <v>35</v>
      </c>
    </row>
    <row r="47" spans="1:39" x14ac:dyDescent="0.2">
      <c r="A47" s="47" t="s">
        <v>15</v>
      </c>
      <c r="B47" s="104">
        <f>[43]Julho!$G$5</f>
        <v>65</v>
      </c>
      <c r="C47" s="104">
        <f>[43]Julho!$G$6</f>
        <v>30</v>
      </c>
      <c r="D47" s="104">
        <f>[43]Julho!$G$7</f>
        <v>40</v>
      </c>
      <c r="E47" s="104">
        <f>[43]Julho!$G$8</f>
        <v>42</v>
      </c>
      <c r="F47" s="104">
        <f>[43]Julho!$G$9</f>
        <v>34</v>
      </c>
      <c r="G47" s="104">
        <f>[43]Julho!$G$10</f>
        <v>27</v>
      </c>
      <c r="H47" s="104">
        <f>[43]Julho!$G$11</f>
        <v>28</v>
      </c>
      <c r="I47" s="104">
        <f>[43]Julho!$G$12</f>
        <v>31</v>
      </c>
      <c r="J47" s="104">
        <f>[43]Julho!$G$13</f>
        <v>26</v>
      </c>
      <c r="K47" s="104">
        <f>[43]Julho!$G$14</f>
        <v>33</v>
      </c>
      <c r="L47" s="104">
        <f>[43]Julho!$G$15</f>
        <v>30</v>
      </c>
      <c r="M47" s="104">
        <f>[43]Julho!$G$16</f>
        <v>27</v>
      </c>
      <c r="N47" s="104">
        <f>[43]Julho!$G$17</f>
        <v>29</v>
      </c>
      <c r="O47" s="104">
        <f>[43]Julho!$G$18</f>
        <v>29</v>
      </c>
      <c r="P47" s="104">
        <f>[43]Julho!$G$19</f>
        <v>26</v>
      </c>
      <c r="Q47" s="104">
        <f>[43]Julho!$G$20</f>
        <v>21</v>
      </c>
      <c r="R47" s="104">
        <f>[43]Julho!$G$21</f>
        <v>38</v>
      </c>
      <c r="S47" s="104">
        <f>[43]Julho!$G$22</f>
        <v>40</v>
      </c>
      <c r="T47" s="104">
        <f>[43]Julho!$G$23</f>
        <v>21</v>
      </c>
      <c r="U47" s="104">
        <f>[43]Julho!$G$24</f>
        <v>30</v>
      </c>
      <c r="V47" s="104">
        <f>[43]Julho!$G$25</f>
        <v>28</v>
      </c>
      <c r="W47" s="104">
        <f>[43]Julho!$G$26</f>
        <v>28</v>
      </c>
      <c r="X47" s="104">
        <f>[43]Julho!$G$27</f>
        <v>28</v>
      </c>
      <c r="Y47" s="104">
        <f>[43]Julho!$G$28</f>
        <v>28</v>
      </c>
      <c r="Z47" s="104">
        <f>[43]Julho!$G$29</f>
        <v>31</v>
      </c>
      <c r="AA47" s="104">
        <f>[43]Julho!$G$30</f>
        <v>30</v>
      </c>
      <c r="AB47" s="104">
        <f>[43]Julho!$G$31</f>
        <v>27</v>
      </c>
      <c r="AC47" s="104">
        <f>[43]Julho!$G$32</f>
        <v>86</v>
      </c>
      <c r="AD47" s="104">
        <f>[43]Julho!$G$33</f>
        <v>33</v>
      </c>
      <c r="AE47" s="104">
        <f>[43]Julho!$G$34</f>
        <v>22</v>
      </c>
      <c r="AF47" s="104">
        <f>[43]Julho!$G$35</f>
        <v>22</v>
      </c>
      <c r="AG47" s="109">
        <f t="shared" si="3"/>
        <v>21</v>
      </c>
      <c r="AH47" s="108">
        <f t="shared" si="4"/>
        <v>32.58064516129032</v>
      </c>
      <c r="AI47" s="12" t="s">
        <v>35</v>
      </c>
      <c r="AK47" t="s">
        <v>35</v>
      </c>
      <c r="AL47" t="s">
        <v>35</v>
      </c>
      <c r="AM47" t="s">
        <v>35</v>
      </c>
    </row>
    <row r="48" spans="1:39" x14ac:dyDescent="0.2">
      <c r="A48" s="47" t="s">
        <v>16</v>
      </c>
      <c r="B48" s="104">
        <f>[44]Julho!$G$5</f>
        <v>55</v>
      </c>
      <c r="C48" s="104">
        <f>[44]Julho!$G$6</f>
        <v>31</v>
      </c>
      <c r="D48" s="104">
        <f>[44]Julho!$G$7</f>
        <v>38</v>
      </c>
      <c r="E48" s="104">
        <f>[44]Julho!$G$8</f>
        <v>34</v>
      </c>
      <c r="F48" s="104">
        <f>[44]Julho!$G$9</f>
        <v>32</v>
      </c>
      <c r="G48" s="104">
        <f>[44]Julho!$G$10</f>
        <v>29</v>
      </c>
      <c r="H48" s="104">
        <f>[44]Julho!$G$11</f>
        <v>22</v>
      </c>
      <c r="I48" s="104">
        <f>[44]Julho!$G$12</f>
        <v>21</v>
      </c>
      <c r="J48" s="104">
        <f>[44]Julho!$G$13</f>
        <v>22</v>
      </c>
      <c r="K48" s="104">
        <f>[44]Julho!$G$14</f>
        <v>23</v>
      </c>
      <c r="L48" s="104">
        <f>[44]Julho!$G$15</f>
        <v>23</v>
      </c>
      <c r="M48" s="104">
        <f>[44]Julho!$G$16</f>
        <v>23</v>
      </c>
      <c r="N48" s="104">
        <f>[44]Julho!$G$17</f>
        <v>20</v>
      </c>
      <c r="O48" s="104">
        <f>[44]Julho!$G$18</f>
        <v>24</v>
      </c>
      <c r="P48" s="104">
        <f>[44]Julho!$G$19</f>
        <v>23</v>
      </c>
      <c r="Q48" s="104">
        <f>[44]Julho!$G$20</f>
        <v>26</v>
      </c>
      <c r="R48" s="104">
        <f>[44]Julho!$G$21</f>
        <v>39</v>
      </c>
      <c r="S48" s="104">
        <f>[44]Julho!$G$22</f>
        <v>30</v>
      </c>
      <c r="T48" s="104">
        <f>[44]Julho!$G$23</f>
        <v>25</v>
      </c>
      <c r="U48" s="104">
        <f>[44]Julho!$G$24</f>
        <v>27</v>
      </c>
      <c r="V48" s="104">
        <f>[44]Julho!$G$25</f>
        <v>29</v>
      </c>
      <c r="W48" s="104">
        <f>[44]Julho!$G$26</f>
        <v>28</v>
      </c>
      <c r="X48" s="104">
        <f>[44]Julho!$G$27</f>
        <v>27</v>
      </c>
      <c r="Y48" s="104">
        <f>[44]Julho!$G$28</f>
        <v>31</v>
      </c>
      <c r="Z48" s="104">
        <f>[44]Julho!$G$29</f>
        <v>25</v>
      </c>
      <c r="AA48" s="104">
        <f>[44]Julho!$G$30</f>
        <v>24</v>
      </c>
      <c r="AB48" s="104">
        <f>[44]Julho!$G$31</f>
        <v>39</v>
      </c>
      <c r="AC48" s="104">
        <f>[44]Julho!$G$32</f>
        <v>72</v>
      </c>
      <c r="AD48" s="104">
        <f>[44]Julho!$G$33</f>
        <v>42</v>
      </c>
      <c r="AE48" s="104">
        <f>[44]Julho!$G$34</f>
        <v>22</v>
      </c>
      <c r="AF48" s="104">
        <f>[44]Julho!$G$35</f>
        <v>21</v>
      </c>
      <c r="AG48" s="109">
        <f t="shared" si="3"/>
        <v>20</v>
      </c>
      <c r="AH48" s="108">
        <f t="shared" si="4"/>
        <v>29.903225806451612</v>
      </c>
      <c r="AL48" t="s">
        <v>35</v>
      </c>
    </row>
    <row r="49" spans="1:39" x14ac:dyDescent="0.2">
      <c r="A49" s="47" t="s">
        <v>208</v>
      </c>
      <c r="B49" s="104">
        <f>[45]Julho!$G$5</f>
        <v>52</v>
      </c>
      <c r="C49" s="104">
        <f>[45]Julho!$G$6</f>
        <v>33</v>
      </c>
      <c r="D49" s="104">
        <f>[45]Julho!$G$7</f>
        <v>39</v>
      </c>
      <c r="E49" s="104">
        <f>[45]Julho!$G$8</f>
        <v>39</v>
      </c>
      <c r="F49" s="104">
        <f>[45]Julho!$G$9</f>
        <v>36</v>
      </c>
      <c r="G49" s="104">
        <f>[45]Julho!$G$10</f>
        <v>31</v>
      </c>
      <c r="H49" s="104">
        <f>[45]Julho!$G$11</f>
        <v>23</v>
      </c>
      <c r="I49" s="104">
        <f>[45]Julho!$G$12</f>
        <v>26</v>
      </c>
      <c r="J49" s="104">
        <f>[45]Julho!$G$13</f>
        <v>29</v>
      </c>
      <c r="K49" s="104">
        <f>[45]Julho!$G$14</f>
        <v>27</v>
      </c>
      <c r="L49" s="104">
        <f>[45]Julho!$G$15</f>
        <v>28</v>
      </c>
      <c r="M49" s="104">
        <f>[45]Julho!$G$16</f>
        <v>26</v>
      </c>
      <c r="N49" s="104">
        <f>[45]Julho!$G$17</f>
        <v>24</v>
      </c>
      <c r="O49" s="104">
        <f>[45]Julho!$G$18</f>
        <v>26</v>
      </c>
      <c r="P49" s="104">
        <f>[45]Julho!$G$19</f>
        <v>27</v>
      </c>
      <c r="Q49" s="104">
        <f>[45]Julho!$G$20</f>
        <v>27</v>
      </c>
      <c r="R49" s="104">
        <f>[45]Julho!$G$21</f>
        <v>39</v>
      </c>
      <c r="S49" s="104">
        <f>[45]Julho!$G$22</f>
        <v>32</v>
      </c>
      <c r="T49" s="104">
        <f>[45]Julho!$G$23</f>
        <v>28</v>
      </c>
      <c r="U49" s="104">
        <f>[45]Julho!$G$24</f>
        <v>29</v>
      </c>
      <c r="V49" s="104">
        <f>[45]Julho!$G$25</f>
        <v>29</v>
      </c>
      <c r="W49" s="104">
        <f>[45]Julho!$G$26</f>
        <v>31</v>
      </c>
      <c r="X49" s="104">
        <f>[45]Julho!$G$27</f>
        <v>31</v>
      </c>
      <c r="Y49" s="104">
        <f>[45]Julho!$G$28</f>
        <v>30</v>
      </c>
      <c r="Z49" s="104">
        <f>[45]Julho!$G$29</f>
        <v>24</v>
      </c>
      <c r="AA49" s="104">
        <f>[45]Julho!$G$30</f>
        <v>26</v>
      </c>
      <c r="AB49" s="104">
        <f>[45]Julho!$G$31</f>
        <v>39</v>
      </c>
      <c r="AC49" s="104">
        <f>[45]Julho!$G$32</f>
        <v>72</v>
      </c>
      <c r="AD49" s="104">
        <f>[45]Julho!$G$33</f>
        <v>41</v>
      </c>
      <c r="AE49" s="104">
        <f>[45]Julho!$G$34</f>
        <v>22</v>
      </c>
      <c r="AF49" s="104">
        <f>[45]Julho!$G$35</f>
        <v>20</v>
      </c>
      <c r="AG49" s="109">
        <f t="shared" si="3"/>
        <v>20</v>
      </c>
      <c r="AH49" s="108">
        <f t="shared" si="4"/>
        <v>31.806451612903224</v>
      </c>
    </row>
    <row r="50" spans="1:39" x14ac:dyDescent="0.2">
      <c r="A50" s="47" t="s">
        <v>146</v>
      </c>
      <c r="B50" s="104">
        <f>[46]Julho!$G$5</f>
        <v>53</v>
      </c>
      <c r="C50" s="104">
        <f>[46]Julho!$G$6</f>
        <v>73</v>
      </c>
      <c r="D50" s="104">
        <f>[46]Julho!$G$7</f>
        <v>55</v>
      </c>
      <c r="E50" s="104">
        <f>[46]Julho!$G$8</f>
        <v>49</v>
      </c>
      <c r="F50" s="104">
        <f>[46]Julho!$G$9</f>
        <v>43</v>
      </c>
      <c r="G50" s="104">
        <f>[46]Julho!$G$10</f>
        <v>38</v>
      </c>
      <c r="H50" s="104">
        <f>[46]Julho!$G$11</f>
        <v>38</v>
      </c>
      <c r="I50" s="104">
        <f>[46]Julho!$G$12</f>
        <v>36</v>
      </c>
      <c r="J50" s="104">
        <f>[46]Julho!$G$13</f>
        <v>36</v>
      </c>
      <c r="K50" s="104">
        <f>[46]Julho!$G$14</f>
        <v>38</v>
      </c>
      <c r="L50" s="104">
        <f>[46]Julho!$G$15</f>
        <v>29</v>
      </c>
      <c r="M50" s="104">
        <f>[46]Julho!$G$16</f>
        <v>27</v>
      </c>
      <c r="N50" s="104">
        <f>[46]Julho!$G$17</f>
        <v>29</v>
      </c>
      <c r="O50" s="104">
        <f>[46]Julho!$G$18</f>
        <v>31</v>
      </c>
      <c r="P50" s="104">
        <f>[46]Julho!$E$19</f>
        <v>69.541666666666671</v>
      </c>
      <c r="Q50" s="104">
        <f>[46]Julho!$G$20</f>
        <v>27</v>
      </c>
      <c r="R50" s="104">
        <f>[46]Julho!$G$21</f>
        <v>29</v>
      </c>
      <c r="S50" s="104">
        <f>[46]Julho!$G$22</f>
        <v>35</v>
      </c>
      <c r="T50" s="104">
        <f>[46]Julho!$G$23</f>
        <v>39</v>
      </c>
      <c r="U50" s="104">
        <f>[46]Julho!$G$24</f>
        <v>35</v>
      </c>
      <c r="V50" s="104">
        <f>[46]Julho!$G$25</f>
        <v>31</v>
      </c>
      <c r="W50" s="104">
        <f>[46]Julho!$G$26</f>
        <v>29</v>
      </c>
      <c r="X50" s="104">
        <f>[46]Julho!$G$27</f>
        <v>30</v>
      </c>
      <c r="Y50" s="104">
        <f>[46]Julho!$G$28</f>
        <v>24</v>
      </c>
      <c r="Z50" s="104">
        <f>[46]Julho!$G$29</f>
        <v>31</v>
      </c>
      <c r="AA50" s="104">
        <f>[46]Julho!$G$30</f>
        <v>28</v>
      </c>
      <c r="AB50" s="104">
        <f>[46]Julho!$G$31</f>
        <v>26</v>
      </c>
      <c r="AC50" s="104">
        <f>[46]Julho!$G$32</f>
        <v>44</v>
      </c>
      <c r="AD50" s="104">
        <f>[46]Julho!$G$33</f>
        <v>36</v>
      </c>
      <c r="AE50" s="104">
        <f>[46]Julho!$G$34</f>
        <v>24</v>
      </c>
      <c r="AF50" s="104">
        <f>[46]Julho!$G$35</f>
        <v>20</v>
      </c>
      <c r="AG50" s="109">
        <f t="shared" si="3"/>
        <v>20</v>
      </c>
      <c r="AH50" s="108">
        <f t="shared" si="4"/>
        <v>36.533602150537632</v>
      </c>
      <c r="AJ50" t="s">
        <v>35</v>
      </c>
      <c r="AL50" t="s">
        <v>35</v>
      </c>
    </row>
    <row r="51" spans="1:39" hidden="1" x14ac:dyDescent="0.2">
      <c r="A51" s="47" t="s">
        <v>278</v>
      </c>
      <c r="B51" s="104" t="str">
        <f>[47]Julho!$G$5</f>
        <v>*</v>
      </c>
      <c r="C51" s="104" t="str">
        <f>[47]Julho!$G$6</f>
        <v>*</v>
      </c>
      <c r="D51" s="104" t="str">
        <f>[47]Julho!$G$7</f>
        <v>*</v>
      </c>
      <c r="E51" s="104" t="str">
        <f>[47]Julho!$G$8</f>
        <v>*</v>
      </c>
      <c r="F51" s="104" t="str">
        <f>[47]Julho!$G$9</f>
        <v>*</v>
      </c>
      <c r="G51" s="104" t="str">
        <f>[47]Julho!$G$10</f>
        <v>*</v>
      </c>
      <c r="H51" s="104" t="str">
        <f>[47]Julho!$G$11</f>
        <v>*</v>
      </c>
      <c r="I51" s="104" t="str">
        <f>[47]Julho!$G$12</f>
        <v>*</v>
      </c>
      <c r="J51" s="104" t="str">
        <f>[47]Julho!$G$13</f>
        <v>*</v>
      </c>
      <c r="K51" s="104" t="str">
        <f>[47]Julho!$G$14</f>
        <v>*</v>
      </c>
      <c r="L51" s="104" t="str">
        <f>[47]Julho!$G$15</f>
        <v>*</v>
      </c>
      <c r="M51" s="104" t="str">
        <f>[47]Julho!$G$16</f>
        <v>*</v>
      </c>
      <c r="N51" s="104" t="str">
        <f>[47]Julho!$G$17</f>
        <v>*</v>
      </c>
      <c r="O51" s="104" t="str">
        <f>[47]Julho!$G$18</f>
        <v>*</v>
      </c>
      <c r="P51" s="104" t="str">
        <f>[47]Julho!$E$19</f>
        <v>*</v>
      </c>
      <c r="Q51" s="104" t="str">
        <f>[47]Julho!$G$20</f>
        <v>*</v>
      </c>
      <c r="R51" s="104" t="str">
        <f>[47]Julho!$G$21</f>
        <v>*</v>
      </c>
      <c r="S51" s="104" t="str">
        <f>[47]Julho!$G$22</f>
        <v>*</v>
      </c>
      <c r="T51" s="104" t="str">
        <f>[47]Julho!$G$23</f>
        <v>*</v>
      </c>
      <c r="U51" s="104" t="str">
        <f>[47]Julho!$G$24</f>
        <v>*</v>
      </c>
      <c r="V51" s="104" t="str">
        <f>[47]Julho!$G$25</f>
        <v>*</v>
      </c>
      <c r="W51" s="104" t="str">
        <f>[47]Julho!$G$26</f>
        <v>*</v>
      </c>
      <c r="X51" s="104" t="str">
        <f>[47]Julho!$G$27</f>
        <v>*</v>
      </c>
      <c r="Y51" s="104" t="str">
        <f>[47]Julho!$G$28</f>
        <v>*</v>
      </c>
      <c r="Z51" s="104" t="str">
        <f>[47]Julho!$G$29</f>
        <v>*</v>
      </c>
      <c r="AA51" s="104" t="str">
        <f>[47]Julho!$G$30</f>
        <v>*</v>
      </c>
      <c r="AB51" s="104" t="str">
        <f>[47]Julho!$G$31</f>
        <v>*</v>
      </c>
      <c r="AC51" s="104" t="str">
        <f>[47]Julho!$G$32</f>
        <v>*</v>
      </c>
      <c r="AD51" s="104" t="str">
        <f>[47]Julho!$G$33</f>
        <v>*</v>
      </c>
      <c r="AE51" s="104" t="str">
        <f>[47]Julho!$G$34</f>
        <v>*</v>
      </c>
      <c r="AF51" s="104" t="str">
        <f>[47]Julho!$G$35</f>
        <v>*</v>
      </c>
      <c r="AG51" s="109" t="s">
        <v>154</v>
      </c>
      <c r="AH51" s="108" t="s">
        <v>154</v>
      </c>
    </row>
    <row r="52" spans="1:39" x14ac:dyDescent="0.2">
      <c r="A52" s="47" t="s">
        <v>17</v>
      </c>
      <c r="B52" s="104">
        <f>[48]Julho!$G$5</f>
        <v>53</v>
      </c>
      <c r="C52" s="104">
        <f>[48]Julho!$G$6</f>
        <v>58</v>
      </c>
      <c r="D52" s="104">
        <f>[48]Julho!$G$7</f>
        <v>59</v>
      </c>
      <c r="E52" s="104">
        <f>[48]Julho!$G$8</f>
        <v>48</v>
      </c>
      <c r="F52" s="104">
        <f>[48]Julho!$G$9</f>
        <v>41</v>
      </c>
      <c r="G52" s="104">
        <f>[48]Julho!$G$10</f>
        <v>29</v>
      </c>
      <c r="H52" s="104">
        <f>[48]Julho!$G$11</f>
        <v>42</v>
      </c>
      <c r="I52" s="104">
        <f>[48]Julho!$G$12</f>
        <v>36</v>
      </c>
      <c r="J52" s="104">
        <f>[48]Julho!$G$13</f>
        <v>31</v>
      </c>
      <c r="K52" s="104">
        <f>[48]Julho!$G$14</f>
        <v>35</v>
      </c>
      <c r="L52" s="104">
        <f>[48]Julho!$G$15</f>
        <v>31</v>
      </c>
      <c r="M52" s="104">
        <f>[48]Julho!$G$16</f>
        <v>29</v>
      </c>
      <c r="N52" s="104">
        <f>[48]Julho!$G$17</f>
        <v>31</v>
      </c>
      <c r="O52" s="104">
        <f>[48]Julho!$G$18</f>
        <v>37</v>
      </c>
      <c r="P52" s="104">
        <f>[48]Julho!$G$19</f>
        <v>28</v>
      </c>
      <c r="Q52" s="104">
        <f>[48]Julho!$G$20</f>
        <v>26</v>
      </c>
      <c r="R52" s="104">
        <f>[48]Julho!$G$21</f>
        <v>54</v>
      </c>
      <c r="S52" s="104">
        <f>[48]Julho!$G$22</f>
        <v>45</v>
      </c>
      <c r="T52" s="104">
        <f>[48]Julho!$G$23</f>
        <v>30</v>
      </c>
      <c r="U52" s="104">
        <f>[48]Julho!$G$24</f>
        <v>33</v>
      </c>
      <c r="V52" s="104">
        <f>[48]Julho!$G$25</f>
        <v>27</v>
      </c>
      <c r="W52" s="104">
        <f>[48]Julho!$G$26</f>
        <v>28</v>
      </c>
      <c r="X52" s="104">
        <f>[48]Julho!$G$27</f>
        <v>30</v>
      </c>
      <c r="Y52" s="104">
        <f>[48]Julho!$G$28</f>
        <v>23</v>
      </c>
      <c r="Z52" s="104">
        <f>[48]Julho!$G$29</f>
        <v>31</v>
      </c>
      <c r="AA52" s="104">
        <f>[48]Julho!$G$30</f>
        <v>31</v>
      </c>
      <c r="AB52" s="104">
        <f>[48]Julho!$G$31</f>
        <v>25</v>
      </c>
      <c r="AC52" s="104">
        <f>[48]Julho!$G$32</f>
        <v>66</v>
      </c>
      <c r="AD52" s="104">
        <f>[48]Julho!$G$33</f>
        <v>34</v>
      </c>
      <c r="AE52" s="104">
        <f>[48]Julho!$G$34</f>
        <v>27</v>
      </c>
      <c r="AF52" s="104">
        <f>[48]Julho!$G$35</f>
        <v>25</v>
      </c>
      <c r="AG52" s="109">
        <f t="shared" si="3"/>
        <v>23</v>
      </c>
      <c r="AH52" s="108">
        <f t="shared" si="4"/>
        <v>36.225806451612904</v>
      </c>
    </row>
    <row r="53" spans="1:39" x14ac:dyDescent="0.2">
      <c r="A53" s="47" t="s">
        <v>130</v>
      </c>
      <c r="B53" s="104">
        <f>[49]Julho!$G$5</f>
        <v>59</v>
      </c>
      <c r="C53" s="104">
        <f>[49]Julho!$G$6</f>
        <v>71</v>
      </c>
      <c r="D53" s="104">
        <f>[49]Julho!$G$7</f>
        <v>56</v>
      </c>
      <c r="E53" s="104">
        <f>[49]Julho!$G$8</f>
        <v>50</v>
      </c>
      <c r="F53" s="104">
        <f>[49]Julho!$G$9</f>
        <v>44</v>
      </c>
      <c r="G53" s="104">
        <f>[49]Julho!$G$10</f>
        <v>38</v>
      </c>
      <c r="H53" s="104">
        <f>[49]Julho!$G$11</f>
        <v>44</v>
      </c>
      <c r="I53" s="104">
        <f>[49]Julho!$G$12</f>
        <v>37</v>
      </c>
      <c r="J53" s="104">
        <f>[49]Julho!$G$13</f>
        <v>40</v>
      </c>
      <c r="K53" s="104">
        <f>[49]Julho!$G$14</f>
        <v>43</v>
      </c>
      <c r="L53" s="104">
        <f>[49]Julho!$G$15</f>
        <v>28</v>
      </c>
      <c r="M53" s="104">
        <f>[49]Julho!$G$16</f>
        <v>28</v>
      </c>
      <c r="N53" s="104">
        <f>[49]Julho!$G$17</f>
        <v>40</v>
      </c>
      <c r="O53" s="104">
        <f>[49]Julho!$G$18</f>
        <v>35</v>
      </c>
      <c r="P53" s="104">
        <f>[49]Julho!$G$19</f>
        <v>30</v>
      </c>
      <c r="Q53" s="104">
        <f>[49]Julho!$G$20</f>
        <v>27</v>
      </c>
      <c r="R53" s="104">
        <f>[49]Julho!$G$21</f>
        <v>29</v>
      </c>
      <c r="S53" s="104">
        <f>[49]Julho!$G$22</f>
        <v>40</v>
      </c>
      <c r="T53" s="104">
        <f>[49]Julho!$G$23</f>
        <v>28</v>
      </c>
      <c r="U53" s="104">
        <f>[49]Julho!$G$24</f>
        <v>34</v>
      </c>
      <c r="V53" s="104">
        <f>[49]Julho!$G$25</f>
        <v>33</v>
      </c>
      <c r="W53" s="104">
        <f>[49]Julho!$G$26</f>
        <v>33</v>
      </c>
      <c r="X53" s="104">
        <f>[49]Julho!$G$27</f>
        <v>33</v>
      </c>
      <c r="Y53" s="104">
        <f>[49]Julho!$G$28</f>
        <v>38</v>
      </c>
      <c r="Z53" s="104">
        <f>[49]Julho!$G$29</f>
        <v>39</v>
      </c>
      <c r="AA53" s="104">
        <f>[49]Julho!$G$30</f>
        <v>32</v>
      </c>
      <c r="AB53" s="104">
        <f>[49]Julho!$G$31</f>
        <v>24</v>
      </c>
      <c r="AC53" s="104">
        <f>[49]Julho!$G$32</f>
        <v>39</v>
      </c>
      <c r="AD53" s="104">
        <f>[49]Julho!$G$33</f>
        <v>41</v>
      </c>
      <c r="AE53" s="104">
        <f>[49]Julho!$G$34</f>
        <v>28</v>
      </c>
      <c r="AF53" s="104">
        <f>[49]Julho!$G$35</f>
        <v>25</v>
      </c>
      <c r="AG53" s="109">
        <f t="shared" si="3"/>
        <v>24</v>
      </c>
      <c r="AH53" s="108">
        <f t="shared" si="4"/>
        <v>37.612903225806448</v>
      </c>
      <c r="AJ53" t="s">
        <v>35</v>
      </c>
      <c r="AL53" t="s">
        <v>35</v>
      </c>
      <c r="AM53" t="s">
        <v>35</v>
      </c>
    </row>
    <row r="54" spans="1:39" x14ac:dyDescent="0.2">
      <c r="A54" s="47" t="s">
        <v>18</v>
      </c>
      <c r="B54" s="104">
        <f>[50]Julho!$G$5</f>
        <v>71</v>
      </c>
      <c r="C54" s="104">
        <f>[50]Julho!$G$6</f>
        <v>61</v>
      </c>
      <c r="D54" s="104">
        <f>[50]Julho!$G$7</f>
        <v>53</v>
      </c>
      <c r="E54" s="104">
        <f>[50]Julho!$G$8</f>
        <v>52</v>
      </c>
      <c r="F54" s="104">
        <f>[50]Julho!$G$9</f>
        <v>35</v>
      </c>
      <c r="G54" s="104">
        <f>[50]Julho!$G$10</f>
        <v>34</v>
      </c>
      <c r="H54" s="104">
        <f>[50]Julho!$G$11</f>
        <v>32</v>
      </c>
      <c r="I54" s="104">
        <f>[50]Julho!$G$12</f>
        <v>35</v>
      </c>
      <c r="J54" s="104">
        <f>[50]Julho!$G$13</f>
        <v>36</v>
      </c>
      <c r="K54" s="104">
        <f>[50]Julho!$G$14</f>
        <v>29</v>
      </c>
      <c r="L54" s="104">
        <f>[50]Julho!$G$15</f>
        <v>28</v>
      </c>
      <c r="M54" s="104">
        <f>[50]Julho!$G$16</f>
        <v>25</v>
      </c>
      <c r="N54" s="104">
        <f>[50]Julho!$G$17</f>
        <v>26</v>
      </c>
      <c r="O54" s="104">
        <f>[50]Julho!$G$18</f>
        <v>26</v>
      </c>
      <c r="P54" s="104">
        <f>[50]Julho!$G$19</f>
        <v>28</v>
      </c>
      <c r="Q54" s="104">
        <f>[50]Julho!$G$20</f>
        <v>25</v>
      </c>
      <c r="R54" s="104">
        <f>[50]Julho!$G$21</f>
        <v>30</v>
      </c>
      <c r="S54" s="104">
        <f>[50]Julho!$G$22</f>
        <v>41</v>
      </c>
      <c r="T54" s="104">
        <f>[50]Julho!$G$23</f>
        <v>31</v>
      </c>
      <c r="U54" s="104">
        <f>[50]Julho!$G$24</f>
        <v>31</v>
      </c>
      <c r="V54" s="104">
        <f>[50]Julho!$G$25</f>
        <v>25</v>
      </c>
      <c r="W54" s="104">
        <f>[50]Julho!$G$26</f>
        <v>28</v>
      </c>
      <c r="X54" s="104">
        <f>[50]Julho!$G$27</f>
        <v>21</v>
      </c>
      <c r="Y54" s="104">
        <f>[50]Julho!$G$28</f>
        <v>25</v>
      </c>
      <c r="Z54" s="104">
        <f>[50]Julho!$G$29</f>
        <v>25</v>
      </c>
      <c r="AA54" s="104">
        <f>[50]Julho!$G$30</f>
        <v>22</v>
      </c>
      <c r="AB54" s="104">
        <f>[50]Julho!$G$31</f>
        <v>23</v>
      </c>
      <c r="AC54" s="104">
        <f>[50]Julho!$G$32</f>
        <v>53</v>
      </c>
      <c r="AD54" s="104">
        <f>[50]Julho!$G$33</f>
        <v>33</v>
      </c>
      <c r="AE54" s="104">
        <f>[50]Julho!$G$34</f>
        <v>20</v>
      </c>
      <c r="AF54" s="104">
        <f>[50]Julho!$G$35</f>
        <v>16</v>
      </c>
      <c r="AG54" s="109">
        <f t="shared" si="3"/>
        <v>16</v>
      </c>
      <c r="AH54" s="108">
        <f t="shared" si="4"/>
        <v>32.903225806451616</v>
      </c>
    </row>
    <row r="55" spans="1:39" x14ac:dyDescent="0.2">
      <c r="A55" s="47" t="s">
        <v>19</v>
      </c>
      <c r="B55" s="104">
        <f>[51]Julho!$G$5</f>
        <v>60</v>
      </c>
      <c r="C55" s="104">
        <f>[51]Julho!$G$6</f>
        <v>32</v>
      </c>
      <c r="D55" s="104">
        <f>[51]Julho!$G$7</f>
        <v>36</v>
      </c>
      <c r="E55" s="104">
        <f>[51]Julho!$G$8</f>
        <v>50</v>
      </c>
      <c r="F55" s="104">
        <f>[51]Julho!$G$9</f>
        <v>46</v>
      </c>
      <c r="G55" s="104">
        <f>[51]Julho!$G$10</f>
        <v>36</v>
      </c>
      <c r="H55" s="104">
        <f>[51]Julho!$G$11</f>
        <v>39</v>
      </c>
      <c r="I55" s="104">
        <f>[51]Julho!$G$12</f>
        <v>36</v>
      </c>
      <c r="J55" s="104">
        <f>[51]Julho!$G$13</f>
        <v>35</v>
      </c>
      <c r="K55" s="104">
        <f>[51]Julho!$G$14</f>
        <v>39</v>
      </c>
      <c r="L55" s="104">
        <f>[51]Julho!$G$15</f>
        <v>41</v>
      </c>
      <c r="M55" s="104">
        <f>[51]Julho!$G$16</f>
        <v>29</v>
      </c>
      <c r="N55" s="104">
        <f>[51]Julho!$G$17</f>
        <v>30</v>
      </c>
      <c r="O55" s="104">
        <f>[51]Julho!$G$18</f>
        <v>38</v>
      </c>
      <c r="P55" s="104">
        <f>[51]Julho!$G$19</f>
        <v>33</v>
      </c>
      <c r="Q55" s="104">
        <f>[51]Julho!$G$20</f>
        <v>31</v>
      </c>
      <c r="R55" s="104">
        <f>[51]Julho!$G$21</f>
        <v>49</v>
      </c>
      <c r="S55" s="104">
        <f>[51]Julho!$G$22</f>
        <v>43</v>
      </c>
      <c r="T55" s="104">
        <f>[51]Julho!$G$23</f>
        <v>35</v>
      </c>
      <c r="U55" s="104">
        <f>[51]Julho!$G$24</f>
        <v>34</v>
      </c>
      <c r="V55" s="104">
        <f>[51]Julho!$G$25</f>
        <v>38</v>
      </c>
      <c r="W55" s="104">
        <f>[51]Julho!$G$26</f>
        <v>33</v>
      </c>
      <c r="X55" s="104">
        <f>[51]Julho!$G$27</f>
        <v>32</v>
      </c>
      <c r="Y55" s="104">
        <f>[51]Julho!$G$28</f>
        <v>55</v>
      </c>
      <c r="Z55" s="104">
        <f>[51]Julho!$G$29</f>
        <v>44</v>
      </c>
      <c r="AA55" s="104">
        <f>[51]Julho!$G$30</f>
        <v>41</v>
      </c>
      <c r="AB55" s="104">
        <f>[51]Julho!$G$31</f>
        <v>39</v>
      </c>
      <c r="AC55" s="104">
        <f>[51]Julho!$G$32</f>
        <v>77</v>
      </c>
      <c r="AD55" s="104">
        <f>[51]Julho!$G$33</f>
        <v>49</v>
      </c>
      <c r="AE55" s="104">
        <f>[51]Julho!$G$34</f>
        <v>30</v>
      </c>
      <c r="AF55" s="104">
        <f>[51]Julho!$G$35</f>
        <v>32</v>
      </c>
      <c r="AG55" s="109">
        <f t="shared" si="3"/>
        <v>29</v>
      </c>
      <c r="AH55" s="108">
        <f t="shared" si="4"/>
        <v>40.064516129032256</v>
      </c>
      <c r="AI55" s="12" t="s">
        <v>35</v>
      </c>
      <c r="AJ55" t="s">
        <v>35</v>
      </c>
      <c r="AK55" t="s">
        <v>35</v>
      </c>
      <c r="AL55" t="s">
        <v>35</v>
      </c>
    </row>
    <row r="56" spans="1:39" x14ac:dyDescent="0.2">
      <c r="A56" s="47" t="s">
        <v>23</v>
      </c>
      <c r="B56" s="104">
        <f>[52]Julho!$G$5</f>
        <v>49</v>
      </c>
      <c r="C56" s="104">
        <f>[52]Julho!$G$6</f>
        <v>51</v>
      </c>
      <c r="D56" s="104">
        <f>[52]Julho!$G$7</f>
        <v>45</v>
      </c>
      <c r="E56" s="104">
        <f>[52]Julho!$G$8</f>
        <v>42</v>
      </c>
      <c r="F56" s="104">
        <f>[52]Julho!$G$9</f>
        <v>32</v>
      </c>
      <c r="G56" s="104">
        <f>[52]Julho!$G$10</f>
        <v>26</v>
      </c>
      <c r="H56" s="104">
        <f>[52]Julho!$G$11</f>
        <v>29</v>
      </c>
      <c r="I56" s="104">
        <f>[52]Julho!$G$12</f>
        <v>27</v>
      </c>
      <c r="J56" s="104">
        <f>[52]Julho!$G$13</f>
        <v>30</v>
      </c>
      <c r="K56" s="104">
        <f>[52]Julho!$G$14</f>
        <v>27</v>
      </c>
      <c r="L56" s="104">
        <f>[52]Julho!$G$15</f>
        <v>24</v>
      </c>
      <c r="M56" s="104">
        <f>[52]Julho!$G$16</f>
        <v>22</v>
      </c>
      <c r="N56" s="104">
        <f>[52]Julho!$G$17</f>
        <v>25</v>
      </c>
      <c r="O56" s="104">
        <f>[52]Julho!$G$18</f>
        <v>24</v>
      </c>
      <c r="P56" s="104">
        <f>[52]Julho!$G$19</f>
        <v>23</v>
      </c>
      <c r="Q56" s="104">
        <f>[52]Julho!$G$20</f>
        <v>20</v>
      </c>
      <c r="R56" s="104">
        <f>[52]Julho!$G$21</f>
        <v>34</v>
      </c>
      <c r="S56" s="104">
        <f>[52]Julho!$G$22</f>
        <v>32</v>
      </c>
      <c r="T56" s="104">
        <f>[52]Julho!$G$23</f>
        <v>31</v>
      </c>
      <c r="U56" s="104">
        <f>[52]Julho!$G$24</f>
        <v>28</v>
      </c>
      <c r="V56" s="104">
        <f>[52]Julho!$G$25</f>
        <v>23</v>
      </c>
      <c r="W56" s="104">
        <f>[52]Julho!$G$26</f>
        <v>22</v>
      </c>
      <c r="X56" s="104">
        <f>[52]Julho!$G$27</f>
        <v>22</v>
      </c>
      <c r="Y56" s="104">
        <f>[52]Julho!$G$28</f>
        <v>20</v>
      </c>
      <c r="Z56" s="104">
        <f>[52]Julho!$G$29</f>
        <v>22</v>
      </c>
      <c r="AA56" s="104">
        <f>[52]Julho!$G$30</f>
        <v>20</v>
      </c>
      <c r="AB56" s="104">
        <f>[52]Julho!$G$31</f>
        <v>23</v>
      </c>
      <c r="AC56" s="104">
        <f>[52]Julho!$G$32</f>
        <v>40</v>
      </c>
      <c r="AD56" s="104">
        <f>[52]Julho!$G$33</f>
        <v>31</v>
      </c>
      <c r="AE56" s="104">
        <f>[52]Julho!$G$34</f>
        <v>18</v>
      </c>
      <c r="AF56" s="104">
        <f>[52]Julho!$G$35</f>
        <v>15</v>
      </c>
      <c r="AG56" s="109">
        <f t="shared" si="3"/>
        <v>15</v>
      </c>
      <c r="AH56" s="108">
        <f t="shared" si="4"/>
        <v>28.29032258064516</v>
      </c>
      <c r="AL56" t="s">
        <v>35</v>
      </c>
    </row>
    <row r="57" spans="1:39" x14ac:dyDescent="0.2">
      <c r="A57" s="47" t="s">
        <v>34</v>
      </c>
      <c r="B57" s="104">
        <f>[53]Julho!$G$5</f>
        <v>78</v>
      </c>
      <c r="C57" s="104">
        <f>[53]Julho!$G$6</f>
        <v>66</v>
      </c>
      <c r="D57" s="104">
        <f>[53]Julho!$G$7</f>
        <v>53</v>
      </c>
      <c r="E57" s="104">
        <f>[53]Julho!$G$8</f>
        <v>47</v>
      </c>
      <c r="F57" s="104">
        <f>[53]Julho!$G$9</f>
        <v>33</v>
      </c>
      <c r="G57" s="104">
        <f>[53]Julho!$G$10</f>
        <v>26</v>
      </c>
      <c r="H57" s="104">
        <f>[53]Julho!$G$11</f>
        <v>25</v>
      </c>
      <c r="I57" s="104">
        <f>[53]Julho!$G$12</f>
        <v>31</v>
      </c>
      <c r="J57" s="104">
        <f>[53]Julho!$G$13</f>
        <v>28</v>
      </c>
      <c r="K57" s="104">
        <f>[53]Julho!$G$14</f>
        <v>19</v>
      </c>
      <c r="L57" s="104">
        <f>[53]Julho!$G$15</f>
        <v>22</v>
      </c>
      <c r="M57" s="104">
        <f>[53]Julho!$G$16</f>
        <v>22</v>
      </c>
      <c r="N57" s="104">
        <f>[53]Julho!$G$17</f>
        <v>22</v>
      </c>
      <c r="O57" s="104">
        <f>[53]Julho!$G$18</f>
        <v>25</v>
      </c>
      <c r="P57" s="104">
        <f>[53]Julho!$G$19</f>
        <v>22</v>
      </c>
      <c r="Q57" s="104">
        <f>[53]Julho!$G$20</f>
        <v>20</v>
      </c>
      <c r="R57" s="104">
        <f>[53]Julho!$G$21</f>
        <v>28</v>
      </c>
      <c r="S57" s="104">
        <f>[53]Julho!$G$22</f>
        <v>45</v>
      </c>
      <c r="T57" s="104">
        <f>[53]Julho!$G$23</f>
        <v>22</v>
      </c>
      <c r="U57" s="104">
        <f>[53]Julho!$G$24</f>
        <v>23</v>
      </c>
      <c r="V57" s="104">
        <f>[53]Julho!$G$25</f>
        <v>22</v>
      </c>
      <c r="W57" s="104">
        <f>[53]Julho!$G$26</f>
        <v>22</v>
      </c>
      <c r="X57" s="104">
        <f>[53]Julho!$G$27</f>
        <v>26</v>
      </c>
      <c r="Y57" s="104">
        <f>[53]Julho!$G$28</f>
        <v>19</v>
      </c>
      <c r="Z57" s="104">
        <f>[53]Julho!$G$29</f>
        <v>20</v>
      </c>
      <c r="AA57" s="104">
        <f>[53]Julho!$G$30</f>
        <v>21</v>
      </c>
      <c r="AB57" s="104">
        <f>[53]Julho!$G$31</f>
        <v>20</v>
      </c>
      <c r="AC57" s="104">
        <f>[53]Julho!$G$32</f>
        <v>43</v>
      </c>
      <c r="AD57" s="104">
        <f>[53]Julho!$G$33</f>
        <v>47</v>
      </c>
      <c r="AE57" s="104">
        <f>[53]Julho!$G$34</f>
        <v>28</v>
      </c>
      <c r="AF57" s="104">
        <f>[53]Julho!$G$35</f>
        <v>17</v>
      </c>
      <c r="AG57" s="109">
        <f t="shared" si="3"/>
        <v>17</v>
      </c>
      <c r="AH57" s="108">
        <f t="shared" si="4"/>
        <v>30.387096774193548</v>
      </c>
      <c r="AI57" s="12" t="s">
        <v>35</v>
      </c>
      <c r="AJ57" t="s">
        <v>35</v>
      </c>
      <c r="AK57" t="s">
        <v>35</v>
      </c>
    </row>
    <row r="58" spans="1:39" x14ac:dyDescent="0.2">
      <c r="A58" s="47" t="s">
        <v>20</v>
      </c>
      <c r="B58" s="104">
        <f>[54]Julho!$G$5</f>
        <v>58</v>
      </c>
      <c r="C58" s="104">
        <f>[54]Julho!$G$6</f>
        <v>52</v>
      </c>
      <c r="D58" s="104">
        <f>[54]Julho!$G$7</f>
        <v>46</v>
      </c>
      <c r="E58" s="104">
        <f>[54]Julho!$G$8</f>
        <v>43</v>
      </c>
      <c r="F58" s="104">
        <f>[54]Julho!$G$9</f>
        <v>33</v>
      </c>
      <c r="G58" s="104">
        <f>[54]Julho!$G$10</f>
        <v>31</v>
      </c>
      <c r="H58" s="104">
        <f>[54]Julho!$G$11</f>
        <v>29</v>
      </c>
      <c r="I58" s="104">
        <f>[54]Julho!$G$12</f>
        <v>33</v>
      </c>
      <c r="J58" s="104">
        <f>[54]Julho!$G$13</f>
        <v>34</v>
      </c>
      <c r="K58" s="104">
        <f>[54]Julho!$G$14</f>
        <v>30</v>
      </c>
      <c r="L58" s="104">
        <f>[54]Julho!$G$15</f>
        <v>21</v>
      </c>
      <c r="M58" s="104">
        <f>[54]Julho!$G$16</f>
        <v>23</v>
      </c>
      <c r="N58" s="104">
        <f>[54]Julho!$G$17</f>
        <v>34</v>
      </c>
      <c r="O58" s="104">
        <f>[54]Julho!$G$18</f>
        <v>27</v>
      </c>
      <c r="P58" s="104">
        <f>[54]Julho!$G$19</f>
        <v>20</v>
      </c>
      <c r="Q58" s="104">
        <f>[54]Julho!$G$20</f>
        <v>20</v>
      </c>
      <c r="R58" s="104">
        <f>[54]Julho!$G$21</f>
        <v>22</v>
      </c>
      <c r="S58" s="104">
        <f>[54]Julho!$G$22</f>
        <v>30</v>
      </c>
      <c r="T58" s="104">
        <f>[54]Julho!$G$23</f>
        <v>29</v>
      </c>
      <c r="U58" s="104">
        <f>[54]Julho!$G$24</f>
        <v>23</v>
      </c>
      <c r="V58" s="104">
        <f>[54]Julho!$G$25</f>
        <v>26</v>
      </c>
      <c r="W58" s="104">
        <f>[54]Julho!$G$26</f>
        <v>24</v>
      </c>
      <c r="X58" s="104">
        <f>[54]Julho!$G$27</f>
        <v>26</v>
      </c>
      <c r="Y58" s="104">
        <f>[54]Julho!$G$28</f>
        <v>27</v>
      </c>
      <c r="Z58" s="104">
        <f>[54]Julho!$G$29</f>
        <v>28</v>
      </c>
      <c r="AA58" s="104">
        <f>[54]Julho!$G$30</f>
        <v>24</v>
      </c>
      <c r="AB58" s="104">
        <f>[54]Julho!$G$31</f>
        <v>17</v>
      </c>
      <c r="AC58" s="104">
        <f>[54]Julho!$G$32</f>
        <v>32</v>
      </c>
      <c r="AD58" s="104">
        <f>[54]Julho!$G$33</f>
        <v>35</v>
      </c>
      <c r="AE58" s="104">
        <f>[54]Julho!$G$34</f>
        <v>20</v>
      </c>
      <c r="AF58" s="104">
        <f>[54]Julho!$G$35</f>
        <v>23</v>
      </c>
      <c r="AG58" s="109">
        <f t="shared" si="3"/>
        <v>17</v>
      </c>
      <c r="AH58" s="108">
        <f t="shared" si="4"/>
        <v>29.677419354838708</v>
      </c>
      <c r="AJ58" t="s">
        <v>35</v>
      </c>
    </row>
    <row r="59" spans="1:39" s="5" customFormat="1" ht="17.100000000000001" customHeight="1" x14ac:dyDescent="0.2">
      <c r="A59" s="75" t="s">
        <v>156</v>
      </c>
      <c r="B59" s="105">
        <f t="shared" ref="B59:AE59" si="5">MIN(B5:B58)</f>
        <v>40</v>
      </c>
      <c r="C59" s="105">
        <f t="shared" si="5"/>
        <v>27</v>
      </c>
      <c r="D59" s="105">
        <f t="shared" si="5"/>
        <v>33</v>
      </c>
      <c r="E59" s="105">
        <f t="shared" si="5"/>
        <v>34</v>
      </c>
      <c r="F59" s="105">
        <f t="shared" si="5"/>
        <v>30</v>
      </c>
      <c r="G59" s="105">
        <f t="shared" si="5"/>
        <v>20</v>
      </c>
      <c r="H59" s="105">
        <f t="shared" si="5"/>
        <v>22</v>
      </c>
      <c r="I59" s="105">
        <f t="shared" si="5"/>
        <v>21</v>
      </c>
      <c r="J59" s="105">
        <f t="shared" si="5"/>
        <v>22</v>
      </c>
      <c r="K59" s="105">
        <f t="shared" si="5"/>
        <v>19</v>
      </c>
      <c r="L59" s="105">
        <f t="shared" si="5"/>
        <v>21</v>
      </c>
      <c r="M59" s="105">
        <f t="shared" si="5"/>
        <v>21</v>
      </c>
      <c r="N59" s="105">
        <f t="shared" si="5"/>
        <v>20</v>
      </c>
      <c r="O59" s="105">
        <f t="shared" si="5"/>
        <v>20</v>
      </c>
      <c r="P59" s="105">
        <f t="shared" si="5"/>
        <v>20</v>
      </c>
      <c r="Q59" s="105">
        <f t="shared" si="5"/>
        <v>17</v>
      </c>
      <c r="R59" s="105">
        <f t="shared" si="5"/>
        <v>21</v>
      </c>
      <c r="S59" s="105">
        <f t="shared" si="5"/>
        <v>29</v>
      </c>
      <c r="T59" s="105">
        <f t="shared" si="5"/>
        <v>20</v>
      </c>
      <c r="U59" s="105">
        <f t="shared" si="5"/>
        <v>23</v>
      </c>
      <c r="V59" s="105">
        <f t="shared" si="5"/>
        <v>22</v>
      </c>
      <c r="W59" s="105">
        <f t="shared" si="5"/>
        <v>22</v>
      </c>
      <c r="X59" s="105">
        <f t="shared" si="5"/>
        <v>21</v>
      </c>
      <c r="Y59" s="105">
        <f t="shared" si="5"/>
        <v>19</v>
      </c>
      <c r="Z59" s="105">
        <f t="shared" si="5"/>
        <v>17</v>
      </c>
      <c r="AA59" s="105">
        <f t="shared" si="5"/>
        <v>19</v>
      </c>
      <c r="AB59" s="105">
        <f t="shared" si="5"/>
        <v>17</v>
      </c>
      <c r="AC59" s="105">
        <f t="shared" si="5"/>
        <v>32</v>
      </c>
      <c r="AD59" s="105">
        <f t="shared" si="5"/>
        <v>27</v>
      </c>
      <c r="AE59" s="105">
        <f t="shared" si="5"/>
        <v>16</v>
      </c>
      <c r="AF59" s="105">
        <f t="shared" ref="AF59" si="6">MIN(AF5:AF58)</f>
        <v>11</v>
      </c>
      <c r="AG59" s="109">
        <f>MIN(AG5:AG58)</f>
        <v>11</v>
      </c>
      <c r="AH59" s="108">
        <f>AVERAGE(AH5:AH58)</f>
        <v>33.693680160236148</v>
      </c>
      <c r="AL59" s="5" t="s">
        <v>35</v>
      </c>
      <c r="AM59" s="5" t="s">
        <v>35</v>
      </c>
    </row>
    <row r="60" spans="1:39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/>
      <c r="AF60" s="49"/>
      <c r="AG60" s="42"/>
      <c r="AH60" s="43"/>
    </row>
    <row r="61" spans="1:39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  <c r="AJ61" s="12" t="s">
        <v>35</v>
      </c>
      <c r="AL61" t="s">
        <v>35</v>
      </c>
    </row>
    <row r="62" spans="1:39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  <c r="AM62" s="12" t="s">
        <v>35</v>
      </c>
    </row>
    <row r="63" spans="1:39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</row>
    <row r="64" spans="1:39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42"/>
      <c r="AH64" s="43"/>
      <c r="AL64" t="s">
        <v>35</v>
      </c>
    </row>
    <row r="65" spans="1:38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42"/>
      <c r="AH65" s="43"/>
    </row>
    <row r="66" spans="1:38" ht="13.5" thickBot="1" x14ac:dyDescent="0.25">
      <c r="A66" s="50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</row>
    <row r="67" spans="1:38" x14ac:dyDescent="0.2">
      <c r="AG67" s="7"/>
    </row>
    <row r="72" spans="1:38" x14ac:dyDescent="0.2">
      <c r="P72" s="2" t="s">
        <v>35</v>
      </c>
      <c r="AE72" s="2" t="s">
        <v>35</v>
      </c>
      <c r="AI72" t="s">
        <v>35</v>
      </c>
    </row>
    <row r="73" spans="1:38" x14ac:dyDescent="0.2">
      <c r="T73" s="2" t="s">
        <v>35</v>
      </c>
      <c r="Z73" s="2" t="s">
        <v>35</v>
      </c>
    </row>
    <row r="75" spans="1:38" x14ac:dyDescent="0.2">
      <c r="N75" s="2" t="s">
        <v>35</v>
      </c>
    </row>
    <row r="76" spans="1:38" x14ac:dyDescent="0.2">
      <c r="G76" s="2" t="s">
        <v>35</v>
      </c>
    </row>
    <row r="78" spans="1:38" x14ac:dyDescent="0.2">
      <c r="J78" s="2" t="s">
        <v>35</v>
      </c>
      <c r="AL78" s="12" t="s">
        <v>35</v>
      </c>
    </row>
  </sheetData>
  <mergeCells count="34">
    <mergeCell ref="M3:M4"/>
    <mergeCell ref="W3:W4"/>
    <mergeCell ref="B2:AH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X3:X4"/>
    <mergeCell ref="J3:J4"/>
    <mergeCell ref="K3:K4"/>
    <mergeCell ref="V3:V4"/>
    <mergeCell ref="A1:AH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  <mergeCell ref="S3:S4"/>
    <mergeCell ref="AF3:AF4"/>
    <mergeCell ref="A2:A4"/>
    <mergeCell ref="B3:B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1"/>
  <sheetViews>
    <sheetView zoomScale="90" zoomScaleNormal="90" workbookViewId="0">
      <selection activeCell="A24" sqref="A24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6.85546875" style="3" bestFit="1" customWidth="1"/>
    <col min="33" max="33" width="7.42578125" style="7" bestFit="1" customWidth="1"/>
  </cols>
  <sheetData>
    <row r="1" spans="1:36" ht="20.100000000000001" customHeight="1" x14ac:dyDescent="0.2">
      <c r="A1" s="136" t="s">
        <v>161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6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 t="str">
        <f>[1]Julho!$H$5</f>
        <v>*</v>
      </c>
      <c r="C5" s="102" t="str">
        <f>[1]Julho!$H$6</f>
        <v>*</v>
      </c>
      <c r="D5" s="102" t="str">
        <f>[1]Julho!$H$7</f>
        <v>*</v>
      </c>
      <c r="E5" s="102" t="str">
        <f>[1]Julho!$H$8</f>
        <v>*</v>
      </c>
      <c r="F5" s="102" t="str">
        <f>[1]Julho!$H$9</f>
        <v>*</v>
      </c>
      <c r="G5" s="102" t="str">
        <f>[1]Julho!$H$10</f>
        <v>*</v>
      </c>
      <c r="H5" s="102" t="str">
        <f>[1]Julho!$H$11</f>
        <v>*</v>
      </c>
      <c r="I5" s="102" t="str">
        <f>[1]Julho!$H$12</f>
        <v>*</v>
      </c>
      <c r="J5" s="102">
        <f>[1]Julho!$H$13</f>
        <v>1.4400000000000002</v>
      </c>
      <c r="K5" s="102">
        <f>[1]Julho!$H$14</f>
        <v>7.9200000000000008</v>
      </c>
      <c r="L5" s="102">
        <f>[1]Julho!$H$15</f>
        <v>9</v>
      </c>
      <c r="M5" s="102">
        <f>[1]Julho!$H$16</f>
        <v>11.16</v>
      </c>
      <c r="N5" s="102">
        <f>[1]Julho!$H$17</f>
        <v>8.64</v>
      </c>
      <c r="O5" s="102">
        <f>[1]Julho!$H$18</f>
        <v>10.44</v>
      </c>
      <c r="P5" s="102">
        <f>[1]Julho!$H$19</f>
        <v>10.08</v>
      </c>
      <c r="Q5" s="102">
        <f>[1]Julho!$H$20</f>
        <v>10.08</v>
      </c>
      <c r="R5" s="102">
        <f>[1]Julho!$H$21</f>
        <v>7.9200000000000008</v>
      </c>
      <c r="S5" s="102">
        <f>[1]Julho!$H$22</f>
        <v>11.879999999999999</v>
      </c>
      <c r="T5" s="102">
        <f>[1]Julho!$H$23</f>
        <v>5.7600000000000007</v>
      </c>
      <c r="U5" s="102">
        <f>[1]Julho!$H$24</f>
        <v>5.7600000000000007</v>
      </c>
      <c r="V5" s="102">
        <f>[1]Julho!$H$25</f>
        <v>5.7600000000000007</v>
      </c>
      <c r="W5" s="102">
        <f>[1]Julho!$H$26</f>
        <v>8.2799999999999994</v>
      </c>
      <c r="X5" s="102">
        <f>[1]Julho!$H$27</f>
        <v>9.7200000000000006</v>
      </c>
      <c r="Y5" s="102">
        <f>[1]Julho!$H$28</f>
        <v>11.879999999999999</v>
      </c>
      <c r="Z5" s="102">
        <f>[1]Julho!$H$29</f>
        <v>8.64</v>
      </c>
      <c r="AA5" s="102">
        <f>[1]Julho!$H$30</f>
        <v>8.64</v>
      </c>
      <c r="AB5" s="102">
        <f>[1]Julho!$H$31</f>
        <v>16.559999999999999</v>
      </c>
      <c r="AC5" s="102">
        <f>[1]Julho!$H$32</f>
        <v>13.32</v>
      </c>
      <c r="AD5" s="102">
        <f>[1]Julho!$H$33</f>
        <v>11.16</v>
      </c>
      <c r="AE5" s="102">
        <f>[1]Julho!$H$34</f>
        <v>7.5600000000000005</v>
      </c>
      <c r="AF5" s="102">
        <f>[1]Julho!$H$35</f>
        <v>11.16</v>
      </c>
      <c r="AG5" s="109">
        <f t="shared" ref="AG5:AG7" si="1">MAX(B5:AF5)</f>
        <v>16.559999999999999</v>
      </c>
      <c r="AH5" s="108">
        <f t="shared" ref="AH5:AH7" si="2">AVERAGE(B5:AF5)</f>
        <v>9.2504347826086946</v>
      </c>
    </row>
    <row r="6" spans="1:36" x14ac:dyDescent="0.2">
      <c r="A6" s="47" t="s">
        <v>0</v>
      </c>
      <c r="B6" s="104">
        <f>[2]Julho!$H$5</f>
        <v>5.04</v>
      </c>
      <c r="C6" s="104">
        <f>[2]Julho!$H$6</f>
        <v>5.7600000000000007</v>
      </c>
      <c r="D6" s="104">
        <f>[2]Julho!$H$7</f>
        <v>7.9200000000000008</v>
      </c>
      <c r="E6" s="104">
        <f>[2]Julho!$H$8</f>
        <v>14.04</v>
      </c>
      <c r="F6" s="104">
        <f>[2]Julho!$H$9</f>
        <v>10.44</v>
      </c>
      <c r="G6" s="104">
        <f>[2]Julho!$H$10</f>
        <v>10.8</v>
      </c>
      <c r="H6" s="104">
        <f>[2]Julho!$H$11</f>
        <v>9.3600000000000012</v>
      </c>
      <c r="I6" s="104">
        <f>[2]Julho!$H$12</f>
        <v>9</v>
      </c>
      <c r="J6" s="104">
        <f>[2]Julho!$H$13</f>
        <v>12.6</v>
      </c>
      <c r="K6" s="104">
        <f>[2]Julho!$H$14</f>
        <v>10.44</v>
      </c>
      <c r="L6" s="104">
        <f>[2]Julho!$H$15</f>
        <v>7.5600000000000005</v>
      </c>
      <c r="M6" s="104">
        <f>[2]Julho!$H$16</f>
        <v>10.44</v>
      </c>
      <c r="N6" s="104">
        <f>[2]Julho!$H$17</f>
        <v>11.520000000000001</v>
      </c>
      <c r="O6" s="104">
        <f>[2]Julho!$H$18</f>
        <v>12.6</v>
      </c>
      <c r="P6" s="104">
        <f>[2]Julho!$H$19</f>
        <v>15.840000000000002</v>
      </c>
      <c r="Q6" s="104">
        <f>[2]Julho!$H$20</f>
        <v>13.68</v>
      </c>
      <c r="R6" s="104">
        <f>[2]Julho!$H$21</f>
        <v>12.24</v>
      </c>
      <c r="S6" s="104">
        <f>[2]Julho!$H$22</f>
        <v>6.12</v>
      </c>
      <c r="T6" s="104">
        <f>[2]Julho!$H$23</f>
        <v>13.32</v>
      </c>
      <c r="U6" s="104">
        <f>[2]Julho!$H$24</f>
        <v>10.08</v>
      </c>
      <c r="V6" s="104">
        <f>[2]Julho!$H$25</f>
        <v>9</v>
      </c>
      <c r="W6" s="104">
        <f>[2]Julho!$H$26</f>
        <v>10.08</v>
      </c>
      <c r="X6" s="104">
        <f>[2]Julho!$H$27</f>
        <v>13.32</v>
      </c>
      <c r="Y6" s="104">
        <f>[2]Julho!$H$28</f>
        <v>15.120000000000001</v>
      </c>
      <c r="Z6" s="104">
        <f>[2]Julho!$H$29</f>
        <v>15.48</v>
      </c>
      <c r="AA6" s="104">
        <f>[2]Julho!$H$30</f>
        <v>15.840000000000002</v>
      </c>
      <c r="AB6" s="104">
        <f>[2]Julho!$H$31</f>
        <v>23.759999999999998</v>
      </c>
      <c r="AC6" s="104">
        <f>[2]Julho!$H$32</f>
        <v>12.6</v>
      </c>
      <c r="AD6" s="104">
        <f>[2]Julho!$H$33</f>
        <v>6.48</v>
      </c>
      <c r="AE6" s="104">
        <f>[2]Julho!$H$34</f>
        <v>13.68</v>
      </c>
      <c r="AF6" s="104">
        <f>[2]Julho!$H$35</f>
        <v>20.52</v>
      </c>
      <c r="AG6" s="109">
        <f t="shared" si="1"/>
        <v>23.759999999999998</v>
      </c>
      <c r="AH6" s="108">
        <f t="shared" si="2"/>
        <v>11.763870967741935</v>
      </c>
    </row>
    <row r="7" spans="1:36" x14ac:dyDescent="0.2">
      <c r="A7" s="47" t="s">
        <v>81</v>
      </c>
      <c r="B7" s="104">
        <f>[3]Julho!$H$5</f>
        <v>14.76</v>
      </c>
      <c r="C7" s="104">
        <f>[3]Julho!$H$6</f>
        <v>10.8</v>
      </c>
      <c r="D7" s="104">
        <f>[3]Julho!$H$7</f>
        <v>10.44</v>
      </c>
      <c r="E7" s="104">
        <f>[3]Julho!$H$8</f>
        <v>18</v>
      </c>
      <c r="F7" s="104">
        <f>[3]Julho!$H$9</f>
        <v>13.32</v>
      </c>
      <c r="G7" s="104">
        <f>[3]Julho!$H$10</f>
        <v>9.7200000000000006</v>
      </c>
      <c r="H7" s="104">
        <f>[3]Julho!$H$11</f>
        <v>14.04</v>
      </c>
      <c r="I7" s="104">
        <f>[3]Julho!$H$12</f>
        <v>9.3600000000000012</v>
      </c>
      <c r="J7" s="104">
        <f>[3]Julho!$H$13</f>
        <v>12.96</v>
      </c>
      <c r="K7" s="104">
        <f>[3]Julho!$H$14</f>
        <v>16.920000000000002</v>
      </c>
      <c r="L7" s="104">
        <f>[3]Julho!$H$15</f>
        <v>12.6</v>
      </c>
      <c r="M7" s="104">
        <f>[3]Julho!$H$16</f>
        <v>13.68</v>
      </c>
      <c r="N7" s="104">
        <f>[3]Julho!$H$17</f>
        <v>14.76</v>
      </c>
      <c r="O7" s="104">
        <f>[3]Julho!$H$18</f>
        <v>12.6</v>
      </c>
      <c r="P7" s="104">
        <f>[3]Julho!$H$19</f>
        <v>16.920000000000002</v>
      </c>
      <c r="Q7" s="104">
        <f>[3]Julho!$H$20</f>
        <v>19.079999999999998</v>
      </c>
      <c r="R7" s="104">
        <f>[3]Julho!$H$21</f>
        <v>18.720000000000002</v>
      </c>
      <c r="S7" s="104">
        <f>[3]Julho!$H$22</f>
        <v>14.4</v>
      </c>
      <c r="T7" s="104">
        <f>[3]Julho!$H$23</f>
        <v>11.520000000000001</v>
      </c>
      <c r="U7" s="104">
        <f>[3]Julho!$H$24</f>
        <v>10.8</v>
      </c>
      <c r="V7" s="104">
        <f>[3]Julho!$H$25</f>
        <v>10.8</v>
      </c>
      <c r="W7" s="104">
        <f>[3]Julho!$H$26</f>
        <v>11.16</v>
      </c>
      <c r="X7" s="104">
        <f>[3]Julho!$H$27</f>
        <v>11.879999999999999</v>
      </c>
      <c r="Y7" s="104">
        <f>[3]Julho!$H$28</f>
        <v>17.28</v>
      </c>
      <c r="Z7" s="104">
        <f>[3]Julho!$H$29</f>
        <v>18</v>
      </c>
      <c r="AA7" s="104">
        <f>[3]Julho!$H$30</f>
        <v>19.440000000000001</v>
      </c>
      <c r="AB7" s="104">
        <f>[3]Julho!$H$31</f>
        <v>36</v>
      </c>
      <c r="AC7" s="104">
        <f>[3]Julho!$H$32</f>
        <v>19.8</v>
      </c>
      <c r="AD7" s="104">
        <f>[3]Julho!$H$33</f>
        <v>11.879999999999999</v>
      </c>
      <c r="AE7" s="104">
        <f>[3]Julho!$H$34</f>
        <v>14.04</v>
      </c>
      <c r="AF7" s="104">
        <f>[3]Julho!$H$35</f>
        <v>21.6</v>
      </c>
      <c r="AG7" s="109">
        <f t="shared" si="1"/>
        <v>36</v>
      </c>
      <c r="AH7" s="108">
        <f t="shared" si="2"/>
        <v>15.073548387096775</v>
      </c>
    </row>
    <row r="8" spans="1:36" x14ac:dyDescent="0.2">
      <c r="A8" s="47" t="s">
        <v>1</v>
      </c>
      <c r="B8" s="104">
        <f>[4]Julho!$H$5</f>
        <v>5.4</v>
      </c>
      <c r="C8" s="104">
        <f>[4]Julho!$H$6</f>
        <v>5.4</v>
      </c>
      <c r="D8" s="104">
        <f>[4]Julho!$H$7</f>
        <v>3.6</v>
      </c>
      <c r="E8" s="104">
        <f>[4]Julho!$H$8</f>
        <v>20.52</v>
      </c>
      <c r="F8" s="104">
        <f>[4]Julho!$H$9</f>
        <v>10.08</v>
      </c>
      <c r="G8" s="104">
        <f>[4]Julho!$H$10</f>
        <v>12.24</v>
      </c>
      <c r="H8" s="104">
        <f>[4]Julho!$H$11</f>
        <v>1.8</v>
      </c>
      <c r="I8" s="104">
        <f>[4]Julho!$H$12</f>
        <v>10.08</v>
      </c>
      <c r="J8" s="104">
        <f>[4]Julho!$H$13</f>
        <v>17.64</v>
      </c>
      <c r="K8" s="104">
        <f>[4]Julho!$H$14</f>
        <v>9.7200000000000006</v>
      </c>
      <c r="L8" s="104">
        <f>[4]Julho!$H$15</f>
        <v>7.9200000000000008</v>
      </c>
      <c r="M8" s="104">
        <f>[4]Julho!$H$16</f>
        <v>15.48</v>
      </c>
      <c r="N8" s="104">
        <f>[4]Julho!$H$17</f>
        <v>11.879999999999999</v>
      </c>
      <c r="O8" s="104">
        <f>[4]Julho!$H$18</f>
        <v>9.3600000000000012</v>
      </c>
      <c r="P8" s="104">
        <f>[4]Julho!$H$19</f>
        <v>14.04</v>
      </c>
      <c r="Q8" s="104">
        <f>[4]Julho!$H$20</f>
        <v>13.68</v>
      </c>
      <c r="R8" s="104">
        <f>[4]Julho!$H$21</f>
        <v>5.4</v>
      </c>
      <c r="S8" s="104">
        <f>[4]Julho!$H$22</f>
        <v>9</v>
      </c>
      <c r="T8" s="104">
        <f>[4]Julho!$H$23</f>
        <v>14.76</v>
      </c>
      <c r="U8" s="104">
        <f>[4]Julho!$H$24</f>
        <v>6.84</v>
      </c>
      <c r="V8" s="104">
        <f>[4]Julho!$H$25</f>
        <v>6.84</v>
      </c>
      <c r="W8" s="104">
        <f>[4]Julho!$H$26</f>
        <v>0.72000000000000008</v>
      </c>
      <c r="X8" s="104">
        <f>[4]Julho!$H$27</f>
        <v>3.9600000000000004</v>
      </c>
      <c r="Y8" s="104">
        <f>[4]Julho!$H$28</f>
        <v>14.04</v>
      </c>
      <c r="Z8" s="104">
        <f>[4]Julho!$H$29</f>
        <v>17.28</v>
      </c>
      <c r="AA8" s="104">
        <f>[4]Julho!$H$30</f>
        <v>13.68</v>
      </c>
      <c r="AB8" s="104">
        <f>[4]Julho!$H$31</f>
        <v>20.16</v>
      </c>
      <c r="AC8" s="104">
        <f>[4]Julho!$H$32</f>
        <v>9.7200000000000006</v>
      </c>
      <c r="AD8" s="104">
        <f>[4]Julho!$H$33</f>
        <v>12.6</v>
      </c>
      <c r="AE8" s="104">
        <f>[4]Julho!$H$34</f>
        <v>12.24</v>
      </c>
      <c r="AF8" s="104">
        <f>[4]Julho!$H$35</f>
        <v>11.16</v>
      </c>
      <c r="AG8" s="109">
        <f t="shared" ref="AG8:AG58" si="3">MAX(B8:AF8)</f>
        <v>20.52</v>
      </c>
      <c r="AH8" s="108">
        <f t="shared" ref="AH8:AH58" si="4">AVERAGE(B8:AF8)</f>
        <v>10.556129032258069</v>
      </c>
    </row>
    <row r="9" spans="1:36" x14ac:dyDescent="0.2">
      <c r="A9" s="47" t="s">
        <v>138</v>
      </c>
      <c r="B9" s="104">
        <f>[5]Julho!$H$5</f>
        <v>15.840000000000002</v>
      </c>
      <c r="C9" s="104">
        <f>[5]Julho!$H$6</f>
        <v>14.04</v>
      </c>
      <c r="D9" s="104">
        <f>[5]Julho!$H$7</f>
        <v>10.08</v>
      </c>
      <c r="E9" s="104">
        <f>[5]Julho!$H$8</f>
        <v>15.48</v>
      </c>
      <c r="F9" s="104">
        <f>[5]Julho!$H$9</f>
        <v>13.32</v>
      </c>
      <c r="G9" s="104">
        <f>[5]Julho!$H$10</f>
        <v>12.24</v>
      </c>
      <c r="H9" s="104">
        <f>[5]Julho!$H$11</f>
        <v>12.96</v>
      </c>
      <c r="I9" s="104">
        <f>[5]Julho!$H$12</f>
        <v>11.879999999999999</v>
      </c>
      <c r="J9" s="104">
        <f>[5]Julho!$H$13</f>
        <v>13.68</v>
      </c>
      <c r="K9" s="104">
        <f>[5]Julho!$H$14</f>
        <v>12.6</v>
      </c>
      <c r="L9" s="104">
        <f>[5]Julho!$H$15</f>
        <v>10.8</v>
      </c>
      <c r="M9" s="104">
        <f>[5]Julho!$H$16</f>
        <v>15.48</v>
      </c>
      <c r="N9" s="104">
        <f>[5]Julho!$H$17</f>
        <v>15.48</v>
      </c>
      <c r="O9" s="104">
        <f>[5]Julho!$H$18</f>
        <v>15.120000000000001</v>
      </c>
      <c r="P9" s="104">
        <f>[5]Julho!$H$19</f>
        <v>19.079999999999998</v>
      </c>
      <c r="Q9" s="104">
        <f>[5]Julho!$H$20</f>
        <v>17.64</v>
      </c>
      <c r="R9" s="104">
        <f>[5]Julho!$H$21</f>
        <v>19.8</v>
      </c>
      <c r="S9" s="104">
        <f>[5]Julho!$H$22</f>
        <v>16.559999999999999</v>
      </c>
      <c r="T9" s="104">
        <f>[5]Julho!$H$23</f>
        <v>14.76</v>
      </c>
      <c r="U9" s="104">
        <f>[5]Julho!$H$24</f>
        <v>12.6</v>
      </c>
      <c r="V9" s="104">
        <f>[5]Julho!$H$25</f>
        <v>12.6</v>
      </c>
      <c r="W9" s="104">
        <f>[5]Julho!$H$26</f>
        <v>11.16</v>
      </c>
      <c r="X9" s="104">
        <f>[5]Julho!$H$27</f>
        <v>13.68</v>
      </c>
      <c r="Y9" s="104">
        <f>[5]Julho!$H$28</f>
        <v>29.16</v>
      </c>
      <c r="Z9" s="104">
        <f>[5]Julho!$H$29</f>
        <v>21.6</v>
      </c>
      <c r="AA9" s="104">
        <f>[5]Julho!$H$30</f>
        <v>20.16</v>
      </c>
      <c r="AB9" s="104">
        <f>[5]Julho!$H$31</f>
        <v>26.28</v>
      </c>
      <c r="AC9" s="104">
        <f>[5]Julho!$H$32</f>
        <v>27</v>
      </c>
      <c r="AD9" s="104">
        <f>[5]Julho!$H$33</f>
        <v>18.36</v>
      </c>
      <c r="AE9" s="104">
        <f>[5]Julho!$H$34</f>
        <v>16.920000000000002</v>
      </c>
      <c r="AF9" s="104">
        <f>[5]Julho!$H$35</f>
        <v>21.240000000000002</v>
      </c>
      <c r="AG9" s="109">
        <f t="shared" si="3"/>
        <v>29.16</v>
      </c>
      <c r="AH9" s="108">
        <f t="shared" si="4"/>
        <v>16.374193548387105</v>
      </c>
    </row>
    <row r="10" spans="1:36" x14ac:dyDescent="0.2">
      <c r="A10" s="47" t="s">
        <v>87</v>
      </c>
      <c r="B10" s="104">
        <f>[6]Julho!$H$5</f>
        <v>19.079999999999998</v>
      </c>
      <c r="C10" s="104">
        <f>[6]Julho!$H$6</f>
        <v>24.48</v>
      </c>
      <c r="D10" s="104">
        <f>[6]Julho!$H$7</f>
        <v>28.08</v>
      </c>
      <c r="E10" s="104">
        <f>[6]Julho!$H$8</f>
        <v>24.840000000000003</v>
      </c>
      <c r="F10" s="104">
        <f>[6]Julho!$H$9</f>
        <v>21.6</v>
      </c>
      <c r="G10" s="104">
        <f>[6]Julho!$H$10</f>
        <v>15.120000000000001</v>
      </c>
      <c r="H10" s="104">
        <f>[6]Julho!$H$11</f>
        <v>19.8</v>
      </c>
      <c r="I10" s="104">
        <f>[6]Julho!$H$12</f>
        <v>19.079999999999998</v>
      </c>
      <c r="J10" s="104">
        <f>[6]Julho!$H$13</f>
        <v>20.52</v>
      </c>
      <c r="K10" s="104">
        <f>[6]Julho!$H$14</f>
        <v>18.36</v>
      </c>
      <c r="L10" s="104">
        <f>[6]Julho!$H$15</f>
        <v>17.64</v>
      </c>
      <c r="M10" s="104">
        <f>[6]Julho!$H$16</f>
        <v>15.120000000000001</v>
      </c>
      <c r="N10" s="104">
        <f>[6]Julho!$H$17</f>
        <v>15.120000000000001</v>
      </c>
      <c r="O10" s="104">
        <f>[6]Julho!$H$18</f>
        <v>19.8</v>
      </c>
      <c r="P10" s="104">
        <f>[6]Julho!$H$19</f>
        <v>16.559999999999999</v>
      </c>
      <c r="Q10" s="104">
        <f>[6]Julho!$H$20</f>
        <v>23.040000000000003</v>
      </c>
      <c r="R10" s="104">
        <f>[6]Julho!$H$21</f>
        <v>13.68</v>
      </c>
      <c r="S10" s="104">
        <f>[6]Julho!$H$22</f>
        <v>29.52</v>
      </c>
      <c r="T10" s="104">
        <f>[6]Julho!$H$23</f>
        <v>19.079999999999998</v>
      </c>
      <c r="U10" s="104">
        <f>[6]Julho!$H$24</f>
        <v>16.559999999999999</v>
      </c>
      <c r="V10" s="104">
        <f>[6]Julho!$H$25</f>
        <v>15.840000000000002</v>
      </c>
      <c r="W10" s="104">
        <f>[6]Julho!$H$26</f>
        <v>13.32</v>
      </c>
      <c r="X10" s="104">
        <f>[6]Julho!$H$27</f>
        <v>15.840000000000002</v>
      </c>
      <c r="Y10" s="104">
        <f>[6]Julho!$H$28</f>
        <v>22.68</v>
      </c>
      <c r="Z10" s="104">
        <f>[6]Julho!$H$29</f>
        <v>19.079999999999998</v>
      </c>
      <c r="AA10" s="104">
        <f>[6]Julho!$H$30</f>
        <v>18.720000000000002</v>
      </c>
      <c r="AB10" s="104">
        <f>[6]Julho!$H$31</f>
        <v>28.44</v>
      </c>
      <c r="AC10" s="104">
        <f>[6]Julho!$H$32</f>
        <v>18</v>
      </c>
      <c r="AD10" s="104">
        <f>[6]Julho!$H$33</f>
        <v>27</v>
      </c>
      <c r="AE10" s="104">
        <f>[6]Julho!$H$34</f>
        <v>22.32</v>
      </c>
      <c r="AF10" s="104">
        <f>[6]Julho!$H$35</f>
        <v>24.48</v>
      </c>
      <c r="AG10" s="109">
        <f t="shared" si="3"/>
        <v>29.52</v>
      </c>
      <c r="AH10" s="108">
        <f t="shared" si="4"/>
        <v>20.090322580645164</v>
      </c>
    </row>
    <row r="11" spans="1:36" x14ac:dyDescent="0.2">
      <c r="A11" s="47" t="s">
        <v>47</v>
      </c>
      <c r="B11" s="104">
        <f>[7]Julho!$H$5</f>
        <v>14.76</v>
      </c>
      <c r="C11" s="104">
        <f>[7]Julho!$H$6</f>
        <v>15.48</v>
      </c>
      <c r="D11" s="104">
        <f>[7]Julho!$H$7</f>
        <v>16.920000000000002</v>
      </c>
      <c r="E11" s="104">
        <f>[7]Julho!$H$8</f>
        <v>21.240000000000002</v>
      </c>
      <c r="F11" s="104">
        <f>[7]Julho!$H$9</f>
        <v>19.440000000000001</v>
      </c>
      <c r="G11" s="104">
        <f>[7]Julho!$H$10</f>
        <v>15.120000000000001</v>
      </c>
      <c r="H11" s="104">
        <f>[7]Julho!$H$11</f>
        <v>16.920000000000002</v>
      </c>
      <c r="I11" s="104">
        <f>[7]Julho!$H$12</f>
        <v>13.32</v>
      </c>
      <c r="J11" s="104">
        <f>[7]Julho!$H$13</f>
        <v>19.079999999999998</v>
      </c>
      <c r="K11" s="104">
        <f>[7]Julho!$H$14</f>
        <v>20.52</v>
      </c>
      <c r="L11" s="104">
        <f>[7]Julho!$H$15</f>
        <v>18.36</v>
      </c>
      <c r="M11" s="104">
        <f>[7]Julho!$H$16</f>
        <v>18.36</v>
      </c>
      <c r="N11" s="104">
        <f>[7]Julho!$H$17</f>
        <v>17.28</v>
      </c>
      <c r="O11" s="104">
        <f>[7]Julho!$H$18</f>
        <v>16.2</v>
      </c>
      <c r="P11" s="104">
        <f>[7]Julho!$H$19</f>
        <v>17.64</v>
      </c>
      <c r="Q11" s="104">
        <f>[7]Julho!$H$20</f>
        <v>21.240000000000002</v>
      </c>
      <c r="R11" s="104">
        <f>[7]Julho!$H$21</f>
        <v>18</v>
      </c>
      <c r="S11" s="104">
        <f>[7]Julho!$H$22</f>
        <v>19.8</v>
      </c>
      <c r="T11" s="104">
        <f>[7]Julho!$H$23</f>
        <v>12.6</v>
      </c>
      <c r="U11" s="104">
        <f>[7]Julho!$H$24</f>
        <v>15.840000000000002</v>
      </c>
      <c r="V11" s="104">
        <f>[7]Julho!$H$25</f>
        <v>13.68</v>
      </c>
      <c r="W11" s="104">
        <f>[7]Julho!$H$26</f>
        <v>14.4</v>
      </c>
      <c r="X11" s="104">
        <f>[7]Julho!$H$27</f>
        <v>16.2</v>
      </c>
      <c r="Y11" s="104">
        <f>[7]Julho!$H$28</f>
        <v>23.759999999999998</v>
      </c>
      <c r="Z11" s="104">
        <f>[7]Julho!$H$29</f>
        <v>24.48</v>
      </c>
      <c r="AA11" s="104">
        <f>[7]Julho!$H$30</f>
        <v>19.079999999999998</v>
      </c>
      <c r="AB11" s="104">
        <f>[7]Julho!$H$31</f>
        <v>24.840000000000003</v>
      </c>
      <c r="AC11" s="104">
        <f>[7]Julho!$H$32</f>
        <v>20.16</v>
      </c>
      <c r="AD11" s="104">
        <f>[7]Julho!$H$33</f>
        <v>15.48</v>
      </c>
      <c r="AE11" s="104">
        <f>[7]Julho!$H$34</f>
        <v>15.840000000000002</v>
      </c>
      <c r="AF11" s="104">
        <f>[7]Julho!$H$35</f>
        <v>19.8</v>
      </c>
      <c r="AG11" s="109">
        <f t="shared" si="3"/>
        <v>24.840000000000003</v>
      </c>
      <c r="AH11" s="108">
        <f t="shared" si="4"/>
        <v>17.930322580645161</v>
      </c>
    </row>
    <row r="12" spans="1:36" x14ac:dyDescent="0.2">
      <c r="A12" s="47" t="s">
        <v>90</v>
      </c>
      <c r="B12" s="104">
        <f>[8]Julho!$H$5</f>
        <v>22.32</v>
      </c>
      <c r="C12" s="104">
        <f>[8]Julho!$H$6</f>
        <v>21.6</v>
      </c>
      <c r="D12" s="104">
        <f>[8]Julho!$H$7</f>
        <v>14.76</v>
      </c>
      <c r="E12" s="104">
        <f>[8]Julho!$H$8</f>
        <v>13.68</v>
      </c>
      <c r="F12" s="104">
        <f>[8]Julho!$H$9</f>
        <v>9</v>
      </c>
      <c r="G12" s="104">
        <f>[8]Julho!$H$10</f>
        <v>12.6</v>
      </c>
      <c r="H12" s="104">
        <f>[8]Julho!$H$11</f>
        <v>12.6</v>
      </c>
      <c r="I12" s="104">
        <f>[8]Julho!$H$12</f>
        <v>12.96</v>
      </c>
      <c r="J12" s="104">
        <f>[8]Julho!$H$13</f>
        <v>14.4</v>
      </c>
      <c r="K12" s="104">
        <f>[8]Julho!$H$14</f>
        <v>12.6</v>
      </c>
      <c r="L12" s="104">
        <f>[8]Julho!$H$15</f>
        <v>11.16</v>
      </c>
      <c r="M12" s="104">
        <f>[8]Julho!$H$16</f>
        <v>14.04</v>
      </c>
      <c r="N12" s="104">
        <f>[8]Julho!$H$17</f>
        <v>15.120000000000001</v>
      </c>
      <c r="O12" s="104">
        <f>[8]Julho!$H$18</f>
        <v>13.68</v>
      </c>
      <c r="P12" s="104">
        <f>[8]Julho!$H$19</f>
        <v>18.36</v>
      </c>
      <c r="Q12" s="104">
        <f>[8]Julho!$H$20</f>
        <v>16.2</v>
      </c>
      <c r="R12" s="104">
        <f>[8]Julho!$H$21</f>
        <v>31.319999999999997</v>
      </c>
      <c r="S12" s="104">
        <f>[8]Julho!$H$22</f>
        <v>15.840000000000002</v>
      </c>
      <c r="T12" s="104">
        <f>[8]Julho!$H$23</f>
        <v>10.44</v>
      </c>
      <c r="U12" s="104">
        <f>[8]Julho!$H$24</f>
        <v>14.04</v>
      </c>
      <c r="V12" s="104">
        <f>[8]Julho!$H$25</f>
        <v>14.04</v>
      </c>
      <c r="W12" s="104">
        <f>[8]Julho!$H$26</f>
        <v>9.3600000000000012</v>
      </c>
      <c r="X12" s="104">
        <f>[8]Julho!$H$27</f>
        <v>13.68</v>
      </c>
      <c r="Y12" s="104">
        <f>[8]Julho!$H$28</f>
        <v>21.6</v>
      </c>
      <c r="Z12" s="104">
        <f>[8]Julho!$H$29</f>
        <v>20.52</v>
      </c>
      <c r="AA12" s="104">
        <f>[8]Julho!$H$30</f>
        <v>19.440000000000001</v>
      </c>
      <c r="AB12" s="104">
        <f>[8]Julho!$H$31</f>
        <v>29.16</v>
      </c>
      <c r="AC12" s="104">
        <f>[8]Julho!$H$32</f>
        <v>26.28</v>
      </c>
      <c r="AD12" s="104">
        <f>[8]Julho!$H$33</f>
        <v>19.079999999999998</v>
      </c>
      <c r="AE12" s="104">
        <f>[8]Julho!$H$34</f>
        <v>14.4</v>
      </c>
      <c r="AF12" s="104">
        <f>[8]Julho!$H$35</f>
        <v>16.920000000000002</v>
      </c>
      <c r="AG12" s="109">
        <f t="shared" si="3"/>
        <v>31.319999999999997</v>
      </c>
      <c r="AH12" s="108">
        <f t="shared" si="4"/>
        <v>16.490322580645163</v>
      </c>
    </row>
    <row r="13" spans="1:36" x14ac:dyDescent="0.2">
      <c r="A13" s="47" t="s">
        <v>95</v>
      </c>
      <c r="B13" s="104">
        <f>[9]Julho!$H$5</f>
        <v>20.88</v>
      </c>
      <c r="C13" s="104">
        <f>[9]Julho!$H$6</f>
        <v>16.2</v>
      </c>
      <c r="D13" s="104">
        <f>[9]Julho!$H$7</f>
        <v>10.08</v>
      </c>
      <c r="E13" s="104">
        <f>[9]Julho!$H$8</f>
        <v>15.120000000000001</v>
      </c>
      <c r="F13" s="104">
        <f>[9]Julho!$H$9</f>
        <v>13.32</v>
      </c>
      <c r="G13" s="104">
        <f>[9]Julho!$H$10</f>
        <v>14.4</v>
      </c>
      <c r="H13" s="104">
        <f>[9]Julho!$H$11</f>
        <v>12.96</v>
      </c>
      <c r="I13" s="104">
        <f>[9]Julho!$H$12</f>
        <v>11.16</v>
      </c>
      <c r="J13" s="104">
        <f>[9]Julho!$H$13</f>
        <v>12.96</v>
      </c>
      <c r="K13" s="104">
        <f>[9]Julho!$H$14</f>
        <v>17.28</v>
      </c>
      <c r="L13" s="104">
        <f>[9]Julho!$H$15</f>
        <v>11.879999999999999</v>
      </c>
      <c r="M13" s="104">
        <f>[9]Julho!$H$16</f>
        <v>12.24</v>
      </c>
      <c r="N13" s="104">
        <f>[9]Julho!$H$17</f>
        <v>14.4</v>
      </c>
      <c r="O13" s="104">
        <f>[9]Julho!$H$18</f>
        <v>13.68</v>
      </c>
      <c r="P13" s="104">
        <f>[9]Julho!$H$19</f>
        <v>17.64</v>
      </c>
      <c r="Q13" s="104">
        <f>[9]Julho!$H$20</f>
        <v>23.040000000000003</v>
      </c>
      <c r="R13" s="104">
        <f>[9]Julho!$H$21</f>
        <v>24.12</v>
      </c>
      <c r="S13" s="104">
        <f>[9]Julho!$H$22</f>
        <v>20.16</v>
      </c>
      <c r="T13" s="104">
        <f>[9]Julho!$H$23</f>
        <v>12.24</v>
      </c>
      <c r="U13" s="104">
        <f>[9]Julho!$H$24</f>
        <v>14.76</v>
      </c>
      <c r="V13" s="104">
        <f>[9]Julho!$H$25</f>
        <v>12.24</v>
      </c>
      <c r="W13" s="104">
        <f>[9]Julho!$H$26</f>
        <v>14.4</v>
      </c>
      <c r="X13" s="104">
        <f>[9]Julho!$H$27</f>
        <v>14.04</v>
      </c>
      <c r="Y13" s="104">
        <f>[9]Julho!$H$28</f>
        <v>25.92</v>
      </c>
      <c r="Z13" s="104">
        <f>[9]Julho!$H$29</f>
        <v>23.400000000000002</v>
      </c>
      <c r="AA13" s="104">
        <f>[9]Julho!$H$30</f>
        <v>21.240000000000002</v>
      </c>
      <c r="AB13" s="104">
        <f>[9]Julho!$H$31</f>
        <v>24.12</v>
      </c>
      <c r="AC13" s="104">
        <f>[9]Julho!$H$32</f>
        <v>21.6</v>
      </c>
      <c r="AD13" s="104">
        <f>[9]Julho!$H$33</f>
        <v>18.36</v>
      </c>
      <c r="AE13" s="104">
        <f>[9]Julho!$H$34</f>
        <v>11.879999999999999</v>
      </c>
      <c r="AF13" s="104">
        <f>[9]Julho!$H$35</f>
        <v>24.12</v>
      </c>
      <c r="AG13" s="109">
        <f t="shared" si="3"/>
        <v>25.92</v>
      </c>
      <c r="AH13" s="108">
        <f t="shared" si="4"/>
        <v>16.769032258064517</v>
      </c>
    </row>
    <row r="14" spans="1:36" x14ac:dyDescent="0.2">
      <c r="A14" s="47" t="s">
        <v>139</v>
      </c>
      <c r="B14" s="104">
        <f>[10]Julho!$H$5</f>
        <v>20.16</v>
      </c>
      <c r="C14" s="104">
        <f>[10]Julho!$H$6</f>
        <v>18.720000000000002</v>
      </c>
      <c r="D14" s="104">
        <f>[10]Julho!$H$7</f>
        <v>21.96</v>
      </c>
      <c r="E14" s="104">
        <f>[10]Julho!$H$8</f>
        <v>18.720000000000002</v>
      </c>
      <c r="F14" s="104">
        <f>[10]Julho!$H$9</f>
        <v>15.48</v>
      </c>
      <c r="G14" s="104">
        <f>[10]Julho!$H$10</f>
        <v>20.16</v>
      </c>
      <c r="H14" s="104">
        <f>[10]Julho!$H$11</f>
        <v>14.04</v>
      </c>
      <c r="I14" s="104">
        <f>[10]Julho!$H$12</f>
        <v>14.76</v>
      </c>
      <c r="J14" s="104">
        <f>[10]Julho!$H$13</f>
        <v>18.36</v>
      </c>
      <c r="K14" s="104">
        <f>[10]Julho!$H$14</f>
        <v>16.559999999999999</v>
      </c>
      <c r="L14" s="104">
        <f>[10]Julho!$H$15</f>
        <v>12.96</v>
      </c>
      <c r="M14" s="104">
        <f>[10]Julho!$H$16</f>
        <v>13.68</v>
      </c>
      <c r="N14" s="104">
        <f>[10]Julho!$H$17</f>
        <v>15.840000000000002</v>
      </c>
      <c r="O14" s="104">
        <f>[10]Julho!$H$18</f>
        <v>18.720000000000002</v>
      </c>
      <c r="P14" s="104">
        <f>[10]Julho!$H$19</f>
        <v>12.6</v>
      </c>
      <c r="Q14" s="104">
        <f>[10]Julho!$H$20</f>
        <v>11.16</v>
      </c>
      <c r="R14" s="104">
        <f>[10]Julho!$H$21</f>
        <v>18</v>
      </c>
      <c r="S14" s="104">
        <f>[10]Julho!$H$22</f>
        <v>23.759999999999998</v>
      </c>
      <c r="T14" s="104">
        <f>[10]Julho!$H$23</f>
        <v>14.76</v>
      </c>
      <c r="U14" s="104">
        <f>[10]Julho!$H$24</f>
        <v>13.68</v>
      </c>
      <c r="V14" s="104">
        <f>[10]Julho!$H$25</f>
        <v>12.6</v>
      </c>
      <c r="W14" s="104">
        <f>[10]Julho!$H$26</f>
        <v>13.32</v>
      </c>
      <c r="X14" s="104">
        <f>[10]Julho!$H$27</f>
        <v>12.96</v>
      </c>
      <c r="Y14" s="104">
        <f>[10]Julho!$H$28</f>
        <v>16.920000000000002</v>
      </c>
      <c r="Z14" s="104">
        <f>[10]Julho!$H$29</f>
        <v>16.920000000000002</v>
      </c>
      <c r="AA14" s="104">
        <f>[10]Julho!$H$30</f>
        <v>16.920000000000002</v>
      </c>
      <c r="AB14" s="104">
        <f>[10]Julho!$H$31</f>
        <v>24.840000000000003</v>
      </c>
      <c r="AC14" s="104">
        <f>[10]Julho!$H$32</f>
        <v>19.440000000000001</v>
      </c>
      <c r="AD14" s="104">
        <f>[10]Julho!$H$33</f>
        <v>22.68</v>
      </c>
      <c r="AE14" s="104">
        <f>[10]Julho!$H$34</f>
        <v>16.920000000000002</v>
      </c>
      <c r="AF14" s="104">
        <f>[10]Julho!$H$35</f>
        <v>18.720000000000002</v>
      </c>
      <c r="AG14" s="109">
        <f t="shared" si="3"/>
        <v>24.840000000000003</v>
      </c>
      <c r="AH14" s="108">
        <f t="shared" si="4"/>
        <v>16.978064516129034</v>
      </c>
    </row>
    <row r="15" spans="1:36" ht="12" customHeight="1" x14ac:dyDescent="0.2">
      <c r="A15" s="47" t="s">
        <v>2</v>
      </c>
      <c r="B15" s="104">
        <f>[11]Julho!$H$5</f>
        <v>16.920000000000002</v>
      </c>
      <c r="C15" s="104">
        <f>[11]Julho!$H$6</f>
        <v>21.6</v>
      </c>
      <c r="D15" s="104">
        <f>[11]Julho!$H$7</f>
        <v>20.16</v>
      </c>
      <c r="E15" s="104">
        <f>[11]Julho!$H$8</f>
        <v>27.720000000000002</v>
      </c>
      <c r="F15" s="104">
        <f>[11]Julho!$H$9</f>
        <v>25.92</v>
      </c>
      <c r="G15" s="104">
        <f>[11]Julho!$H$10</f>
        <v>14.04</v>
      </c>
      <c r="H15" s="104">
        <f>[11]Julho!$H$11</f>
        <v>22.68</v>
      </c>
      <c r="I15" s="104">
        <f>[11]Julho!$H$12</f>
        <v>14.04</v>
      </c>
      <c r="J15" s="104">
        <f>[11]Julho!$H$13</f>
        <v>18.36</v>
      </c>
      <c r="K15" s="104">
        <f>[11]Julho!$H$14</f>
        <v>19.8</v>
      </c>
      <c r="L15" s="104">
        <f>[11]Julho!$H$15</f>
        <v>21.6</v>
      </c>
      <c r="M15" s="104">
        <f>[11]Julho!$H$16</f>
        <v>14.76</v>
      </c>
      <c r="N15" s="104">
        <f>[11]Julho!$H$17</f>
        <v>17.64</v>
      </c>
      <c r="O15" s="104">
        <f>[11]Julho!$H$18</f>
        <v>18</v>
      </c>
      <c r="P15" s="104">
        <f>[11]Julho!$H$19</f>
        <v>16.920000000000002</v>
      </c>
      <c r="Q15" s="104">
        <f>[11]Julho!$H$20</f>
        <v>17.64</v>
      </c>
      <c r="R15" s="104">
        <f>[11]Julho!$H$21</f>
        <v>17.28</v>
      </c>
      <c r="S15" s="104">
        <f>[11]Julho!$H$22</f>
        <v>24.840000000000003</v>
      </c>
      <c r="T15" s="104">
        <f>[11]Julho!$H$23</f>
        <v>17.64</v>
      </c>
      <c r="U15" s="104">
        <f>[11]Julho!$H$24</f>
        <v>15.48</v>
      </c>
      <c r="V15" s="104">
        <f>[11]Julho!$H$25</f>
        <v>17.28</v>
      </c>
      <c r="W15" s="104">
        <f>[11]Julho!$H$26</f>
        <v>13.68</v>
      </c>
      <c r="X15" s="104">
        <f>[11]Julho!$H$27</f>
        <v>19.8</v>
      </c>
      <c r="Y15" s="104">
        <f>[11]Julho!$H$28</f>
        <v>20.16</v>
      </c>
      <c r="Z15" s="104">
        <f>[11]Julho!$H$29</f>
        <v>20.16</v>
      </c>
      <c r="AA15" s="104">
        <f>[11]Julho!$H$30</f>
        <v>21.6</v>
      </c>
      <c r="AB15" s="104">
        <f>[11]Julho!$H$31</f>
        <v>25.92</v>
      </c>
      <c r="AC15" s="104">
        <f>[11]Julho!$H$32</f>
        <v>17.28</v>
      </c>
      <c r="AD15" s="104">
        <f>[11]Julho!$H$33</f>
        <v>21.96</v>
      </c>
      <c r="AE15" s="104">
        <f>[11]Julho!$H$34</f>
        <v>20.16</v>
      </c>
      <c r="AF15" s="104">
        <f>[11]Julho!$H$35</f>
        <v>27</v>
      </c>
      <c r="AG15" s="109">
        <f t="shared" si="3"/>
        <v>27.720000000000002</v>
      </c>
      <c r="AH15" s="108">
        <f t="shared" si="4"/>
        <v>19.614193548387099</v>
      </c>
      <c r="AJ15" s="12" t="s">
        <v>35</v>
      </c>
    </row>
    <row r="16" spans="1:36" ht="12" customHeight="1" x14ac:dyDescent="0.2">
      <c r="A16" s="47" t="s">
        <v>288</v>
      </c>
      <c r="B16" s="104" t="str">
        <f>[12]Julho!$H$5</f>
        <v>*</v>
      </c>
      <c r="C16" s="104" t="str">
        <f>[12]Julho!$H$6</f>
        <v>*</v>
      </c>
      <c r="D16" s="104" t="str">
        <f>[12]Julho!$H$7</f>
        <v>*</v>
      </c>
      <c r="E16" s="104" t="str">
        <f>[12]Julho!$H$8</f>
        <v>*</v>
      </c>
      <c r="F16" s="104" t="str">
        <f>[12]Julho!$H$9</f>
        <v>*</v>
      </c>
      <c r="G16" s="104" t="str">
        <f>[12]Julho!$H$10</f>
        <v>*</v>
      </c>
      <c r="H16" s="104" t="str">
        <f>[12]Julho!$H$11</f>
        <v>*</v>
      </c>
      <c r="I16" s="104" t="str">
        <f>[12]Julho!$H$12</f>
        <v>*</v>
      </c>
      <c r="J16" s="104" t="str">
        <f>[12]Julho!$H$13</f>
        <v>*</v>
      </c>
      <c r="K16" s="104" t="str">
        <f>[12]Julho!$H$14</f>
        <v>*</v>
      </c>
      <c r="L16" s="104" t="str">
        <f>[12]Julho!$H$15</f>
        <v>*</v>
      </c>
      <c r="M16" s="104" t="str">
        <f>[12]Julho!$H$16</f>
        <v>*</v>
      </c>
      <c r="N16" s="104" t="str">
        <f>[12]Julho!$H$17</f>
        <v>*</v>
      </c>
      <c r="O16" s="104" t="str">
        <f>[12]Julho!$H$18</f>
        <v>*</v>
      </c>
      <c r="P16" s="104" t="str">
        <f>[12]Julho!$H$19</f>
        <v>*</v>
      </c>
      <c r="Q16" s="104" t="str">
        <f>[12]Julho!$H$20</f>
        <v>*</v>
      </c>
      <c r="R16" s="104" t="str">
        <f>[12]Julho!$H$21</f>
        <v>*</v>
      </c>
      <c r="S16" s="104" t="str">
        <f>[12]Julho!$H$22</f>
        <v>*</v>
      </c>
      <c r="T16" s="104" t="str">
        <f>[12]Julho!$H$23</f>
        <v>*</v>
      </c>
      <c r="U16" s="104" t="str">
        <f>[12]Julho!$H$24</f>
        <v>*</v>
      </c>
      <c r="V16" s="104" t="str">
        <f>[12]Julho!$H$25</f>
        <v>*</v>
      </c>
      <c r="W16" s="104" t="str">
        <f>[12]Julho!$H$26</f>
        <v>*</v>
      </c>
      <c r="X16" s="104" t="str">
        <f>[12]Julho!$H$27</f>
        <v>*</v>
      </c>
      <c r="Y16" s="104" t="str">
        <f>[12]Julho!$H$28</f>
        <v>*</v>
      </c>
      <c r="Z16" s="104" t="str">
        <f>[12]Julho!$H$29</f>
        <v>*</v>
      </c>
      <c r="AA16" s="104" t="str">
        <f>[12]Julho!$H$30</f>
        <v>*</v>
      </c>
      <c r="AB16" s="104" t="str">
        <f>[12]Julho!$H$31</f>
        <v>*</v>
      </c>
      <c r="AC16" s="104" t="str">
        <f>[12]Julho!$H$32</f>
        <v>*</v>
      </c>
      <c r="AD16" s="104" t="str">
        <f>[12]Julho!$H$33</f>
        <v>*</v>
      </c>
      <c r="AE16" s="104" t="str">
        <f>[12]Julho!$H$34</f>
        <v>*</v>
      </c>
      <c r="AF16" s="104" t="str">
        <f>[12]Julho!$H$35</f>
        <v>*</v>
      </c>
      <c r="AG16" s="109" t="s">
        <v>154</v>
      </c>
      <c r="AH16" s="108" t="s">
        <v>154</v>
      </c>
      <c r="AJ16" s="12"/>
    </row>
    <row r="17" spans="1:38" ht="12" customHeight="1" x14ac:dyDescent="0.2">
      <c r="A17" s="47" t="s">
        <v>3</v>
      </c>
      <c r="B17" s="104">
        <f>[13]Julho!$H$5</f>
        <v>9.3600000000000012</v>
      </c>
      <c r="C17" s="104">
        <f>[13]Julho!$H$6</f>
        <v>8.2799999999999994</v>
      </c>
      <c r="D17" s="104">
        <f>[13]Julho!$H$7</f>
        <v>11.520000000000001</v>
      </c>
      <c r="E17" s="104">
        <f>[13]Julho!$H$8</f>
        <v>13.32</v>
      </c>
      <c r="F17" s="104">
        <f>[13]Julho!$H$9</f>
        <v>15.48</v>
      </c>
      <c r="G17" s="104">
        <f>[13]Julho!$H$10</f>
        <v>12.24</v>
      </c>
      <c r="H17" s="104">
        <f>[13]Julho!$H$11</f>
        <v>12.6</v>
      </c>
      <c r="I17" s="104">
        <f>[13]Julho!$H$12</f>
        <v>13.32</v>
      </c>
      <c r="J17" s="104">
        <f>[13]Julho!$H$13</f>
        <v>11.879999999999999</v>
      </c>
      <c r="K17" s="104">
        <f>[13]Julho!$H$14</f>
        <v>11.520000000000001</v>
      </c>
      <c r="L17" s="104">
        <f>[13]Julho!$H$15</f>
        <v>10.44</v>
      </c>
      <c r="M17" s="104">
        <f>[13]Julho!$H$16</f>
        <v>18.36</v>
      </c>
      <c r="N17" s="104">
        <f>[13]Julho!$H$17</f>
        <v>11.16</v>
      </c>
      <c r="O17" s="104">
        <f>[13]Julho!$H$18</f>
        <v>9.3600000000000012</v>
      </c>
      <c r="P17" s="104">
        <f>[13]Julho!$H$19</f>
        <v>12.6</v>
      </c>
      <c r="Q17" s="104">
        <f>[13]Julho!$H$20</f>
        <v>9.3600000000000012</v>
      </c>
      <c r="R17" s="104">
        <f>[13]Julho!$H$21</f>
        <v>9.3600000000000012</v>
      </c>
      <c r="S17" s="104">
        <f>[13]Julho!$H$22</f>
        <v>8.2799999999999994</v>
      </c>
      <c r="T17" s="104">
        <f>[13]Julho!$H$23</f>
        <v>7.9200000000000008</v>
      </c>
      <c r="U17" s="104">
        <f>[13]Julho!$H$24</f>
        <v>10.08</v>
      </c>
      <c r="V17" s="104">
        <f>[13]Julho!$H$25</f>
        <v>9.7200000000000006</v>
      </c>
      <c r="W17" s="104">
        <f>[13]Julho!$H$26</f>
        <v>11.520000000000001</v>
      </c>
      <c r="X17" s="104">
        <f>[13]Julho!$H$27</f>
        <v>11.520000000000001</v>
      </c>
      <c r="Y17" s="104">
        <f>[13]Julho!$H$28</f>
        <v>11.16</v>
      </c>
      <c r="Z17" s="104">
        <f>[13]Julho!$H$29</f>
        <v>9.7200000000000006</v>
      </c>
      <c r="AA17" s="104">
        <f>[13]Julho!$H$30</f>
        <v>7.2</v>
      </c>
      <c r="AB17" s="104">
        <f>[13]Julho!$H$31</f>
        <v>17.64</v>
      </c>
      <c r="AC17" s="104">
        <f>[13]Julho!$H$32</f>
        <v>12.6</v>
      </c>
      <c r="AD17" s="104">
        <f>[13]Julho!$H$33</f>
        <v>9</v>
      </c>
      <c r="AE17" s="104">
        <f>[13]Julho!$H$34</f>
        <v>14.04</v>
      </c>
      <c r="AF17" s="104">
        <f>[13]Julho!$H$35</f>
        <v>10.08</v>
      </c>
      <c r="AG17" s="109">
        <f>MAX(B17:AF17)</f>
        <v>18.36</v>
      </c>
      <c r="AH17" s="108">
        <f>AVERAGE(B17:AF17)</f>
        <v>11.310967741935487</v>
      </c>
      <c r="AJ17" s="12"/>
    </row>
    <row r="18" spans="1:38" x14ac:dyDescent="0.2">
      <c r="A18" s="47" t="s">
        <v>4</v>
      </c>
      <c r="B18" s="104">
        <f>[14]Julho!$H$5</f>
        <v>13.68</v>
      </c>
      <c r="C18" s="104">
        <f>[14]Julho!$H$6</f>
        <v>13.68</v>
      </c>
      <c r="D18" s="104">
        <f>[14]Julho!$H$7</f>
        <v>10.44</v>
      </c>
      <c r="E18" s="104">
        <f>[14]Julho!$H$8</f>
        <v>16.559999999999999</v>
      </c>
      <c r="F18" s="104">
        <f>[14]Julho!$H$9</f>
        <v>14.76</v>
      </c>
      <c r="G18" s="104">
        <f>[14]Julho!$H$10</f>
        <v>17.28</v>
      </c>
      <c r="H18" s="104">
        <f>[14]Julho!$H$11</f>
        <v>16.920000000000002</v>
      </c>
      <c r="I18" s="104">
        <f>[14]Julho!$H$12</f>
        <v>12.6</v>
      </c>
      <c r="J18" s="104">
        <f>[14]Julho!$H$13</f>
        <v>15.840000000000002</v>
      </c>
      <c r="K18" s="104">
        <f>[14]Julho!$H$14</f>
        <v>16.559999999999999</v>
      </c>
      <c r="L18" s="104">
        <f>[14]Julho!$H$15</f>
        <v>13.32</v>
      </c>
      <c r="M18" s="104">
        <f>[14]Julho!$H$16</f>
        <v>18.720000000000002</v>
      </c>
      <c r="N18" s="104">
        <f>[14]Julho!$H$17</f>
        <v>15.840000000000002</v>
      </c>
      <c r="O18" s="104">
        <f>[14]Julho!$H$18</f>
        <v>12.24</v>
      </c>
      <c r="P18" s="104">
        <f>[14]Julho!$H$19</f>
        <v>12.6</v>
      </c>
      <c r="Q18" s="104">
        <f>[14]Julho!$H$20</f>
        <v>13.32</v>
      </c>
      <c r="R18" s="104">
        <f>[14]Julho!$H$21</f>
        <v>12.96</v>
      </c>
      <c r="S18" s="104">
        <f>[14]Julho!$H$22</f>
        <v>13.32</v>
      </c>
      <c r="T18" s="104">
        <f>[14]Julho!$H$23</f>
        <v>10.8</v>
      </c>
      <c r="U18" s="104">
        <f>[14]Julho!$H$24</f>
        <v>14.04</v>
      </c>
      <c r="V18" s="104">
        <f>[14]Julho!$H$25</f>
        <v>15.48</v>
      </c>
      <c r="W18" s="104">
        <f>[14]Julho!$H$26</f>
        <v>14.76</v>
      </c>
      <c r="X18" s="104">
        <f>[14]Julho!$H$27</f>
        <v>16.2</v>
      </c>
      <c r="Y18" s="104">
        <f>[14]Julho!$H$28</f>
        <v>17.28</v>
      </c>
      <c r="Z18" s="104">
        <f>[14]Julho!$H$29</f>
        <v>10.44</v>
      </c>
      <c r="AA18" s="104">
        <f>[14]Julho!$H$30</f>
        <v>14.4</v>
      </c>
      <c r="AB18" s="104">
        <f>[14]Julho!$H$31</f>
        <v>18.36</v>
      </c>
      <c r="AC18" s="104">
        <f>[14]Julho!$H$32</f>
        <v>13.32</v>
      </c>
      <c r="AD18" s="104">
        <f>[14]Julho!$H$33</f>
        <v>15.48</v>
      </c>
      <c r="AE18" s="104">
        <f>[14]Julho!$H$34</f>
        <v>16.2</v>
      </c>
      <c r="AF18" s="104">
        <f>[14]Julho!$H$35</f>
        <v>16.2</v>
      </c>
      <c r="AG18" s="109">
        <f t="shared" si="3"/>
        <v>18.720000000000002</v>
      </c>
      <c r="AH18" s="108">
        <f t="shared" si="4"/>
        <v>14.63225806451613</v>
      </c>
      <c r="AJ18" t="s">
        <v>35</v>
      </c>
    </row>
    <row r="19" spans="1:38" x14ac:dyDescent="0.2">
      <c r="A19" s="47" t="s">
        <v>209</v>
      </c>
      <c r="B19" s="104">
        <f>[15]Julho!$H$5</f>
        <v>21.96</v>
      </c>
      <c r="C19" s="104">
        <f>[15]Julho!$H$6</f>
        <v>18.36</v>
      </c>
      <c r="D19" s="104">
        <f>[15]Julho!$H$7</f>
        <v>16.920000000000002</v>
      </c>
      <c r="E19" s="104">
        <f>[15]Julho!$H$8</f>
        <v>18.36</v>
      </c>
      <c r="F19" s="104">
        <f>[15]Julho!$H$9</f>
        <v>12.96</v>
      </c>
      <c r="G19" s="104">
        <f>[15]Julho!$H$10</f>
        <v>14.76</v>
      </c>
      <c r="H19" s="104">
        <f>[15]Julho!$H$11</f>
        <v>11.520000000000001</v>
      </c>
      <c r="I19" s="104">
        <f>[15]Julho!$H$12</f>
        <v>11.879999999999999</v>
      </c>
      <c r="J19" s="104">
        <f>[15]Julho!$H$13</f>
        <v>13.32</v>
      </c>
      <c r="K19" s="104">
        <f>[15]Julho!$H$14</f>
        <v>12.6</v>
      </c>
      <c r="L19" s="104">
        <f>[15]Julho!$H$15</f>
        <v>16.559999999999999</v>
      </c>
      <c r="M19" s="104">
        <f>[15]Julho!$H$16</f>
        <v>17.64</v>
      </c>
      <c r="N19" s="104">
        <f>[15]Julho!$H$17</f>
        <v>15.120000000000001</v>
      </c>
      <c r="O19" s="104">
        <f>[15]Julho!$H$18</f>
        <v>16.2</v>
      </c>
      <c r="P19" s="104">
        <f>[15]Julho!$H$19</f>
        <v>19.079999999999998</v>
      </c>
      <c r="Q19" s="104">
        <f>[15]Julho!$H$20</f>
        <v>20.88</v>
      </c>
      <c r="R19" s="104">
        <f>[15]Julho!$H$21</f>
        <v>25.2</v>
      </c>
      <c r="S19" s="104">
        <f>[15]Julho!$H$22</f>
        <v>21.6</v>
      </c>
      <c r="T19" s="104">
        <f>[15]Julho!$H$23</f>
        <v>14.76</v>
      </c>
      <c r="U19" s="104">
        <f>[15]Julho!$H$24</f>
        <v>18.36</v>
      </c>
      <c r="V19" s="104">
        <f>[15]Julho!$H$25</f>
        <v>13.32</v>
      </c>
      <c r="W19" s="104">
        <f>[15]Julho!$H$26</f>
        <v>10.08</v>
      </c>
      <c r="X19" s="104">
        <f>[15]Julho!$H$27</f>
        <v>12.96</v>
      </c>
      <c r="Y19" s="104">
        <f>[15]Julho!$H$28</f>
        <v>20.88</v>
      </c>
      <c r="Z19" s="104">
        <f>[15]Julho!$H$29</f>
        <v>17.64</v>
      </c>
      <c r="AA19" s="104">
        <f>[15]Julho!$H$30</f>
        <v>19.079999999999998</v>
      </c>
      <c r="AB19" s="104">
        <f>[15]Julho!$H$31</f>
        <v>35.28</v>
      </c>
      <c r="AC19" s="104">
        <f>[15]Julho!$H$32</f>
        <v>22.68</v>
      </c>
      <c r="AD19" s="104">
        <f>[15]Julho!$H$33</f>
        <v>23.400000000000002</v>
      </c>
      <c r="AE19" s="104">
        <f>[15]Julho!$H$34</f>
        <v>15.840000000000002</v>
      </c>
      <c r="AF19" s="104">
        <f>[15]Julho!$H$35</f>
        <v>21.6</v>
      </c>
      <c r="AG19" s="109">
        <f t="shared" si="3"/>
        <v>35.28</v>
      </c>
      <c r="AH19" s="108">
        <f t="shared" si="4"/>
        <v>17.767741935483869</v>
      </c>
    </row>
    <row r="20" spans="1:38" hidden="1" x14ac:dyDescent="0.2">
      <c r="A20" s="47" t="s">
        <v>5</v>
      </c>
      <c r="B20" s="104" t="str">
        <f>[16]Julho!$H$5</f>
        <v>*</v>
      </c>
      <c r="C20" s="104" t="str">
        <f>[16]Julho!$H$6</f>
        <v>*</v>
      </c>
      <c r="D20" s="104" t="str">
        <f>[16]Julho!$H$7</f>
        <v>*</v>
      </c>
      <c r="E20" s="104" t="str">
        <f>[16]Julho!$H$8</f>
        <v>*</v>
      </c>
      <c r="F20" s="104" t="str">
        <f>[16]Julho!$H$9</f>
        <v>*</v>
      </c>
      <c r="G20" s="104" t="str">
        <f>[16]Julho!$H$10</f>
        <v>*</v>
      </c>
      <c r="H20" s="104" t="str">
        <f>[16]Julho!$H$11</f>
        <v>*</v>
      </c>
      <c r="I20" s="104" t="str">
        <f>[16]Julho!$H$12</f>
        <v>*</v>
      </c>
      <c r="J20" s="104" t="str">
        <f>[16]Julho!$H$13</f>
        <v>*</v>
      </c>
      <c r="K20" s="104" t="str">
        <f>[16]Julho!$H$14</f>
        <v>*</v>
      </c>
      <c r="L20" s="104" t="str">
        <f>[16]Julho!$H$15</f>
        <v>*</v>
      </c>
      <c r="M20" s="104" t="str">
        <f>[16]Julho!$H$16</f>
        <v>*</v>
      </c>
      <c r="N20" s="104" t="str">
        <f>[16]Julho!$H$17</f>
        <v>*</v>
      </c>
      <c r="O20" s="104" t="str">
        <f>[16]Julho!$H$18</f>
        <v>*</v>
      </c>
      <c r="P20" s="104" t="str">
        <f>[16]Julho!$H$19</f>
        <v>*</v>
      </c>
      <c r="Q20" s="104" t="str">
        <f>[16]Julho!$H$20</f>
        <v>*</v>
      </c>
      <c r="R20" s="104" t="str">
        <f>[16]Julho!$H$21</f>
        <v>*</v>
      </c>
      <c r="S20" s="104" t="str">
        <f>[16]Julho!$H$22</f>
        <v>*</v>
      </c>
      <c r="T20" s="104" t="str">
        <f>[16]Julho!$H$23</f>
        <v>*</v>
      </c>
      <c r="U20" s="104" t="str">
        <f>[16]Julho!$H$24</f>
        <v>*</v>
      </c>
      <c r="V20" s="104" t="str">
        <f>[16]Julho!$H$25</f>
        <v>*</v>
      </c>
      <c r="W20" s="104" t="str">
        <f>[16]Julho!$H$26</f>
        <v>*</v>
      </c>
      <c r="X20" s="104" t="str">
        <f>[16]Julho!$H$27</f>
        <v>*</v>
      </c>
      <c r="Y20" s="104" t="str">
        <f>[16]Julho!$H$28</f>
        <v>*</v>
      </c>
      <c r="Z20" s="104" t="str">
        <f>[16]Julho!$H$29</f>
        <v>*</v>
      </c>
      <c r="AA20" s="104" t="str">
        <f>[16]Julho!$H$30</f>
        <v>*</v>
      </c>
      <c r="AB20" s="104" t="str">
        <f>[16]Julho!$H$31</f>
        <v>*</v>
      </c>
      <c r="AC20" s="104" t="str">
        <f>[16]Julho!$H$32</f>
        <v>*</v>
      </c>
      <c r="AD20" s="104" t="str">
        <f>[16]Julho!$H$33</f>
        <v>*</v>
      </c>
      <c r="AE20" s="104" t="str">
        <f>[16]Julho!$H$34</f>
        <v>*</v>
      </c>
      <c r="AF20" s="104" t="str">
        <f>[16]Julho!$H$35</f>
        <v>*</v>
      </c>
      <c r="AG20" s="109">
        <f>MAX(B20:AF20)</f>
        <v>0</v>
      </c>
      <c r="AH20" s="108" t="s">
        <v>154</v>
      </c>
      <c r="AI20" s="12" t="s">
        <v>35</v>
      </c>
      <c r="AK20" t="s">
        <v>35</v>
      </c>
    </row>
    <row r="21" spans="1:38" x14ac:dyDescent="0.2">
      <c r="A21" s="47" t="s">
        <v>276</v>
      </c>
      <c r="B21" s="104" t="str">
        <f>[17]Julho!$H$5</f>
        <v>*</v>
      </c>
      <c r="C21" s="104" t="str">
        <f>[17]Julho!$H$6</f>
        <v>*</v>
      </c>
      <c r="D21" s="104" t="str">
        <f>[17]Julho!$H$7</f>
        <v>*</v>
      </c>
      <c r="E21" s="104" t="str">
        <f>[17]Julho!$H$8</f>
        <v>*</v>
      </c>
      <c r="F21" s="104" t="str">
        <f>[17]Julho!$H$9</f>
        <v>*</v>
      </c>
      <c r="G21" s="104" t="str">
        <f>[17]Julho!$H$10</f>
        <v>*</v>
      </c>
      <c r="H21" s="104" t="str">
        <f>[17]Julho!$H$11</f>
        <v>*</v>
      </c>
      <c r="I21" s="104" t="str">
        <f>[17]Julho!$H$12</f>
        <v>*</v>
      </c>
      <c r="J21" s="104" t="str">
        <f>[17]Julho!$H$13</f>
        <v>*</v>
      </c>
      <c r="K21" s="104" t="str">
        <f>[17]Julho!$H$14</f>
        <v>*</v>
      </c>
      <c r="L21" s="104" t="str">
        <f>[17]Julho!$H$15</f>
        <v>*</v>
      </c>
      <c r="M21" s="104" t="str">
        <f>[17]Julho!$H$16</f>
        <v>*</v>
      </c>
      <c r="N21" s="104" t="str">
        <f>[17]Julho!$H$17</f>
        <v>*</v>
      </c>
      <c r="O21" s="104" t="str">
        <f>[17]Julho!$H$18</f>
        <v>*</v>
      </c>
      <c r="P21" s="104" t="str">
        <f>[17]Julho!$H$19</f>
        <v>*</v>
      </c>
      <c r="Q21" s="104" t="str">
        <f>[17]Julho!$H$20</f>
        <v>*</v>
      </c>
      <c r="R21" s="104" t="str">
        <f>[17]Julho!$H$21</f>
        <v>*</v>
      </c>
      <c r="S21" s="104" t="str">
        <f>[17]Julho!$H$22</f>
        <v>*</v>
      </c>
      <c r="T21" s="104" t="str">
        <f>[17]Julho!$H$23</f>
        <v>*</v>
      </c>
      <c r="U21" s="104" t="str">
        <f>[17]Julho!$H$24</f>
        <v>*</v>
      </c>
      <c r="V21" s="104" t="str">
        <f>[17]Julho!$H$25</f>
        <v>*</v>
      </c>
      <c r="W21" s="104" t="str">
        <f>[17]Julho!$H$26</f>
        <v>*</v>
      </c>
      <c r="X21" s="104" t="str">
        <f>[17]Julho!$H$27</f>
        <v>*</v>
      </c>
      <c r="Y21" s="104" t="str">
        <f>[17]Julho!$H$28</f>
        <v>*</v>
      </c>
      <c r="Z21" s="104" t="str">
        <f>[17]Julho!$H$29</f>
        <v>*</v>
      </c>
      <c r="AA21" s="104">
        <f>[17]Julho!$H$30</f>
        <v>8.64</v>
      </c>
      <c r="AB21" s="104">
        <f>[17]Julho!$H$31</f>
        <v>11.879999999999999</v>
      </c>
      <c r="AC21" s="104">
        <f>[17]Julho!$H$32</f>
        <v>17.28</v>
      </c>
      <c r="AD21" s="104">
        <f>[17]Julho!$H$33</f>
        <v>13.68</v>
      </c>
      <c r="AE21" s="104">
        <f>[17]Julho!$H$34</f>
        <v>6.48</v>
      </c>
      <c r="AF21" s="104">
        <f>[17]Julho!$H$35</f>
        <v>14.4</v>
      </c>
      <c r="AG21" s="109">
        <f>MAX(B21:AF21)</f>
        <v>17.28</v>
      </c>
      <c r="AH21" s="108">
        <f t="shared" si="4"/>
        <v>12.06</v>
      </c>
      <c r="AI21" s="12"/>
    </row>
    <row r="22" spans="1:38" x14ac:dyDescent="0.2">
      <c r="A22" s="47" t="s">
        <v>277</v>
      </c>
      <c r="B22" s="104" t="str">
        <f>[18]Julho!$H$5</f>
        <v>*</v>
      </c>
      <c r="C22" s="104" t="str">
        <f>[18]Julho!$H$6</f>
        <v>*</v>
      </c>
      <c r="D22" s="104" t="str">
        <f>[18]Julho!$H$7</f>
        <v>*</v>
      </c>
      <c r="E22" s="104" t="str">
        <f>[18]Julho!$H$8</f>
        <v>*</v>
      </c>
      <c r="F22" s="104" t="str">
        <f>[18]Julho!$H$9</f>
        <v>*</v>
      </c>
      <c r="G22" s="104" t="str">
        <f>[18]Julho!$H$10</f>
        <v>*</v>
      </c>
      <c r="H22" s="104" t="str">
        <f>[18]Julho!$H$11</f>
        <v>*</v>
      </c>
      <c r="I22" s="104" t="str">
        <f>[18]Julho!$H$12</f>
        <v>*</v>
      </c>
      <c r="J22" s="104" t="str">
        <f>[18]Julho!$H$13</f>
        <v>*</v>
      </c>
      <c r="K22" s="104" t="str">
        <f>[18]Julho!$H$14</f>
        <v>*</v>
      </c>
      <c r="L22" s="104" t="str">
        <f>[18]Julho!$H$15</f>
        <v>*</v>
      </c>
      <c r="M22" s="104" t="str">
        <f>[18]Julho!$H$16</f>
        <v>*</v>
      </c>
      <c r="N22" s="104" t="str">
        <f>[18]Julho!$H$17</f>
        <v>*</v>
      </c>
      <c r="O22" s="104" t="str">
        <f>[18]Julho!$H$18</f>
        <v>*</v>
      </c>
      <c r="P22" s="104" t="str">
        <f>[18]Julho!$H$19</f>
        <v>*</v>
      </c>
      <c r="Q22" s="104" t="str">
        <f>[18]Julho!$H$20</f>
        <v>*</v>
      </c>
      <c r="R22" s="104" t="str">
        <f>[18]Julho!$H$21</f>
        <v>*</v>
      </c>
      <c r="S22" s="104" t="str">
        <f>[18]Julho!$H$22</f>
        <v>*</v>
      </c>
      <c r="T22" s="104" t="str">
        <f>[18]Julho!$H$23</f>
        <v>*</v>
      </c>
      <c r="U22" s="104" t="str">
        <f>[18]Julho!$H$24</f>
        <v>*</v>
      </c>
      <c r="V22" s="104" t="str">
        <f>[18]Julho!$H$25</f>
        <v>*</v>
      </c>
      <c r="W22" s="104" t="str">
        <f>[18]Julho!$H$26</f>
        <v>*</v>
      </c>
      <c r="X22" s="104" t="str">
        <f>[18]Julho!$H$27</f>
        <v>*</v>
      </c>
      <c r="Y22" s="104" t="str">
        <f>[18]Julho!$H$28</f>
        <v>*</v>
      </c>
      <c r="Z22" s="104" t="str">
        <f>[18]Julho!$H$29</f>
        <v>*</v>
      </c>
      <c r="AA22" s="104" t="str">
        <f>[18]Julho!$H$30</f>
        <v>*</v>
      </c>
      <c r="AB22" s="104" t="str">
        <f>[18]Julho!$H$31</f>
        <v>*</v>
      </c>
      <c r="AC22" s="104" t="str">
        <f>[18]Julho!$H$32</f>
        <v>*</v>
      </c>
      <c r="AD22" s="104">
        <f>[18]Julho!$H$33</f>
        <v>15.120000000000001</v>
      </c>
      <c r="AE22" s="104">
        <f>[18]Julho!$H$34</f>
        <v>13.68</v>
      </c>
      <c r="AF22" s="104">
        <f>[18]Julho!$H$35</f>
        <v>22.32</v>
      </c>
      <c r="AG22" s="109">
        <f>MAX(B22:AF22)</f>
        <v>22.32</v>
      </c>
      <c r="AH22" s="108">
        <f t="shared" si="4"/>
        <v>17.040000000000003</v>
      </c>
      <c r="AI22" s="12"/>
    </row>
    <row r="23" spans="1:38" x14ac:dyDescent="0.2">
      <c r="A23" s="47" t="s">
        <v>263</v>
      </c>
      <c r="B23" s="104">
        <f>[19]Julho!$H$5</f>
        <v>19.079999999999998</v>
      </c>
      <c r="C23" s="104">
        <f>[19]Julho!$H$6</f>
        <v>14.04</v>
      </c>
      <c r="D23" s="104">
        <f>[19]Julho!$H$7</f>
        <v>12.6</v>
      </c>
      <c r="E23" s="104">
        <f>[19]Julho!$H$8</f>
        <v>11.520000000000001</v>
      </c>
      <c r="F23" s="104">
        <f>[19]Julho!$H$9</f>
        <v>12.96</v>
      </c>
      <c r="G23" s="104">
        <f>[19]Julho!$H$10</f>
        <v>20.52</v>
      </c>
      <c r="H23" s="104">
        <f>[19]Julho!$H$11</f>
        <v>15.840000000000002</v>
      </c>
      <c r="I23" s="104">
        <f>[19]Julho!$H$12</f>
        <v>10.44</v>
      </c>
      <c r="J23" s="104">
        <f>[19]Julho!$H$13</f>
        <v>19.8</v>
      </c>
      <c r="K23" s="104">
        <f>[19]Julho!$H$14</f>
        <v>11.879999999999999</v>
      </c>
      <c r="L23" s="104">
        <f>[19]Julho!$H$15</f>
        <v>15.120000000000001</v>
      </c>
      <c r="M23" s="104">
        <f>[19]Julho!$H$16</f>
        <v>17.64</v>
      </c>
      <c r="N23" s="104">
        <f>[19]Julho!$H$17</f>
        <v>27.36</v>
      </c>
      <c r="O23" s="104">
        <f>[19]Julho!$H$18</f>
        <v>20.52</v>
      </c>
      <c r="P23" s="104">
        <f>[19]Julho!$H$19</f>
        <v>22.32</v>
      </c>
      <c r="Q23" s="104">
        <f>[19]Julho!$H$20</f>
        <v>28.08</v>
      </c>
      <c r="R23" s="104">
        <f>[19]Julho!$H$21</f>
        <v>21.6</v>
      </c>
      <c r="S23" s="104">
        <f>[19]Julho!$H$22</f>
        <v>12.6</v>
      </c>
      <c r="T23" s="104">
        <f>[19]Julho!$H$23</f>
        <v>15.840000000000002</v>
      </c>
      <c r="U23" s="104">
        <f>[19]Julho!$H$24</f>
        <v>22.68</v>
      </c>
      <c r="V23" s="104">
        <f>[19]Julho!$H$25</f>
        <v>21.6</v>
      </c>
      <c r="W23" s="104">
        <f>[19]Julho!$H$26</f>
        <v>17.28</v>
      </c>
      <c r="X23" s="104">
        <f>[19]Julho!$H$27</f>
        <v>17.64</v>
      </c>
      <c r="Y23" s="104">
        <f>[19]Julho!$H$28</f>
        <v>22.68</v>
      </c>
      <c r="Z23" s="104">
        <f>[19]Julho!$H$29</f>
        <v>26.28</v>
      </c>
      <c r="AA23" s="104">
        <f>[19]Julho!$H$30</f>
        <v>23.400000000000002</v>
      </c>
      <c r="AB23" s="104">
        <f>[19]Julho!$H$31</f>
        <v>27.36</v>
      </c>
      <c r="AC23" s="104">
        <f>[19]Julho!$H$32</f>
        <v>23.400000000000002</v>
      </c>
      <c r="AD23" s="104">
        <f>[19]Julho!$H$33</f>
        <v>16.920000000000002</v>
      </c>
      <c r="AE23" s="104">
        <f>[19]Julho!$H$34</f>
        <v>17.28</v>
      </c>
      <c r="AF23" s="104">
        <f>[19]Julho!$H$35</f>
        <v>31.680000000000003</v>
      </c>
      <c r="AG23" s="109">
        <f>MAX(B23:AF23)</f>
        <v>31.680000000000003</v>
      </c>
      <c r="AH23" s="108">
        <f t="shared" si="4"/>
        <v>19.289032258064513</v>
      </c>
      <c r="AI23" s="12"/>
    </row>
    <row r="24" spans="1:38" x14ac:dyDescent="0.2">
      <c r="A24" s="47" t="s">
        <v>292</v>
      </c>
      <c r="B24" s="104">
        <f>[20]Julho!$H$5</f>
        <v>19.440000000000001</v>
      </c>
      <c r="C24" s="104">
        <f>[20]Julho!$H$6</f>
        <v>15.120000000000001</v>
      </c>
      <c r="D24" s="104">
        <f>[20]Julho!$H$7</f>
        <v>13.68</v>
      </c>
      <c r="E24" s="104">
        <f>[20]Julho!$H$8</f>
        <v>12.96</v>
      </c>
      <c r="F24" s="104">
        <f>[20]Julho!$H$9</f>
        <v>11.879999999999999</v>
      </c>
      <c r="G24" s="104">
        <f>[20]Julho!$H$10</f>
        <v>10.8</v>
      </c>
      <c r="H24" s="104">
        <f>[20]Julho!$H$11</f>
        <v>11.879999999999999</v>
      </c>
      <c r="I24" s="104">
        <f>[20]Julho!$H$12</f>
        <v>14.04</v>
      </c>
      <c r="J24" s="104">
        <f>[20]Julho!$H$13</f>
        <v>19.079999999999998</v>
      </c>
      <c r="K24" s="104">
        <f>[20]Julho!$H$14</f>
        <v>12.6</v>
      </c>
      <c r="L24" s="104">
        <f>[20]Julho!$H$15</f>
        <v>11.879999999999999</v>
      </c>
      <c r="M24" s="104">
        <f>[20]Julho!$H$16</f>
        <v>15.48</v>
      </c>
      <c r="N24" s="104">
        <f>[20]Julho!$H$17</f>
        <v>10.44</v>
      </c>
      <c r="O24" s="104">
        <f>[20]Julho!$H$18</f>
        <v>11.520000000000001</v>
      </c>
      <c r="P24" s="104">
        <f>[20]Julho!$H$19</f>
        <v>16.2</v>
      </c>
      <c r="Q24" s="104">
        <f>[20]Julho!$H$20</f>
        <v>15.48</v>
      </c>
      <c r="R24" s="104">
        <f>[20]Julho!$H$21</f>
        <v>24.840000000000003</v>
      </c>
      <c r="S24" s="104">
        <f>[20]Julho!$H$22</f>
        <v>16.2</v>
      </c>
      <c r="T24" s="104">
        <f>[20]Julho!$H$23</f>
        <v>11.16</v>
      </c>
      <c r="U24" s="104">
        <f>[20]Julho!$H$24</f>
        <v>13.32</v>
      </c>
      <c r="V24" s="104">
        <f>[20]Julho!$H$25</f>
        <v>12.6</v>
      </c>
      <c r="W24" s="104">
        <f>[20]Julho!$H$26</f>
        <v>11.16</v>
      </c>
      <c r="X24" s="104">
        <f>[20]Julho!$H$27</f>
        <v>12.6</v>
      </c>
      <c r="Y24" s="104">
        <f>[20]Julho!$H$28</f>
        <v>11.879999999999999</v>
      </c>
      <c r="Z24" s="104">
        <f>[20]Julho!$H$29</f>
        <v>13.68</v>
      </c>
      <c r="AA24" s="104">
        <f>[20]Julho!$H$30</f>
        <v>17.64</v>
      </c>
      <c r="AB24" s="104">
        <f>[20]Julho!$H$31</f>
        <v>26.28</v>
      </c>
      <c r="AC24" s="104">
        <f>[20]Julho!$H$32</f>
        <v>23.400000000000002</v>
      </c>
      <c r="AD24" s="104">
        <f>[20]Julho!$H$33</f>
        <v>20.52</v>
      </c>
      <c r="AE24" s="104">
        <f>[20]Julho!$H$34</f>
        <v>12.24</v>
      </c>
      <c r="AF24" s="104">
        <f>[20]Julho!$H$35</f>
        <v>15.840000000000002</v>
      </c>
      <c r="AG24" s="109">
        <f>MAX(B24:AF24)</f>
        <v>26.28</v>
      </c>
      <c r="AH24" s="108">
        <f t="shared" si="4"/>
        <v>15.027096774193547</v>
      </c>
      <c r="AI24" s="12"/>
    </row>
    <row r="25" spans="1:38" x14ac:dyDescent="0.2">
      <c r="A25" s="47" t="s">
        <v>206</v>
      </c>
      <c r="B25" s="104">
        <f>[21]Julho!$H$5</f>
        <v>20.16</v>
      </c>
      <c r="C25" s="104">
        <f>[21]Julho!$H$6</f>
        <v>19.079999999999998</v>
      </c>
      <c r="D25" s="104">
        <f>[21]Julho!$H$7</f>
        <v>11.520000000000001</v>
      </c>
      <c r="E25" s="104">
        <f>[21]Julho!$H$8</f>
        <v>15.120000000000001</v>
      </c>
      <c r="F25" s="104">
        <f>[21]Julho!$H$9</f>
        <v>13.32</v>
      </c>
      <c r="G25" s="104">
        <f>[21]Julho!$H$10</f>
        <v>14.04</v>
      </c>
      <c r="H25" s="104">
        <f>[21]Julho!$H$11</f>
        <v>15.120000000000001</v>
      </c>
      <c r="I25" s="104">
        <f>[21]Julho!$H$12</f>
        <v>10.44</v>
      </c>
      <c r="J25" s="104">
        <f>[21]Julho!$H$13</f>
        <v>16.920000000000002</v>
      </c>
      <c r="K25" s="104">
        <f>[21]Julho!$H$14</f>
        <v>16.920000000000002</v>
      </c>
      <c r="L25" s="104">
        <f>[21]Julho!$H$15</f>
        <v>11.879999999999999</v>
      </c>
      <c r="M25" s="104">
        <f>[21]Julho!$H$16</f>
        <v>16.559999999999999</v>
      </c>
      <c r="N25" s="104">
        <f>[21]Julho!$H$17</f>
        <v>14.4</v>
      </c>
      <c r="O25" s="104">
        <f>[21]Julho!$H$18</f>
        <v>11.520000000000001</v>
      </c>
      <c r="P25" s="104">
        <f>[21]Julho!$H$19</f>
        <v>17.28</v>
      </c>
      <c r="Q25" s="104">
        <f>[21]Julho!$H$20</f>
        <v>18.36</v>
      </c>
      <c r="R25" s="104">
        <f>[21]Julho!$H$21</f>
        <v>24.840000000000003</v>
      </c>
      <c r="S25" s="104">
        <f>[21]Julho!$H$22</f>
        <v>14.4</v>
      </c>
      <c r="T25" s="104">
        <f>[21]Julho!$H$23</f>
        <v>9.3600000000000012</v>
      </c>
      <c r="U25" s="104">
        <f>[21]Julho!$H$24</f>
        <v>14.4</v>
      </c>
      <c r="V25" s="104">
        <f>[21]Julho!$H$25</f>
        <v>10.8</v>
      </c>
      <c r="W25" s="104">
        <f>[21]Julho!$H$26</f>
        <v>12.6</v>
      </c>
      <c r="X25" s="104">
        <f>[21]Julho!$H$27</f>
        <v>10.44</v>
      </c>
      <c r="Y25" s="104">
        <f>[21]Julho!$H$28</f>
        <v>13.68</v>
      </c>
      <c r="Z25" s="104">
        <f>[21]Julho!$H$29</f>
        <v>15.120000000000001</v>
      </c>
      <c r="AA25" s="104">
        <f>[21]Julho!$H$30</f>
        <v>20.52</v>
      </c>
      <c r="AB25" s="104">
        <f>[21]Julho!$H$31</f>
        <v>28.08</v>
      </c>
      <c r="AC25" s="104">
        <f>[21]Julho!$H$32</f>
        <v>24.840000000000003</v>
      </c>
      <c r="AD25" s="104">
        <f>[21]Julho!$H$33</f>
        <v>17.64</v>
      </c>
      <c r="AE25" s="104">
        <f>[21]Julho!$H$34</f>
        <v>11.520000000000001</v>
      </c>
      <c r="AF25" s="104">
        <f>[21]Julho!$H$35</f>
        <v>19.079999999999998</v>
      </c>
      <c r="AG25" s="109">
        <f t="shared" si="3"/>
        <v>28.08</v>
      </c>
      <c r="AH25" s="108">
        <f t="shared" si="4"/>
        <v>15.80516129032258</v>
      </c>
      <c r="AI25" s="12"/>
    </row>
    <row r="26" spans="1:38" x14ac:dyDescent="0.2">
      <c r="A26" s="47" t="s">
        <v>207</v>
      </c>
      <c r="B26" s="104">
        <f>[22]Julho!$H$5</f>
        <v>12.96</v>
      </c>
      <c r="C26" s="104">
        <f>[22]Julho!$H$6</f>
        <v>10.44</v>
      </c>
      <c r="D26" s="104">
        <f>[22]Julho!$H$7</f>
        <v>7.9200000000000008</v>
      </c>
      <c r="E26" s="104">
        <f>[22]Julho!$H$8</f>
        <v>10.8</v>
      </c>
      <c r="F26" s="104">
        <f>[22]Julho!$H$9</f>
        <v>10.08</v>
      </c>
      <c r="G26" s="104">
        <f>[22]Julho!$H$10</f>
        <v>10.08</v>
      </c>
      <c r="H26" s="104">
        <f>[22]Julho!$H$11</f>
        <v>9</v>
      </c>
      <c r="I26" s="104">
        <f>[22]Julho!$H$12</f>
        <v>7.2</v>
      </c>
      <c r="J26" s="104">
        <f>[22]Julho!$H$13</f>
        <v>9.7200000000000006</v>
      </c>
      <c r="K26" s="104">
        <f>[22]Julho!$H$14</f>
        <v>11.16</v>
      </c>
      <c r="L26" s="104">
        <f>[22]Julho!$H$15</f>
        <v>10.08</v>
      </c>
      <c r="M26" s="104">
        <f>[22]Julho!$H$16</f>
        <v>7.9200000000000008</v>
      </c>
      <c r="N26" s="104">
        <f>[22]Julho!$H$17</f>
        <v>10.08</v>
      </c>
      <c r="O26" s="104">
        <f>[22]Julho!$H$18</f>
        <v>11.16</v>
      </c>
      <c r="P26" s="104">
        <f>[22]Julho!$H$19</f>
        <v>11.520000000000001</v>
      </c>
      <c r="Q26" s="104">
        <f>[22]Julho!$H$20</f>
        <v>13.68</v>
      </c>
      <c r="R26" s="104">
        <f>[22]Julho!$H$21</f>
        <v>20.16</v>
      </c>
      <c r="S26" s="104">
        <f>[22]Julho!$H$22</f>
        <v>14.76</v>
      </c>
      <c r="T26" s="104">
        <f>[22]Julho!$H$23</f>
        <v>9.7200000000000006</v>
      </c>
      <c r="U26" s="104">
        <f>[22]Julho!$H$24</f>
        <v>8.64</v>
      </c>
      <c r="V26" s="104">
        <f>[22]Julho!$H$25</f>
        <v>7.9200000000000008</v>
      </c>
      <c r="W26" s="104">
        <f>[22]Julho!$H$26</f>
        <v>6.84</v>
      </c>
      <c r="X26" s="104">
        <f>[22]Julho!$H$27</f>
        <v>9</v>
      </c>
      <c r="Y26" s="104">
        <f>[22]Julho!$H$28</f>
        <v>10.8</v>
      </c>
      <c r="Z26" s="104">
        <f>[22]Julho!$H$29</f>
        <v>11.879999999999999</v>
      </c>
      <c r="AA26" s="104">
        <f>[22]Julho!$H$30</f>
        <v>11.16</v>
      </c>
      <c r="AB26" s="104">
        <f>[22]Julho!$H$31</f>
        <v>12.24</v>
      </c>
      <c r="AC26" s="104">
        <f>[22]Julho!$H$32</f>
        <v>18.720000000000002</v>
      </c>
      <c r="AD26" s="104">
        <f>[22]Julho!$H$33</f>
        <v>12.96</v>
      </c>
      <c r="AE26" s="104">
        <f>[22]Julho!$H$34</f>
        <v>11.16</v>
      </c>
      <c r="AF26" s="104">
        <f>[22]Julho!$H$35</f>
        <v>12.6</v>
      </c>
      <c r="AG26" s="109">
        <f t="shared" si="3"/>
        <v>20.16</v>
      </c>
      <c r="AH26" s="108">
        <f t="shared" si="4"/>
        <v>11.043870967741938</v>
      </c>
      <c r="AI26" s="12"/>
    </row>
    <row r="27" spans="1:38" x14ac:dyDescent="0.2">
      <c r="A27" s="47" t="s">
        <v>33</v>
      </c>
      <c r="B27" s="104">
        <f>[23]Julho!$H$5</f>
        <v>15.840000000000002</v>
      </c>
      <c r="C27" s="104">
        <f>[23]Julho!$H$6</f>
        <v>16.559999999999999</v>
      </c>
      <c r="D27" s="104">
        <f>[23]Julho!$H$7</f>
        <v>16.2</v>
      </c>
      <c r="E27" s="104">
        <f>[23]Julho!$H$8</f>
        <v>18.720000000000002</v>
      </c>
      <c r="F27" s="104">
        <f>[23]Julho!$H$9</f>
        <v>16.2</v>
      </c>
      <c r="G27" s="104">
        <f>[23]Julho!$H$10</f>
        <v>15.840000000000002</v>
      </c>
      <c r="H27" s="104">
        <f>[23]Julho!$H$11</f>
        <v>17.64</v>
      </c>
      <c r="I27" s="104">
        <f>[23]Julho!$H$12</f>
        <v>15.840000000000002</v>
      </c>
      <c r="J27" s="104">
        <f>[23]Julho!$H$13</f>
        <v>18.720000000000002</v>
      </c>
      <c r="K27" s="104">
        <f>[23]Julho!$H$14</f>
        <v>18</v>
      </c>
      <c r="L27" s="104">
        <f>[23]Julho!$H$15</f>
        <v>16.2</v>
      </c>
      <c r="M27" s="104">
        <f>[23]Julho!$H$16</f>
        <v>18.720000000000002</v>
      </c>
      <c r="N27" s="104">
        <f>[23]Julho!$H$17</f>
        <v>14.4</v>
      </c>
      <c r="O27" s="104">
        <f>[23]Julho!$H$18</f>
        <v>16.920000000000002</v>
      </c>
      <c r="P27" s="104">
        <f>[23]Julho!$H$19</f>
        <v>17.64</v>
      </c>
      <c r="Q27" s="104">
        <f>[23]Julho!$H$20</f>
        <v>15.48</v>
      </c>
      <c r="R27" s="104">
        <f>[23]Julho!$H$21</f>
        <v>16.559999999999999</v>
      </c>
      <c r="S27" s="104">
        <f>[23]Julho!$H$22</f>
        <v>15.120000000000001</v>
      </c>
      <c r="T27" s="104">
        <f>[23]Julho!$H$23</f>
        <v>20.52</v>
      </c>
      <c r="U27" s="104">
        <f>[23]Julho!$H$24</f>
        <v>18.36</v>
      </c>
      <c r="V27" s="104">
        <f>[23]Julho!$H$25</f>
        <v>20.16</v>
      </c>
      <c r="W27" s="104">
        <f>[23]Julho!$H$26</f>
        <v>16.920000000000002</v>
      </c>
      <c r="X27" s="104">
        <f>[23]Julho!$H$27</f>
        <v>17.28</v>
      </c>
      <c r="Y27" s="104">
        <f>[23]Julho!$H$28</f>
        <v>22.32</v>
      </c>
      <c r="Z27" s="104">
        <f>[23]Julho!$H$29</f>
        <v>15.120000000000001</v>
      </c>
      <c r="AA27" s="104">
        <f>[23]Julho!$H$30</f>
        <v>18.720000000000002</v>
      </c>
      <c r="AB27" s="104">
        <f>[23]Julho!$H$31</f>
        <v>22.32</v>
      </c>
      <c r="AC27" s="104">
        <f>[23]Julho!$H$32</f>
        <v>19.8</v>
      </c>
      <c r="AD27" s="104">
        <f>[23]Julho!$H$33</f>
        <v>16.559999999999999</v>
      </c>
      <c r="AE27" s="104">
        <f>[23]Julho!$H$34</f>
        <v>21.240000000000002</v>
      </c>
      <c r="AF27" s="104">
        <f>[23]Julho!$H$35</f>
        <v>28.08</v>
      </c>
      <c r="AG27" s="109">
        <f t="shared" si="3"/>
        <v>28.08</v>
      </c>
      <c r="AH27" s="108">
        <f t="shared" si="4"/>
        <v>18.000000000000004</v>
      </c>
    </row>
    <row r="28" spans="1:38" x14ac:dyDescent="0.2">
      <c r="A28" s="47" t="s">
        <v>6</v>
      </c>
      <c r="B28" s="104">
        <f>[24]Julho!$H$5</f>
        <v>9.3600000000000012</v>
      </c>
      <c r="C28" s="104">
        <f>[24]Julho!$H$6</f>
        <v>12.24</v>
      </c>
      <c r="D28" s="104">
        <f>[24]Julho!$H$7</f>
        <v>10.8</v>
      </c>
      <c r="E28" s="104">
        <f>[24]Julho!$H$8</f>
        <v>11.16</v>
      </c>
      <c r="F28" s="104">
        <f>[24]Julho!$H$9</f>
        <v>8.2799999999999994</v>
      </c>
      <c r="G28" s="104">
        <f>[24]Julho!$H$10</f>
        <v>7.2</v>
      </c>
      <c r="H28" s="104">
        <f>[24]Julho!$H$11</f>
        <v>8.64</v>
      </c>
      <c r="I28" s="104">
        <f>[24]Julho!$H$12</f>
        <v>8.2799999999999994</v>
      </c>
      <c r="J28" s="104">
        <f>[24]Julho!$H$13</f>
        <v>9.7200000000000006</v>
      </c>
      <c r="K28" s="104">
        <f>[24]Julho!$H$14</f>
        <v>7.9200000000000008</v>
      </c>
      <c r="L28" s="104">
        <f>[24]Julho!$H$15</f>
        <v>6.12</v>
      </c>
      <c r="M28" s="104">
        <f>[24]Julho!$H$16</f>
        <v>6.12</v>
      </c>
      <c r="N28" s="104">
        <f>[24]Julho!$H$17</f>
        <v>7.2</v>
      </c>
      <c r="O28" s="104">
        <f>[24]Julho!$H$18</f>
        <v>7.2</v>
      </c>
      <c r="P28" s="104">
        <f>[24]Julho!$H$19</f>
        <v>8.2799999999999994</v>
      </c>
      <c r="Q28" s="104">
        <f>[24]Julho!$H$20</f>
        <v>3.24</v>
      </c>
      <c r="R28" s="104" t="str">
        <f>[24]Julho!$H$21</f>
        <v>*</v>
      </c>
      <c r="S28" s="104" t="str">
        <f>[24]Julho!$H$22</f>
        <v>*</v>
      </c>
      <c r="T28" s="104" t="str">
        <f>[24]Julho!$H$23</f>
        <v>*</v>
      </c>
      <c r="U28" s="104" t="str">
        <f>[24]Julho!$H$24</f>
        <v>*</v>
      </c>
      <c r="V28" s="104" t="str">
        <f>[24]Julho!$H$25</f>
        <v>*</v>
      </c>
      <c r="W28" s="104" t="str">
        <f>[24]Julho!$H$26</f>
        <v>*</v>
      </c>
      <c r="X28" s="104" t="str">
        <f>[24]Julho!$H$27</f>
        <v>*</v>
      </c>
      <c r="Y28" s="104" t="str">
        <f>[24]Julho!$H$28</f>
        <v>*</v>
      </c>
      <c r="Z28" s="104" t="str">
        <f>[24]Julho!$H$29</f>
        <v>*</v>
      </c>
      <c r="AA28" s="104" t="str">
        <f>[24]Julho!$H$30</f>
        <v>*</v>
      </c>
      <c r="AB28" s="104" t="str">
        <f>[24]Julho!$H$31</f>
        <v>*</v>
      </c>
      <c r="AC28" s="104" t="str">
        <f>[24]Julho!$H$32</f>
        <v>*</v>
      </c>
      <c r="AD28" s="104" t="str">
        <f>[24]Julho!$H$33</f>
        <v>*</v>
      </c>
      <c r="AE28" s="104" t="str">
        <f>[24]Julho!$H$34</f>
        <v>*</v>
      </c>
      <c r="AF28" s="104" t="str">
        <f>[24]Julho!$H$35</f>
        <v>*</v>
      </c>
      <c r="AG28" s="109">
        <f t="shared" si="3"/>
        <v>12.24</v>
      </c>
      <c r="AH28" s="108">
        <f t="shared" si="4"/>
        <v>8.2350000000000012</v>
      </c>
    </row>
    <row r="29" spans="1:38" x14ac:dyDescent="0.2">
      <c r="A29" s="47" t="s">
        <v>7</v>
      </c>
      <c r="B29" s="104">
        <f>[25]Julho!$H$5</f>
        <v>16.559999999999999</v>
      </c>
      <c r="C29" s="104">
        <f>[25]Julho!$H$6</f>
        <v>12.96</v>
      </c>
      <c r="D29" s="104">
        <f>[25]Julho!$H$7</f>
        <v>11.16</v>
      </c>
      <c r="E29" s="104">
        <f>[25]Julho!$H$8</f>
        <v>16.559999999999999</v>
      </c>
      <c r="F29" s="104">
        <f>[25]Julho!$H$9</f>
        <v>12.6</v>
      </c>
      <c r="G29" s="104">
        <f>[25]Julho!$H$10</f>
        <v>16.2</v>
      </c>
      <c r="H29" s="104">
        <f>[25]Julho!$H$11</f>
        <v>16.2</v>
      </c>
      <c r="I29" s="104">
        <f>[25]Julho!$H$12</f>
        <v>9.7200000000000006</v>
      </c>
      <c r="J29" s="104">
        <f>[25]Julho!$H$13</f>
        <v>13.68</v>
      </c>
      <c r="K29" s="104">
        <f>[25]Julho!$H$14</f>
        <v>11.16</v>
      </c>
      <c r="L29" s="104">
        <f>[25]Julho!$H$15</f>
        <v>17.64</v>
      </c>
      <c r="M29" s="104">
        <f>[25]Julho!$H$16</f>
        <v>16.2</v>
      </c>
      <c r="N29" s="104">
        <f>[25]Julho!$H$17</f>
        <v>12.24</v>
      </c>
      <c r="O29" s="104">
        <f>[25]Julho!$H$18</f>
        <v>16.2</v>
      </c>
      <c r="P29" s="104">
        <f>[25]Julho!$H$19</f>
        <v>16.559999999999999</v>
      </c>
      <c r="Q29" s="104">
        <f>[25]Julho!$H$20</f>
        <v>12.6</v>
      </c>
      <c r="R29" s="104">
        <f>[25]Julho!$H$21</f>
        <v>15.840000000000002</v>
      </c>
      <c r="S29" s="104">
        <f>[25]Julho!$H$22</f>
        <v>15.840000000000002</v>
      </c>
      <c r="T29" s="104">
        <f>[25]Julho!$H$23</f>
        <v>10.8</v>
      </c>
      <c r="U29" s="104">
        <f>[25]Julho!$H$24</f>
        <v>9.7200000000000006</v>
      </c>
      <c r="V29" s="104">
        <f>[25]Julho!$H$25</f>
        <v>11.879999999999999</v>
      </c>
      <c r="W29" s="104">
        <f>[25]Julho!$H$26</f>
        <v>14.04</v>
      </c>
      <c r="X29" s="104">
        <f>[25]Julho!$H$27</f>
        <v>14.76</v>
      </c>
      <c r="Y29" s="104">
        <f>[25]Julho!$H$28</f>
        <v>20.52</v>
      </c>
      <c r="Z29" s="104">
        <f>[25]Julho!$H$29</f>
        <v>19.8</v>
      </c>
      <c r="AA29" s="104">
        <f>[25]Julho!$H$30</f>
        <v>17.28</v>
      </c>
      <c r="AB29" s="104">
        <f>[25]Julho!$H$31</f>
        <v>24.48</v>
      </c>
      <c r="AC29" s="104">
        <f>[25]Julho!$H$32</f>
        <v>24.12</v>
      </c>
      <c r="AD29" s="104">
        <f>[25]Julho!$H$33</f>
        <v>16.2</v>
      </c>
      <c r="AE29" s="104">
        <f>[25]Julho!$H$34</f>
        <v>12.96</v>
      </c>
      <c r="AF29" s="104">
        <f>[25]Julho!$H$35</f>
        <v>22.68</v>
      </c>
      <c r="AG29" s="109">
        <f t="shared" si="3"/>
        <v>24.48</v>
      </c>
      <c r="AH29" s="108">
        <f t="shared" si="4"/>
        <v>15.456774193548387</v>
      </c>
    </row>
    <row r="30" spans="1:38" x14ac:dyDescent="0.2">
      <c r="A30" s="47" t="s">
        <v>140</v>
      </c>
      <c r="B30" s="104">
        <f>[26]Julho!$H$5</f>
        <v>12.6</v>
      </c>
      <c r="C30" s="104">
        <f>[26]Julho!$H$6</f>
        <v>10.08</v>
      </c>
      <c r="D30" s="104">
        <f>[26]Julho!$H$7</f>
        <v>11.16</v>
      </c>
      <c r="E30" s="104">
        <f>[26]Julho!$H$8</f>
        <v>18.36</v>
      </c>
      <c r="F30" s="104">
        <f>[26]Julho!$H$9</f>
        <v>14.76</v>
      </c>
      <c r="G30" s="104">
        <f>[26]Julho!$H$10</f>
        <v>12.6</v>
      </c>
      <c r="H30" s="104">
        <f>[26]Julho!$H$11</f>
        <v>15.120000000000001</v>
      </c>
      <c r="I30" s="104">
        <f>[26]Julho!$H$12</f>
        <v>10.8</v>
      </c>
      <c r="J30" s="104">
        <f>[26]Julho!$H$13</f>
        <v>14.4</v>
      </c>
      <c r="K30" s="104">
        <f>[26]Julho!$H$14</f>
        <v>14.04</v>
      </c>
      <c r="L30" s="104">
        <f>[26]Julho!$H$15</f>
        <v>12.6</v>
      </c>
      <c r="M30" s="104">
        <f>[26]Julho!$H$16</f>
        <v>17.28</v>
      </c>
      <c r="N30" s="104">
        <f>[26]Julho!$H$17</f>
        <v>14.76</v>
      </c>
      <c r="O30" s="104">
        <f>[26]Julho!$H$18</f>
        <v>14.76</v>
      </c>
      <c r="P30" s="104">
        <f>[26]Julho!$H$19</f>
        <v>20.16</v>
      </c>
      <c r="Q30" s="104">
        <f>[26]Julho!$H$20</f>
        <v>20.52</v>
      </c>
      <c r="R30" s="104">
        <f>[26]Julho!$H$21</f>
        <v>16.920000000000002</v>
      </c>
      <c r="S30" s="104">
        <f>[26]Julho!$H$22</f>
        <v>16.920000000000002</v>
      </c>
      <c r="T30" s="104">
        <f>[26]Julho!$H$23</f>
        <v>11.16</v>
      </c>
      <c r="U30" s="104">
        <f>[26]Julho!$H$24</f>
        <v>12.96</v>
      </c>
      <c r="V30" s="104">
        <f>[26]Julho!$H$25</f>
        <v>10.44</v>
      </c>
      <c r="W30" s="104">
        <f>[26]Julho!$H$25</f>
        <v>10.44</v>
      </c>
      <c r="X30" s="104">
        <f>[26]Julho!$H$27</f>
        <v>15.840000000000002</v>
      </c>
      <c r="Y30" s="104">
        <f>[26]Julho!$H$28</f>
        <v>24.840000000000003</v>
      </c>
      <c r="Z30" s="104">
        <f>[26]Julho!$H$29</f>
        <v>20.16</v>
      </c>
      <c r="AA30" s="104">
        <f>[26]Julho!$H$30</f>
        <v>20.52</v>
      </c>
      <c r="AB30" s="104">
        <f>[26]Julho!$H$31</f>
        <v>34.200000000000003</v>
      </c>
      <c r="AC30" s="104">
        <f>[26]Julho!$H$32</f>
        <v>14.4</v>
      </c>
      <c r="AD30" s="104">
        <f>[26]Julho!$H$33</f>
        <v>13.32</v>
      </c>
      <c r="AE30" s="104">
        <f>[26]Julho!$H$34</f>
        <v>13.68</v>
      </c>
      <c r="AF30" s="104">
        <f>[26]Julho!$H$35</f>
        <v>19.8</v>
      </c>
      <c r="AG30" s="109">
        <f t="shared" si="3"/>
        <v>34.200000000000003</v>
      </c>
      <c r="AH30" s="108">
        <f t="shared" si="4"/>
        <v>15.793548387096774</v>
      </c>
      <c r="AK30" t="s">
        <v>35</v>
      </c>
      <c r="AL30" t="s">
        <v>35</v>
      </c>
    </row>
    <row r="31" spans="1:38" x14ac:dyDescent="0.2">
      <c r="A31" s="47" t="s">
        <v>141</v>
      </c>
      <c r="B31" s="104">
        <f>[27]Julho!$H$5</f>
        <v>19.440000000000001</v>
      </c>
      <c r="C31" s="104">
        <f>[27]Julho!$H$6</f>
        <v>8.2799999999999994</v>
      </c>
      <c r="D31" s="104">
        <f>[27]Julho!$H$7</f>
        <v>14.04</v>
      </c>
      <c r="E31" s="104">
        <f>[27]Julho!$H$8</f>
        <v>18</v>
      </c>
      <c r="F31" s="104">
        <f>[27]Julho!$H$9</f>
        <v>10.8</v>
      </c>
      <c r="G31" s="104">
        <f>[27]Julho!$H$10</f>
        <v>12.96</v>
      </c>
      <c r="H31" s="104">
        <f>[27]Julho!$H$11</f>
        <v>15.120000000000001</v>
      </c>
      <c r="I31" s="104">
        <f>[27]Julho!$H$12</f>
        <v>9.3600000000000012</v>
      </c>
      <c r="J31" s="104">
        <f>[27]Julho!$H$13</f>
        <v>19.8</v>
      </c>
      <c r="K31" s="104">
        <f>[27]Julho!$H$14</f>
        <v>15.120000000000001</v>
      </c>
      <c r="L31" s="104">
        <f>[27]Julho!$H$15</f>
        <v>13.32</v>
      </c>
      <c r="M31" s="104">
        <f>[27]Julho!$H$16</f>
        <v>12.6</v>
      </c>
      <c r="N31" s="104">
        <f>[27]Julho!$H$17</f>
        <v>24.12</v>
      </c>
      <c r="O31" s="104">
        <f>[27]Julho!$H$18</f>
        <v>15.120000000000001</v>
      </c>
      <c r="P31" s="104">
        <f>[27]Julho!$H$19</f>
        <v>33.480000000000004</v>
      </c>
      <c r="Q31" s="104">
        <f>[27]Julho!$H$20</f>
        <v>27.36</v>
      </c>
      <c r="R31" s="104">
        <f>[27]Julho!$H$21</f>
        <v>18</v>
      </c>
      <c r="S31" s="104">
        <f>[27]Julho!$H$22</f>
        <v>17.28</v>
      </c>
      <c r="T31" s="104">
        <f>[27]Julho!$H$23</f>
        <v>15.120000000000001</v>
      </c>
      <c r="U31" s="104">
        <f>[27]Julho!$H$24</f>
        <v>20.16</v>
      </c>
      <c r="V31" s="104">
        <f>[27]Julho!$H$25</f>
        <v>20.16</v>
      </c>
      <c r="W31" s="104">
        <f>[27]Julho!$H$26</f>
        <v>17.28</v>
      </c>
      <c r="X31" s="104">
        <f>[27]Julho!$H$27</f>
        <v>19.440000000000001</v>
      </c>
      <c r="Y31" s="104">
        <f>[27]Julho!$H$28</f>
        <v>27.36</v>
      </c>
      <c r="Z31" s="104">
        <f>[27]Julho!$H$29</f>
        <v>27.720000000000002</v>
      </c>
      <c r="AA31" s="104">
        <f>[27]Julho!$H$30</f>
        <v>30.6</v>
      </c>
      <c r="AB31" s="104">
        <f>[27]Julho!$H$31</f>
        <v>36</v>
      </c>
      <c r="AC31" s="104">
        <f>[27]Julho!$H$32</f>
        <v>17.28</v>
      </c>
      <c r="AD31" s="104">
        <f>[27]Julho!$H$33</f>
        <v>15.120000000000001</v>
      </c>
      <c r="AE31" s="104">
        <f>[27]Julho!$H$34</f>
        <v>15.840000000000002</v>
      </c>
      <c r="AF31" s="104">
        <f>[27]Julho!$H$35</f>
        <v>30.6</v>
      </c>
      <c r="AG31" s="109">
        <f t="shared" si="3"/>
        <v>36</v>
      </c>
      <c r="AH31" s="108">
        <f t="shared" si="4"/>
        <v>19.254193548387104</v>
      </c>
      <c r="AI31" s="12" t="s">
        <v>35</v>
      </c>
    </row>
    <row r="32" spans="1:38" x14ac:dyDescent="0.2">
      <c r="A32" s="47" t="s">
        <v>142</v>
      </c>
      <c r="B32" s="104">
        <f>[28]Julho!$H$5</f>
        <v>11.520000000000001</v>
      </c>
      <c r="C32" s="104">
        <f>[28]Julho!$H$6</f>
        <v>12.96</v>
      </c>
      <c r="D32" s="104">
        <f>[28]Julho!$H$7</f>
        <v>11.520000000000001</v>
      </c>
      <c r="E32" s="104">
        <f>[28]Julho!$H$8</f>
        <v>14.04</v>
      </c>
      <c r="F32" s="104">
        <f>[28]Julho!$H$9</f>
        <v>11.879999999999999</v>
      </c>
      <c r="G32" s="104">
        <f>[28]Julho!$H$10</f>
        <v>8.2799999999999994</v>
      </c>
      <c r="H32" s="104">
        <f>[28]Julho!$H$11</f>
        <v>10.08</v>
      </c>
      <c r="I32" s="104">
        <f>[28]Julho!$H$12</f>
        <v>10.08</v>
      </c>
      <c r="J32" s="104">
        <f>[28]Julho!$H$13</f>
        <v>13.32</v>
      </c>
      <c r="K32" s="104">
        <f>[28]Julho!$H$14</f>
        <v>10.08</v>
      </c>
      <c r="L32" s="104">
        <f>[28]Julho!$H$15</f>
        <v>11.16</v>
      </c>
      <c r="M32" s="104">
        <f>[28]Julho!$H$16</f>
        <v>10.08</v>
      </c>
      <c r="N32" s="104">
        <f>[28]Julho!$H$17</f>
        <v>10.8</v>
      </c>
      <c r="O32" s="104">
        <f>[28]Julho!$H$18</f>
        <v>9.7200000000000006</v>
      </c>
      <c r="P32" s="104">
        <f>[28]Julho!$H$19</f>
        <v>14.4</v>
      </c>
      <c r="Q32" s="104">
        <f>[28]Julho!$H$20</f>
        <v>11.16</v>
      </c>
      <c r="R32" s="104">
        <f>[28]Julho!$H$21</f>
        <v>16.559999999999999</v>
      </c>
      <c r="S32" s="104">
        <f>[28]Julho!$H$22</f>
        <v>13.68</v>
      </c>
      <c r="T32" s="104">
        <f>[28]Julho!$H$23</f>
        <v>10.44</v>
      </c>
      <c r="U32" s="104">
        <f>[28]Julho!$H$24</f>
        <v>11.16</v>
      </c>
      <c r="V32" s="104">
        <f>[28]Julho!$H$25</f>
        <v>9.7200000000000006</v>
      </c>
      <c r="W32" s="104">
        <f>[28]Julho!$H$26</f>
        <v>8.2799999999999994</v>
      </c>
      <c r="X32" s="104">
        <f>[28]Julho!$H$27</f>
        <v>10.44</v>
      </c>
      <c r="Y32" s="104">
        <f>[28]Julho!$H$28</f>
        <v>20.88</v>
      </c>
      <c r="Z32" s="104">
        <f>[28]Julho!$H$29</f>
        <v>13.68</v>
      </c>
      <c r="AA32" s="104">
        <f>[28]Julho!$H$30</f>
        <v>13.32</v>
      </c>
      <c r="AB32" s="104">
        <f>[28]Julho!$H$31</f>
        <v>31.680000000000003</v>
      </c>
      <c r="AC32" s="104">
        <f>[28]Julho!$H$32</f>
        <v>18.36</v>
      </c>
      <c r="AD32" s="104">
        <f>[28]Julho!$H$33</f>
        <v>14.04</v>
      </c>
      <c r="AE32" s="104">
        <f>[28]Julho!$H$34</f>
        <v>12.6</v>
      </c>
      <c r="AF32" s="104">
        <f>[28]Julho!$H$35</f>
        <v>15.48</v>
      </c>
      <c r="AG32" s="109">
        <f t="shared" si="3"/>
        <v>31.680000000000003</v>
      </c>
      <c r="AH32" s="108">
        <f t="shared" si="4"/>
        <v>12.948387096774196</v>
      </c>
      <c r="AI32" t="s">
        <v>35</v>
      </c>
      <c r="AJ32" t="s">
        <v>35</v>
      </c>
      <c r="AK32" t="s">
        <v>35</v>
      </c>
      <c r="AL32" t="s">
        <v>35</v>
      </c>
    </row>
    <row r="33" spans="1:16384" x14ac:dyDescent="0.2">
      <c r="A33" s="47" t="s">
        <v>8</v>
      </c>
      <c r="B33" s="104">
        <f>[29]Julho!$H$5</f>
        <v>1.4400000000000002</v>
      </c>
      <c r="C33" s="104">
        <f>[29]Julho!$H$6</f>
        <v>0</v>
      </c>
      <c r="D33" s="104">
        <f>[29]Julho!$H$7</f>
        <v>0</v>
      </c>
      <c r="E33" s="104">
        <f>[29]Julho!$H$8</f>
        <v>0</v>
      </c>
      <c r="F33" s="104">
        <f>[29]Julho!$H$9</f>
        <v>0</v>
      </c>
      <c r="G33" s="104">
        <f>[29]Julho!$H$10</f>
        <v>0.72000000000000008</v>
      </c>
      <c r="H33" s="104">
        <f>[29]Julho!$H$11</f>
        <v>0.36000000000000004</v>
      </c>
      <c r="I33" s="104">
        <f>[29]Julho!$H$12</f>
        <v>0</v>
      </c>
      <c r="J33" s="104">
        <f>[29]Julho!$H$13</f>
        <v>1.4400000000000002</v>
      </c>
      <c r="K33" s="104">
        <f>[29]Julho!$H$14</f>
        <v>0</v>
      </c>
      <c r="L33" s="104">
        <f>[29]Julho!$H$15</f>
        <v>1.08</v>
      </c>
      <c r="M33" s="104">
        <f>[29]Julho!$H$16</f>
        <v>0.36000000000000004</v>
      </c>
      <c r="N33" s="104">
        <f>[29]Julho!$H$17</f>
        <v>1.4400000000000002</v>
      </c>
      <c r="O33" s="104">
        <f>[29]Julho!$H$18</f>
        <v>0.72000000000000008</v>
      </c>
      <c r="P33" s="104">
        <f>[29]Julho!$H$19</f>
        <v>8.2799999999999994</v>
      </c>
      <c r="Q33" s="104">
        <f>[29]Julho!$H$20</f>
        <v>5.4</v>
      </c>
      <c r="R33" s="104">
        <f>[29]Julho!$H$21</f>
        <v>11.879999999999999</v>
      </c>
      <c r="S33" s="104">
        <f>[29]Julho!$H$22</f>
        <v>13.68</v>
      </c>
      <c r="T33" s="104">
        <f>[29]Julho!$H$23</f>
        <v>0.72000000000000008</v>
      </c>
      <c r="U33" s="104">
        <f>[29]Julho!$H$24</f>
        <v>0.36000000000000004</v>
      </c>
      <c r="V33" s="104">
        <f>[29]Julho!$H$25</f>
        <v>0</v>
      </c>
      <c r="W33" s="104">
        <f>[29]Julho!$H$26</f>
        <v>0.72000000000000008</v>
      </c>
      <c r="X33" s="104">
        <f>[29]Julho!$H$27</f>
        <v>1.4400000000000002</v>
      </c>
      <c r="Y33" s="104">
        <f>[29]Julho!$H$28</f>
        <v>33.480000000000004</v>
      </c>
      <c r="Z33" s="104">
        <f>[29]Julho!$H$29</f>
        <v>7.2</v>
      </c>
      <c r="AA33" s="104">
        <f>[29]Julho!$H$30</f>
        <v>11.16</v>
      </c>
      <c r="AB33" s="104">
        <f>[29]Julho!$H$31</f>
        <v>24.12</v>
      </c>
      <c r="AC33" s="104">
        <f>[29]Julho!$H$32</f>
        <v>5.04</v>
      </c>
      <c r="AD33" s="104">
        <f>[29]Julho!$H$33</f>
        <v>0</v>
      </c>
      <c r="AE33" s="104">
        <f>[29]Julho!$H$34</f>
        <v>1.4400000000000002</v>
      </c>
      <c r="AF33" s="104">
        <f>[29]Julho!$H$35</f>
        <v>10.8</v>
      </c>
      <c r="AG33" s="109">
        <f t="shared" si="3"/>
        <v>33.480000000000004</v>
      </c>
      <c r="AH33" s="108">
        <f t="shared" si="4"/>
        <v>4.6219354838709688</v>
      </c>
      <c r="AK33" t="s">
        <v>35</v>
      </c>
    </row>
    <row r="34" spans="1:16384" x14ac:dyDescent="0.2">
      <c r="A34" s="47" t="s">
        <v>9</v>
      </c>
      <c r="B34" s="104">
        <f>[30]Julho!$H$5</f>
        <v>18.720000000000002</v>
      </c>
      <c r="C34" s="104">
        <f>[30]Julho!$H$6</f>
        <v>19.079999999999998</v>
      </c>
      <c r="D34" s="104">
        <f>[30]Julho!$H$7</f>
        <v>14.04</v>
      </c>
      <c r="E34" s="104">
        <f>[30]Julho!$H$8</f>
        <v>11.520000000000001</v>
      </c>
      <c r="F34" s="104">
        <f>[30]Julho!$H$9</f>
        <v>11.16</v>
      </c>
      <c r="G34" s="104">
        <f>[30]Julho!$H$10</f>
        <v>10.08</v>
      </c>
      <c r="H34" s="104">
        <f>[30]Julho!$H$11</f>
        <v>10.8</v>
      </c>
      <c r="I34" s="104">
        <f>[30]Julho!$H$12</f>
        <v>9.3600000000000012</v>
      </c>
      <c r="J34" s="104">
        <f>[30]Julho!$H$13</f>
        <v>10.8</v>
      </c>
      <c r="K34" s="104">
        <f>[30]Julho!$H$14</f>
        <v>12.96</v>
      </c>
      <c r="L34" s="104">
        <f>[30]Julho!$H$15</f>
        <v>11.879999999999999</v>
      </c>
      <c r="M34" s="104">
        <f>[30]Julho!$H$16</f>
        <v>12.6</v>
      </c>
      <c r="N34" s="104">
        <f>[30]Julho!$H$17</f>
        <v>12.24</v>
      </c>
      <c r="O34" s="104">
        <f>[30]Julho!$H$18</f>
        <v>11.16</v>
      </c>
      <c r="P34" s="104">
        <f>[30]Julho!$H$19</f>
        <v>14.76</v>
      </c>
      <c r="Q34" s="104">
        <f>[30]Julho!$H$20</f>
        <v>14.04</v>
      </c>
      <c r="R34" s="104">
        <f>[30]Julho!$H$21</f>
        <v>22.68</v>
      </c>
      <c r="S34" s="104">
        <f>[30]Julho!$H$22</f>
        <v>18.720000000000002</v>
      </c>
      <c r="T34" s="104">
        <f>[30]Julho!$H$23</f>
        <v>10.44</v>
      </c>
      <c r="U34" s="104">
        <f>[30]Julho!$H$24</f>
        <v>10.44</v>
      </c>
      <c r="V34" s="104">
        <f>[30]Julho!$H$25</f>
        <v>9</v>
      </c>
      <c r="W34" s="104">
        <f>[30]Julho!$H$26</f>
        <v>9.7200000000000006</v>
      </c>
      <c r="X34" s="104">
        <f>[30]Julho!$H$27</f>
        <v>9.3600000000000012</v>
      </c>
      <c r="Y34" s="104">
        <f>[30]Julho!$H$28</f>
        <v>20.52</v>
      </c>
      <c r="Z34" s="104">
        <f>[30]Julho!$H$29</f>
        <v>17.64</v>
      </c>
      <c r="AA34" s="104">
        <f>[30]Julho!$H$30</f>
        <v>15.840000000000002</v>
      </c>
      <c r="AB34" s="104">
        <f>[30]Julho!$H$31</f>
        <v>28.08</v>
      </c>
      <c r="AC34" s="104">
        <f>[30]Julho!$H$32</f>
        <v>16.2</v>
      </c>
      <c r="AD34" s="104">
        <f>[30]Julho!$H$33</f>
        <v>19.8</v>
      </c>
      <c r="AE34" s="104">
        <f>[30]Julho!$H$34</f>
        <v>11.16</v>
      </c>
      <c r="AF34" s="104">
        <f>[30]Julho!$H$35</f>
        <v>16.2</v>
      </c>
      <c r="AG34" s="109">
        <f t="shared" si="3"/>
        <v>28.08</v>
      </c>
      <c r="AH34" s="108">
        <f t="shared" si="4"/>
        <v>14.225806451612902</v>
      </c>
      <c r="AK34" t="s">
        <v>35</v>
      </c>
    </row>
    <row r="35" spans="1:16384" x14ac:dyDescent="0.2">
      <c r="A35" s="47" t="s">
        <v>32</v>
      </c>
      <c r="B35" s="104">
        <f>[31]Julho!$H$5</f>
        <v>6.12</v>
      </c>
      <c r="C35" s="104">
        <f>[31]Julho!$H$6</f>
        <v>9.3600000000000012</v>
      </c>
      <c r="D35" s="104">
        <f>[31]Julho!$H$7</f>
        <v>4.6800000000000006</v>
      </c>
      <c r="E35" s="104">
        <f>[31]Julho!$H$8</f>
        <v>9.7200000000000006</v>
      </c>
      <c r="F35" s="104">
        <f>[31]Julho!$H$9</f>
        <v>7.2</v>
      </c>
      <c r="G35" s="104">
        <f>[31]Julho!$H$10</f>
        <v>9.7200000000000006</v>
      </c>
      <c r="H35" s="104">
        <f>[31]Julho!$H$11</f>
        <v>5.4</v>
      </c>
      <c r="I35" s="104">
        <f>[31]Julho!$H$12</f>
        <v>7.2</v>
      </c>
      <c r="J35" s="104">
        <f>[31]Julho!$H$13</f>
        <v>10.08</v>
      </c>
      <c r="K35" s="104">
        <f>[31]Julho!$H$14</f>
        <v>7.2</v>
      </c>
      <c r="L35" s="104">
        <f>[31]Julho!$H$15</f>
        <v>7.2</v>
      </c>
      <c r="M35" s="104">
        <f>[31]Julho!$H$16</f>
        <v>12.6</v>
      </c>
      <c r="N35" s="104">
        <f>[31]Julho!$H$17</f>
        <v>10.44</v>
      </c>
      <c r="O35" s="104">
        <f>[31]Julho!$H$18</f>
        <v>11.520000000000001</v>
      </c>
      <c r="P35" s="104">
        <f>[31]Julho!$H$19</f>
        <v>14.76</v>
      </c>
      <c r="Q35" s="104">
        <f>[31]Julho!$H$20</f>
        <v>11.879999999999999</v>
      </c>
      <c r="R35" s="104">
        <f>[31]Julho!$H$21</f>
        <v>10.8</v>
      </c>
      <c r="S35" s="104">
        <f>[31]Julho!$H$22</f>
        <v>5.4</v>
      </c>
      <c r="T35" s="104">
        <f>[31]Julho!$H$23</f>
        <v>8.64</v>
      </c>
      <c r="U35" s="104">
        <f>[31]Julho!$H$24</f>
        <v>10.44</v>
      </c>
      <c r="V35" s="104">
        <f>[31]Julho!$H$25</f>
        <v>8.2799999999999994</v>
      </c>
      <c r="W35" s="104">
        <f>[31]Julho!$H$26</f>
        <v>7.2</v>
      </c>
      <c r="X35" s="104">
        <f>[31]Julho!$H$27</f>
        <v>10.08</v>
      </c>
      <c r="Y35" s="104">
        <f>[31]Julho!$H$28</f>
        <v>12.6</v>
      </c>
      <c r="Z35" s="104">
        <f>[31]Julho!$H$29</f>
        <v>10.44</v>
      </c>
      <c r="AA35" s="104">
        <f>[31]Julho!$H$30</f>
        <v>14.76</v>
      </c>
      <c r="AB35" s="104">
        <f>[31]Julho!$H$31</f>
        <v>16.920000000000002</v>
      </c>
      <c r="AC35" s="104">
        <f>[31]Julho!$H$32</f>
        <v>11.879999999999999</v>
      </c>
      <c r="AD35" s="104">
        <f>[31]Julho!$H$33</f>
        <v>6.84</v>
      </c>
      <c r="AE35" s="104">
        <f>[31]Julho!$H$34</f>
        <v>11.16</v>
      </c>
      <c r="AF35" s="104">
        <f>[31]Julho!$H$35</f>
        <v>12.96</v>
      </c>
      <c r="AG35" s="109">
        <f t="shared" si="3"/>
        <v>16.920000000000002</v>
      </c>
      <c r="AH35" s="108">
        <f t="shared" si="4"/>
        <v>9.7896774193548382</v>
      </c>
      <c r="AJ35" t="s">
        <v>35</v>
      </c>
    </row>
    <row r="36" spans="1:16384" hidden="1" x14ac:dyDescent="0.2">
      <c r="A36" s="47" t="s">
        <v>10</v>
      </c>
      <c r="B36" s="104" t="str">
        <f>[32]Julho!$H$5</f>
        <v>*</v>
      </c>
      <c r="C36" s="104" t="str">
        <f>[32]Julho!$H$6</f>
        <v>*</v>
      </c>
      <c r="D36" s="104" t="str">
        <f>[32]Julho!$H$7</f>
        <v>*</v>
      </c>
      <c r="E36" s="104" t="str">
        <f>[32]Julho!$H$8</f>
        <v>*</v>
      </c>
      <c r="F36" s="104" t="str">
        <f>[32]Julho!$H$9</f>
        <v>*</v>
      </c>
      <c r="G36" s="104" t="str">
        <f>[32]Julho!$H$10</f>
        <v>*</v>
      </c>
      <c r="H36" s="104" t="str">
        <f>[32]Julho!$H$11</f>
        <v>*</v>
      </c>
      <c r="I36" s="104" t="str">
        <f>[32]Julho!$H$12</f>
        <v>*</v>
      </c>
      <c r="J36" s="104" t="str">
        <f>[32]Julho!$H$13</f>
        <v>*</v>
      </c>
      <c r="K36" s="104" t="str">
        <f>[32]Julho!$H$14</f>
        <v>*</v>
      </c>
      <c r="L36" s="104" t="str">
        <f>[32]Julho!$H$15</f>
        <v>*</v>
      </c>
      <c r="M36" s="104" t="str">
        <f>[32]Julho!$H$16</f>
        <v>*</v>
      </c>
      <c r="N36" s="104" t="str">
        <f>[32]Julho!$H$17</f>
        <v>*</v>
      </c>
      <c r="O36" s="104" t="str">
        <f>[32]Julho!$H$18</f>
        <v>*</v>
      </c>
      <c r="P36" s="104" t="str">
        <f>[32]Julho!$H$19</f>
        <v>*</v>
      </c>
      <c r="Q36" s="104" t="str">
        <f>[32]Julho!$H$20</f>
        <v>*</v>
      </c>
      <c r="R36" s="104" t="str">
        <f>[32]Julho!$H$21</f>
        <v>*</v>
      </c>
      <c r="S36" s="104" t="str">
        <f>[32]Julho!$H$22</f>
        <v>*</v>
      </c>
      <c r="T36" s="104" t="str">
        <f>[32]Julho!$H$23</f>
        <v>*</v>
      </c>
      <c r="U36" s="104" t="str">
        <f>[32]Julho!$H$24</f>
        <v>*</v>
      </c>
      <c r="V36" s="104" t="str">
        <f>[32]Julho!$H$25</f>
        <v>*</v>
      </c>
      <c r="W36" s="104" t="str">
        <f>[32]Julho!$H$26</f>
        <v>*</v>
      </c>
      <c r="X36" s="104" t="str">
        <f>[32]Julho!$H$27</f>
        <v>*</v>
      </c>
      <c r="Y36" s="104" t="str">
        <f>[32]Julho!$H$28</f>
        <v>*</v>
      </c>
      <c r="Z36" s="104" t="str">
        <f>[32]Julho!$H$29</f>
        <v>*</v>
      </c>
      <c r="AA36" s="104" t="str">
        <f>[32]Julho!$H$30</f>
        <v>*</v>
      </c>
      <c r="AB36" s="104" t="str">
        <f>[32]Julho!$H$31</f>
        <v>*</v>
      </c>
      <c r="AC36" s="104" t="str">
        <f>[32]Julho!$H$32</f>
        <v>*</v>
      </c>
      <c r="AD36" s="104" t="str">
        <f>[32]Julho!$H$33</f>
        <v>*</v>
      </c>
      <c r="AE36" s="104" t="str">
        <f>[32]Julho!$H$34</f>
        <v>*</v>
      </c>
      <c r="AF36" s="104" t="str">
        <f>[32]Julho!$H$35</f>
        <v>*</v>
      </c>
      <c r="AG36" s="109">
        <f t="shared" si="3"/>
        <v>0</v>
      </c>
      <c r="AH36" s="108" t="s">
        <v>154</v>
      </c>
      <c r="AL36" t="s">
        <v>35</v>
      </c>
    </row>
    <row r="37" spans="1:16384" x14ac:dyDescent="0.2">
      <c r="A37" s="47" t="s">
        <v>143</v>
      </c>
      <c r="B37" s="104">
        <f>[33]Julho!$H$5</f>
        <v>12.96</v>
      </c>
      <c r="C37" s="104">
        <f>[33]Julho!$H$6</f>
        <v>10.08</v>
      </c>
      <c r="D37" s="104">
        <f>[33]Julho!$H$7</f>
        <v>10.08</v>
      </c>
      <c r="E37" s="104">
        <f>[33]Julho!$H$8</f>
        <v>20.52</v>
      </c>
      <c r="F37" s="104">
        <f>[33]Julho!$H$9</f>
        <v>16.559999999999999</v>
      </c>
      <c r="G37" s="104">
        <f>[33]Julho!$H$10</f>
        <v>15.48</v>
      </c>
      <c r="H37" s="104">
        <f>[33]Julho!$H$11</f>
        <v>13.68</v>
      </c>
      <c r="I37" s="104">
        <f>[33]Julho!$H$12</f>
        <v>14.04</v>
      </c>
      <c r="J37" s="104">
        <f>[33]Julho!$H$13</f>
        <v>16.559999999999999</v>
      </c>
      <c r="K37" s="104">
        <f>[33]Julho!$H$14</f>
        <v>12.96</v>
      </c>
      <c r="L37" s="104">
        <f>[33]Julho!$H$15</f>
        <v>12.96</v>
      </c>
      <c r="M37" s="104">
        <f>[33]Julho!$H$16</f>
        <v>14.4</v>
      </c>
      <c r="N37" s="104">
        <f>[33]Julho!$H$17</f>
        <v>12.96</v>
      </c>
      <c r="O37" s="104">
        <f>[33]Julho!$H$18</f>
        <v>17.64</v>
      </c>
      <c r="P37" s="104">
        <f>[33]Julho!$H$19</f>
        <v>20.88</v>
      </c>
      <c r="Q37" s="104">
        <f>[33]Julho!$H$20</f>
        <v>18.36</v>
      </c>
      <c r="R37" s="104">
        <f>[33]Julho!$H$21</f>
        <v>24.840000000000003</v>
      </c>
      <c r="S37" s="104">
        <f>[33]Julho!$H$22</f>
        <v>14.76</v>
      </c>
      <c r="T37" s="104">
        <f>[33]Julho!$H$23</f>
        <v>15.120000000000001</v>
      </c>
      <c r="U37" s="104">
        <f>[33]Julho!$H$24</f>
        <v>15.120000000000001</v>
      </c>
      <c r="V37" s="104">
        <f>[33]Julho!$H$25</f>
        <v>14.04</v>
      </c>
      <c r="W37" s="104">
        <f>[33]Julho!$H$26</f>
        <v>12.6</v>
      </c>
      <c r="X37" s="104">
        <f>[33]Julho!$H$27</f>
        <v>15.840000000000002</v>
      </c>
      <c r="Y37" s="104">
        <f>[33]Julho!$H$28</f>
        <v>22.32</v>
      </c>
      <c r="Z37" s="104">
        <f>[33]Julho!$H$29</f>
        <v>20.16</v>
      </c>
      <c r="AA37" s="104">
        <f>[33]Julho!$H$30</f>
        <v>26.64</v>
      </c>
      <c r="AB37" s="104">
        <f>[33]Julho!$H$31</f>
        <v>38.880000000000003</v>
      </c>
      <c r="AC37" s="104">
        <f>[33]Julho!$H$32</f>
        <v>24.12</v>
      </c>
      <c r="AD37" s="104">
        <f>[33]Julho!$H$33</f>
        <v>14.76</v>
      </c>
      <c r="AE37" s="104">
        <f>[33]Julho!$H$34</f>
        <v>18</v>
      </c>
      <c r="AF37" s="104">
        <f>[33]Julho!$H$35</f>
        <v>25.92</v>
      </c>
      <c r="AG37" s="109">
        <f t="shared" si="3"/>
        <v>38.880000000000003</v>
      </c>
      <c r="AH37" s="108">
        <f t="shared" si="4"/>
        <v>17.523870967741935</v>
      </c>
      <c r="AI37" s="12" t="s">
        <v>35</v>
      </c>
      <c r="AK37" t="s">
        <v>35</v>
      </c>
    </row>
    <row r="38" spans="1:16384" hidden="1" x14ac:dyDescent="0.2">
      <c r="A38" s="47" t="s">
        <v>11</v>
      </c>
      <c r="B38" s="104" t="str">
        <f>[34]Julho!$H$5</f>
        <v>*</v>
      </c>
      <c r="C38" s="104" t="str">
        <f>[34]Julho!$H$6</f>
        <v>*</v>
      </c>
      <c r="D38" s="104" t="str">
        <f>[34]Julho!$H$7</f>
        <v>*</v>
      </c>
      <c r="E38" s="104" t="str">
        <f>[34]Julho!$H$8</f>
        <v>*</v>
      </c>
      <c r="F38" s="104" t="str">
        <f>[34]Julho!$H$9</f>
        <v>*</v>
      </c>
      <c r="G38" s="104" t="str">
        <f>[34]Julho!$H$10</f>
        <v>*</v>
      </c>
      <c r="H38" s="104" t="str">
        <f>[34]Julho!$H$11</f>
        <v>*</v>
      </c>
      <c r="I38" s="104" t="str">
        <f>[34]Julho!$H$12</f>
        <v>*</v>
      </c>
      <c r="J38" s="104" t="str">
        <f>[34]Julho!$H$13</f>
        <v>*</v>
      </c>
      <c r="K38" s="104" t="str">
        <f>[34]Julho!$H$14</f>
        <v>*</v>
      </c>
      <c r="L38" s="104" t="str">
        <f>[34]Julho!$H$15</f>
        <v>*</v>
      </c>
      <c r="M38" s="104" t="str">
        <f>[34]Julho!$H$16</f>
        <v>*</v>
      </c>
      <c r="N38" s="104" t="str">
        <f>[34]Julho!$H$17</f>
        <v>*</v>
      </c>
      <c r="O38" s="104" t="str">
        <f>[34]Julho!$H$18</f>
        <v>*</v>
      </c>
      <c r="P38" s="104" t="str">
        <f>[34]Julho!$H$19</f>
        <v>*</v>
      </c>
      <c r="Q38" s="104" t="str">
        <f>[34]Julho!$H$20</f>
        <v>*</v>
      </c>
      <c r="R38" s="104" t="str">
        <f>[34]Julho!$H$21</f>
        <v>*</v>
      </c>
      <c r="S38" s="104" t="str">
        <f>[34]Julho!$H$22</f>
        <v>*</v>
      </c>
      <c r="T38" s="104" t="str">
        <f>[34]Julho!$H$23</f>
        <v>*</v>
      </c>
      <c r="U38" s="104" t="str">
        <f>[34]Julho!$H$24</f>
        <v>*</v>
      </c>
      <c r="V38" s="104" t="str">
        <f>[34]Julho!$H$25</f>
        <v>*</v>
      </c>
      <c r="W38" s="104" t="str">
        <f>[34]Julho!$H$26</f>
        <v>*</v>
      </c>
      <c r="X38" s="104" t="str">
        <f>[34]Julho!$H$27</f>
        <v>*</v>
      </c>
      <c r="Y38" s="104" t="str">
        <f>[34]Julho!$H$28</f>
        <v>*</v>
      </c>
      <c r="Z38" s="104" t="str">
        <f>[34]Julho!$H$29</f>
        <v>*</v>
      </c>
      <c r="AA38" s="104" t="str">
        <f>[34]Julho!$H$30</f>
        <v>*</v>
      </c>
      <c r="AB38" s="104" t="str">
        <f>[34]Julho!$H$31</f>
        <v>*</v>
      </c>
      <c r="AC38" s="104" t="str">
        <f>[34]Julho!$H$32</f>
        <v>*</v>
      </c>
      <c r="AD38" s="104" t="str">
        <f>[34]Julho!$H$33</f>
        <v>*</v>
      </c>
      <c r="AE38" s="104" t="str">
        <f>[34]Julho!$H$34</f>
        <v>*</v>
      </c>
      <c r="AF38" s="104" t="str">
        <f>[34]Julho!$H$35</f>
        <v>*</v>
      </c>
      <c r="AG38" s="109">
        <f t="shared" si="3"/>
        <v>0</v>
      </c>
      <c r="AH38" s="108" t="s">
        <v>154</v>
      </c>
      <c r="AK38" t="s">
        <v>35</v>
      </c>
      <c r="AL38" t="s">
        <v>35</v>
      </c>
    </row>
    <row r="39" spans="1:16384" s="5" customFormat="1" x14ac:dyDescent="0.2">
      <c r="A39" s="47" t="s">
        <v>12</v>
      </c>
      <c r="B39" s="104">
        <f>[35]Julho!$H$5</f>
        <v>9.3600000000000012</v>
      </c>
      <c r="C39" s="104">
        <f>[35]Julho!$H$6</f>
        <v>9.7200000000000006</v>
      </c>
      <c r="D39" s="104">
        <f>[35]Julho!$H$7</f>
        <v>7.5600000000000005</v>
      </c>
      <c r="E39" s="104">
        <f>[35]Julho!$H$8</f>
        <v>8.2799999999999994</v>
      </c>
      <c r="F39" s="104">
        <f>[35]Julho!$H$9</f>
        <v>8.2799999999999994</v>
      </c>
      <c r="G39" s="104">
        <f>[35]Julho!$H$10</f>
        <v>5.7600000000000007</v>
      </c>
      <c r="H39" s="104">
        <f>[35]Julho!$H$11</f>
        <v>7.5600000000000005</v>
      </c>
      <c r="I39" s="104">
        <f>[35]Julho!$H$12</f>
        <v>5.04</v>
      </c>
      <c r="J39" s="104">
        <f>[35]Julho!$H$13</f>
        <v>7.5600000000000005</v>
      </c>
      <c r="K39" s="104">
        <f>[35]Julho!$H$14</f>
        <v>9</v>
      </c>
      <c r="L39" s="104">
        <f>[35]Julho!$H$15</f>
        <v>7.9200000000000008</v>
      </c>
      <c r="M39" s="104">
        <f>[35]Julho!$H$16</f>
        <v>9.3600000000000012</v>
      </c>
      <c r="N39" s="104">
        <f>[35]Julho!$H$17</f>
        <v>10.44</v>
      </c>
      <c r="O39" s="104">
        <f>[35]Julho!$H$18</f>
        <v>9.7200000000000006</v>
      </c>
      <c r="P39" s="104">
        <f>[35]Julho!$H$19</f>
        <v>11.16</v>
      </c>
      <c r="Q39" s="104">
        <f>[35]Julho!$H$20</f>
        <v>12.96</v>
      </c>
      <c r="R39" s="104">
        <f>[35]Julho!$H$21</f>
        <v>9.7200000000000006</v>
      </c>
      <c r="S39" s="104">
        <f>[35]Julho!$H$22</f>
        <v>10.8</v>
      </c>
      <c r="T39" s="104">
        <f>[35]Julho!$H$23</f>
        <v>5.4</v>
      </c>
      <c r="U39" s="104">
        <f>[35]Julho!$H$24</f>
        <v>6.84</v>
      </c>
      <c r="V39" s="104">
        <f>[35]Julho!$H$25</f>
        <v>5.04</v>
      </c>
      <c r="W39" s="104">
        <f>[35]Julho!$H$26</f>
        <v>5.4</v>
      </c>
      <c r="X39" s="104">
        <f>[35]Julho!$H$27</f>
        <v>5.04</v>
      </c>
      <c r="Y39" s="104">
        <f>[35]Julho!$H$28</f>
        <v>7.5600000000000005</v>
      </c>
      <c r="Z39" s="104">
        <f>[35]Julho!$H$29</f>
        <v>9.7200000000000006</v>
      </c>
      <c r="AA39" s="104">
        <f>[35]Julho!$H$30</f>
        <v>12.6</v>
      </c>
      <c r="AB39" s="104">
        <f>[35]Julho!$H$31</f>
        <v>15.120000000000001</v>
      </c>
      <c r="AC39" s="104">
        <f>[35]Julho!$H$32</f>
        <v>12.24</v>
      </c>
      <c r="AD39" s="104">
        <f>[35]Julho!$H$33</f>
        <v>12.6</v>
      </c>
      <c r="AE39" s="104">
        <f>[35]Julho!$H$34</f>
        <v>7.9200000000000008</v>
      </c>
      <c r="AF39" s="104">
        <f>[35]Julho!$H$35</f>
        <v>10.44</v>
      </c>
      <c r="AG39" s="109">
        <f t="shared" si="3"/>
        <v>15.120000000000001</v>
      </c>
      <c r="AH39" s="108">
        <f t="shared" si="4"/>
        <v>8.9070967741935512</v>
      </c>
      <c r="AK39" s="5" t="s">
        <v>35</v>
      </c>
      <c r="AL39" s="5" t="s">
        <v>35</v>
      </c>
    </row>
    <row r="40" spans="1:16384" s="5" customFormat="1" x14ac:dyDescent="0.2">
      <c r="A40" s="47" t="s">
        <v>211</v>
      </c>
      <c r="B40" s="104">
        <f>[36]Julho!$H$5</f>
        <v>15.48</v>
      </c>
      <c r="C40" s="104">
        <f>[36]Julho!$H$6</f>
        <v>14.76</v>
      </c>
      <c r="D40" s="104">
        <f>[36]Julho!$H$7</f>
        <v>14.4</v>
      </c>
      <c r="E40" s="104">
        <f>[36]Julho!$H$8</f>
        <v>18.36</v>
      </c>
      <c r="F40" s="104">
        <f>[36]Julho!$H$9</f>
        <v>15.48</v>
      </c>
      <c r="G40" s="104">
        <f>[36]Julho!$H$10</f>
        <v>8.2799999999999994</v>
      </c>
      <c r="H40" s="104">
        <f>[36]Julho!$H$11</f>
        <v>6.84</v>
      </c>
      <c r="I40" s="104">
        <f>[36]Julho!$H$12</f>
        <v>11.520000000000001</v>
      </c>
      <c r="J40" s="104">
        <f>[36]Julho!$H$13</f>
        <v>21.240000000000002</v>
      </c>
      <c r="K40" s="104">
        <f>[36]Julho!$H$14</f>
        <v>16.2</v>
      </c>
      <c r="L40" s="104">
        <f>[36]Julho!$H$15</f>
        <v>11.520000000000001</v>
      </c>
      <c r="M40" s="104">
        <f>[36]Julho!$H$16</f>
        <v>14.76</v>
      </c>
      <c r="N40" s="104">
        <f>[36]Julho!$H$17</f>
        <v>9.7200000000000006</v>
      </c>
      <c r="O40" s="104">
        <f>[36]Julho!$H$18</f>
        <v>15.120000000000001</v>
      </c>
      <c r="P40" s="104">
        <f>[36]Julho!$H$19</f>
        <v>12.6</v>
      </c>
      <c r="Q40" s="104">
        <f>[36]Julho!$H$20</f>
        <v>10.8</v>
      </c>
      <c r="R40" s="104">
        <f>[36]Julho!$H$21</f>
        <v>16.559999999999999</v>
      </c>
      <c r="S40" s="104">
        <f>[36]Julho!$H$22</f>
        <v>11.879999999999999</v>
      </c>
      <c r="T40" s="104">
        <f>[36]Julho!$H$23</f>
        <v>14.04</v>
      </c>
      <c r="U40" s="104">
        <f>[36]Julho!$H$24</f>
        <v>10.08</v>
      </c>
      <c r="V40" s="104">
        <f>[36]Julho!$H$25</f>
        <v>9.7200000000000006</v>
      </c>
      <c r="W40" s="104">
        <f>[36]Julho!$H$26</f>
        <v>9.7200000000000006</v>
      </c>
      <c r="X40" s="104">
        <f>[36]Julho!$H$27</f>
        <v>14.76</v>
      </c>
      <c r="Y40" s="104">
        <f>[36]Julho!$H$28</f>
        <v>10.44</v>
      </c>
      <c r="Z40" s="104">
        <f>[36]Julho!$H$29</f>
        <v>27.720000000000002</v>
      </c>
      <c r="AA40" s="104">
        <f>[36]Julho!$H$30</f>
        <v>12.24</v>
      </c>
      <c r="AB40" s="104">
        <f>[36]Julho!$H$31</f>
        <v>18.36</v>
      </c>
      <c r="AC40" s="104">
        <f>[36]Julho!$H$32</f>
        <v>22.68</v>
      </c>
      <c r="AD40" s="104">
        <f>[36]Julho!$H$33</f>
        <v>21.6</v>
      </c>
      <c r="AE40" s="104">
        <f>[36]Julho!$H$34</f>
        <v>20.52</v>
      </c>
      <c r="AF40" s="104">
        <f>[36]Julho!$H$35</f>
        <v>15.840000000000002</v>
      </c>
      <c r="AG40" s="109">
        <f t="shared" si="3"/>
        <v>27.720000000000002</v>
      </c>
      <c r="AH40" s="108">
        <f t="shared" si="4"/>
        <v>14.620645161290325</v>
      </c>
    </row>
    <row r="41" spans="1:16384" x14ac:dyDescent="0.2">
      <c r="A41" s="47" t="s">
        <v>13</v>
      </c>
      <c r="B41" s="104">
        <f>[37]Julho!$H$5</f>
        <v>15.840000000000002</v>
      </c>
      <c r="C41" s="104">
        <f>[37]Julho!$H$6</f>
        <v>15.840000000000002</v>
      </c>
      <c r="D41" s="104">
        <f>[37]Julho!$H$7</f>
        <v>12.24</v>
      </c>
      <c r="E41" s="104">
        <f>[37]Julho!$H$8</f>
        <v>9.3600000000000012</v>
      </c>
      <c r="F41" s="104">
        <f>[37]Julho!$H$9</f>
        <v>8.64</v>
      </c>
      <c r="G41" s="104">
        <f>[37]Julho!$H$10</f>
        <v>12.24</v>
      </c>
      <c r="H41" s="104">
        <f>[37]Julho!$H$11</f>
        <v>14.4</v>
      </c>
      <c r="I41" s="104">
        <f>[37]Julho!$H$12</f>
        <v>10.44</v>
      </c>
      <c r="J41" s="104">
        <f>[37]Julho!$H$13</f>
        <v>12.6</v>
      </c>
      <c r="K41" s="104">
        <f>[37]Julho!$H$14</f>
        <v>10.44</v>
      </c>
      <c r="L41" s="104">
        <f>[37]Julho!$H$15</f>
        <v>9.7200000000000006</v>
      </c>
      <c r="M41" s="104">
        <f>[37]Julho!$H$16</f>
        <v>18</v>
      </c>
      <c r="N41" s="104">
        <f>[37]Julho!$H$17</f>
        <v>13.68</v>
      </c>
      <c r="O41" s="104">
        <f>[37]Julho!$H$18</f>
        <v>11.520000000000001</v>
      </c>
      <c r="P41" s="104">
        <f>[37]Julho!$H$19</f>
        <v>20.88</v>
      </c>
      <c r="Q41" s="104">
        <f>[37]Julho!$H$20</f>
        <v>22.68</v>
      </c>
      <c r="R41" s="104">
        <f>[37]Julho!$H$21</f>
        <v>25.92</v>
      </c>
      <c r="S41" s="104">
        <f>[37]Julho!$H$22</f>
        <v>16.920000000000002</v>
      </c>
      <c r="T41" s="104">
        <f>[37]Julho!$H$23</f>
        <v>8.64</v>
      </c>
      <c r="U41" s="104">
        <f>[37]Julho!$H$24</f>
        <v>14.4</v>
      </c>
      <c r="V41" s="104">
        <f>[37]Julho!$H$25</f>
        <v>13.32</v>
      </c>
      <c r="W41" s="104">
        <f>[37]Julho!$H$26</f>
        <v>12.24</v>
      </c>
      <c r="X41" s="104">
        <f>[37]Julho!$H$27</f>
        <v>13.32</v>
      </c>
      <c r="Y41" s="104">
        <f>[37]Julho!$H$28</f>
        <v>17.64</v>
      </c>
      <c r="Z41" s="104">
        <f>[37]Julho!$H$29</f>
        <v>20.52</v>
      </c>
      <c r="AA41" s="104">
        <f>[37]Julho!$H$30</f>
        <v>14.76</v>
      </c>
      <c r="AB41" s="104">
        <f>[37]Julho!$H$31</f>
        <v>26.64</v>
      </c>
      <c r="AC41" s="104">
        <f>[37]Julho!$H$32</f>
        <v>21.96</v>
      </c>
      <c r="AD41" s="104">
        <f>[37]Julho!$H$33</f>
        <v>22.32</v>
      </c>
      <c r="AE41" s="104">
        <f>[37]Julho!$H$34</f>
        <v>10.08</v>
      </c>
      <c r="AF41" s="104">
        <f>[37]Julho!$H$35</f>
        <v>19.079999999999998</v>
      </c>
      <c r="AG41" s="109">
        <f t="shared" si="3"/>
        <v>26.64</v>
      </c>
      <c r="AH41" s="108">
        <f t="shared" si="4"/>
        <v>15.363870967741931</v>
      </c>
      <c r="AK41" t="s">
        <v>35</v>
      </c>
    </row>
    <row r="42" spans="1:16384" x14ac:dyDescent="0.2">
      <c r="A42" s="47" t="s">
        <v>144</v>
      </c>
      <c r="B42" s="104">
        <f>[38]Julho!$H$5</f>
        <v>11.16</v>
      </c>
      <c r="C42" s="104">
        <f>[38]Julho!$H$6</f>
        <v>13.32</v>
      </c>
      <c r="D42" s="104">
        <f>[38]Julho!$H$7</f>
        <v>8.2799999999999994</v>
      </c>
      <c r="E42" s="104">
        <f>[38]Julho!$H$8</f>
        <v>13.32</v>
      </c>
      <c r="F42" s="104">
        <f>[38]Julho!$H$9</f>
        <v>11.520000000000001</v>
      </c>
      <c r="G42" s="104">
        <f>[38]Julho!$H$10</f>
        <v>10.08</v>
      </c>
      <c r="H42" s="104">
        <f>[38]Julho!$H$11</f>
        <v>12.6</v>
      </c>
      <c r="I42" s="104">
        <f>[38]Julho!$H$12</f>
        <v>8.2799999999999994</v>
      </c>
      <c r="J42" s="104">
        <f>[38]Julho!$H$13</f>
        <v>15.120000000000001</v>
      </c>
      <c r="K42" s="104">
        <f>[38]Julho!$H$14</f>
        <v>12.24</v>
      </c>
      <c r="L42" s="104">
        <f>[38]Julho!$H$15</f>
        <v>12.24</v>
      </c>
      <c r="M42" s="104">
        <f>[38]Julho!$H$16</f>
        <v>10.44</v>
      </c>
      <c r="N42" s="104">
        <f>[38]Julho!$H$17</f>
        <v>10.8</v>
      </c>
      <c r="O42" s="104">
        <f>[38]Julho!$H$18</f>
        <v>12.24</v>
      </c>
      <c r="P42" s="104">
        <f>[38]Julho!$H$19</f>
        <v>14.04</v>
      </c>
      <c r="Q42" s="104">
        <f>[38]Julho!$H$20</f>
        <v>12.96</v>
      </c>
      <c r="R42" s="104">
        <f>[38]Julho!$H$21</f>
        <v>15.48</v>
      </c>
      <c r="S42" s="104">
        <f>[38]Julho!$H$22</f>
        <v>10.08</v>
      </c>
      <c r="T42" s="104">
        <f>[38]Julho!$H$23</f>
        <v>9.3600000000000012</v>
      </c>
      <c r="U42" s="104">
        <f>[38]Julho!$H$24</f>
        <v>10.8</v>
      </c>
      <c r="V42" s="104">
        <f>[38]Julho!$H$25</f>
        <v>12.6</v>
      </c>
      <c r="W42" s="104">
        <f>[38]Julho!$H$26</f>
        <v>12.24</v>
      </c>
      <c r="X42" s="104">
        <f>[38]Julho!$H$27</f>
        <v>13.32</v>
      </c>
      <c r="Y42" s="104">
        <f>[38]Julho!$H$28</f>
        <v>15.840000000000002</v>
      </c>
      <c r="Z42" s="104">
        <f>[38]Julho!$H$29</f>
        <v>12.96</v>
      </c>
      <c r="AA42" s="104">
        <f>[38]Julho!$H$30</f>
        <v>18</v>
      </c>
      <c r="AB42" s="104">
        <f>[38]Julho!$H$31</f>
        <v>29.16</v>
      </c>
      <c r="AC42" s="104">
        <f>[38]Julho!$H$32</f>
        <v>12.96</v>
      </c>
      <c r="AD42" s="104">
        <f>[38]Julho!$H$33</f>
        <v>11.520000000000001</v>
      </c>
      <c r="AE42" s="104">
        <f>[38]Julho!$H$34</f>
        <v>12.24</v>
      </c>
      <c r="AF42" s="104">
        <f>[38]Julho!$H$35</f>
        <v>14.04</v>
      </c>
      <c r="AG42" s="109">
        <f t="shared" si="3"/>
        <v>29.16</v>
      </c>
      <c r="AH42" s="108">
        <f t="shared" si="4"/>
        <v>12.878709677419355</v>
      </c>
      <c r="AK42" t="s">
        <v>35</v>
      </c>
    </row>
    <row r="43" spans="1:16384" x14ac:dyDescent="0.2">
      <c r="A43" s="47" t="s">
        <v>117</v>
      </c>
      <c r="B43" s="104">
        <f>[39]Julho!$H$5</f>
        <v>15.48</v>
      </c>
      <c r="C43" s="104">
        <f>[39]Julho!$H$6</f>
        <v>12.24</v>
      </c>
      <c r="D43" s="104">
        <f>[39]Julho!$H$7</f>
        <v>10.08</v>
      </c>
      <c r="E43" s="104">
        <f>[39]Julho!$H$8</f>
        <v>12.96</v>
      </c>
      <c r="F43" s="104">
        <f>[39]Julho!$H$9</f>
        <v>17.28</v>
      </c>
      <c r="G43" s="104">
        <f>[39]Julho!$H$10</f>
        <v>13.32</v>
      </c>
      <c r="H43" s="104">
        <f>[39]Julho!$H$11</f>
        <v>18</v>
      </c>
      <c r="I43" s="104">
        <f>[39]Julho!$H$12</f>
        <v>13.68</v>
      </c>
      <c r="J43" s="104">
        <f>[39]Julho!$H$13</f>
        <v>12.96</v>
      </c>
      <c r="K43" s="104">
        <f>[39]Julho!$H$14</f>
        <v>18</v>
      </c>
      <c r="L43" s="104">
        <f>[39]Julho!$H$15</f>
        <v>16.920000000000002</v>
      </c>
      <c r="M43" s="104">
        <f>[39]Julho!$H$16</f>
        <v>16.559999999999999</v>
      </c>
      <c r="N43" s="104">
        <f>[39]Julho!$H$17</f>
        <v>15.48</v>
      </c>
      <c r="O43" s="104">
        <f>[39]Julho!$H$18</f>
        <v>13.68</v>
      </c>
      <c r="P43" s="104">
        <f>[39]Julho!$H$19</f>
        <v>21.6</v>
      </c>
      <c r="Q43" s="104">
        <f>[39]Julho!$H$20</f>
        <v>21.96</v>
      </c>
      <c r="R43" s="104">
        <f>[39]Julho!$H$21</f>
        <v>20.16</v>
      </c>
      <c r="S43" s="104">
        <f>[39]Julho!$H$22</f>
        <v>15.120000000000001</v>
      </c>
      <c r="T43" s="104">
        <f>[39]Julho!$H$23</f>
        <v>9</v>
      </c>
      <c r="U43" s="104">
        <f>[39]Julho!$H$24</f>
        <v>13.68</v>
      </c>
      <c r="V43" s="104">
        <f>[39]Julho!$H$25</f>
        <v>16.2</v>
      </c>
      <c r="W43" s="104">
        <f>[39]Julho!$H$26</f>
        <v>12.6</v>
      </c>
      <c r="X43" s="104">
        <f>[39]Julho!$H$27</f>
        <v>14.04</v>
      </c>
      <c r="Y43" s="104">
        <f>[39]Julho!$H$28</f>
        <v>21.240000000000002</v>
      </c>
      <c r="Z43" s="104">
        <f>[39]Julho!$H$29</f>
        <v>21.240000000000002</v>
      </c>
      <c r="AA43" s="104">
        <f>[39]Julho!$H$30</f>
        <v>21.240000000000002</v>
      </c>
      <c r="AB43" s="104">
        <f>[39]Julho!$H$31</f>
        <v>37.440000000000005</v>
      </c>
      <c r="AC43" s="104">
        <f>[39]Julho!$H$32</f>
        <v>19.079999999999998</v>
      </c>
      <c r="AD43" s="104">
        <f>[39]Julho!$H$33</f>
        <v>12.6</v>
      </c>
      <c r="AE43" s="104">
        <f>[39]Julho!$H$34</f>
        <v>13.68</v>
      </c>
      <c r="AF43" s="104">
        <f>[39]Julho!$H$35</f>
        <v>16.2</v>
      </c>
      <c r="AG43" s="109">
        <f t="shared" si="3"/>
        <v>37.440000000000005</v>
      </c>
      <c r="AH43" s="108">
        <f t="shared" si="4"/>
        <v>16.571612903225812</v>
      </c>
      <c r="AK43" t="s">
        <v>35</v>
      </c>
    </row>
    <row r="44" spans="1:16384" x14ac:dyDescent="0.2">
      <c r="A44" s="47" t="s">
        <v>210</v>
      </c>
      <c r="B44" s="104">
        <f>[40]Julho!$H$5</f>
        <v>16.920000000000002</v>
      </c>
      <c r="C44" s="104">
        <f>[40]Julho!$H$6</f>
        <v>19.079999999999998</v>
      </c>
      <c r="D44" s="104">
        <f>[40]Julho!$H$7</f>
        <v>20.16</v>
      </c>
      <c r="E44" s="104">
        <f>[40]Julho!$H$8</f>
        <v>25.2</v>
      </c>
      <c r="F44" s="104">
        <f>[40]Julho!$H$9</f>
        <v>24.48</v>
      </c>
      <c r="G44" s="104">
        <f>[40]Julho!$H$10</f>
        <v>22.68</v>
      </c>
      <c r="H44" s="104">
        <f>[40]Julho!$H$11</f>
        <v>27.720000000000002</v>
      </c>
      <c r="I44" s="104">
        <f>[40]Julho!$H$12</f>
        <v>16.920000000000002</v>
      </c>
      <c r="J44" s="104">
        <f>[40]Julho!$H$13</f>
        <v>22.32</v>
      </c>
      <c r="K44" s="104">
        <f>[40]Julho!$H$14</f>
        <v>19.079999999999998</v>
      </c>
      <c r="L44" s="104">
        <f>[40]Julho!$H$15</f>
        <v>25.2</v>
      </c>
      <c r="M44" s="104">
        <f>[40]Julho!$H$16</f>
        <v>21.240000000000002</v>
      </c>
      <c r="N44" s="104">
        <f>[40]Julho!$H$17</f>
        <v>20.16</v>
      </c>
      <c r="O44" s="104">
        <f>[40]Julho!$H$18</f>
        <v>15.48</v>
      </c>
      <c r="P44" s="104">
        <f>[40]Julho!$H$19</f>
        <v>25.92</v>
      </c>
      <c r="Q44" s="104">
        <f>[40]Julho!$H$20</f>
        <v>19.079999999999998</v>
      </c>
      <c r="R44" s="104">
        <f>[40]Julho!$H$21</f>
        <v>18.36</v>
      </c>
      <c r="S44" s="104">
        <f>[40]Julho!$H$22</f>
        <v>19.8</v>
      </c>
      <c r="T44" s="104">
        <f>[40]Julho!$H$23</f>
        <v>15.48</v>
      </c>
      <c r="U44" s="104">
        <f>[40]Julho!$H$24</f>
        <v>13.32</v>
      </c>
      <c r="V44" s="104">
        <f>[40]Julho!$H$25</f>
        <v>21.6</v>
      </c>
      <c r="W44" s="104">
        <f>[40]Julho!$H$26</f>
        <v>15.840000000000002</v>
      </c>
      <c r="X44" s="104">
        <f>[40]Julho!$H$27</f>
        <v>16.2</v>
      </c>
      <c r="Y44" s="104">
        <f>[40]Julho!$H$28</f>
        <v>23.759999999999998</v>
      </c>
      <c r="Z44" s="104">
        <f>[40]Julho!$H$29</f>
        <v>14.4</v>
      </c>
      <c r="AA44" s="104">
        <f>[40]Julho!$H$30</f>
        <v>24.48</v>
      </c>
      <c r="AB44" s="104">
        <f>[40]Julho!$H$31</f>
        <v>25.2</v>
      </c>
      <c r="AC44" s="104">
        <f>[40]Julho!$H$32</f>
        <v>19.079999999999998</v>
      </c>
      <c r="AD44" s="104">
        <f>[40]Julho!$H$33</f>
        <v>21.240000000000002</v>
      </c>
      <c r="AE44" s="104">
        <f>[40]Julho!$H$34</f>
        <v>20.88</v>
      </c>
      <c r="AF44" s="104">
        <f>[40]Julho!$H$35</f>
        <v>24.840000000000003</v>
      </c>
      <c r="AG44" s="109">
        <f t="shared" si="3"/>
        <v>27.720000000000002</v>
      </c>
      <c r="AH44" s="108">
        <f t="shared" si="4"/>
        <v>20.520000000000003</v>
      </c>
      <c r="FQ44" t="s">
        <v>210</v>
      </c>
      <c r="FR44" t="s">
        <v>210</v>
      </c>
      <c r="FS44" t="s">
        <v>210</v>
      </c>
      <c r="FT44" t="s">
        <v>210</v>
      </c>
      <c r="FU44" t="s">
        <v>210</v>
      </c>
      <c r="FV44" t="s">
        <v>210</v>
      </c>
      <c r="FW44" t="s">
        <v>210</v>
      </c>
      <c r="FX44" t="s">
        <v>210</v>
      </c>
      <c r="FY44" t="s">
        <v>210</v>
      </c>
      <c r="FZ44" t="s">
        <v>210</v>
      </c>
      <c r="GA44" t="s">
        <v>210</v>
      </c>
      <c r="GB44" t="s">
        <v>210</v>
      </c>
      <c r="GC44" t="s">
        <v>210</v>
      </c>
      <c r="GD44" t="s">
        <v>210</v>
      </c>
      <c r="GE44" t="s">
        <v>210</v>
      </c>
      <c r="GF44" t="s">
        <v>210</v>
      </c>
      <c r="GG44" t="s">
        <v>210</v>
      </c>
      <c r="GH44" t="s">
        <v>210</v>
      </c>
      <c r="GI44" t="s">
        <v>210</v>
      </c>
      <c r="GJ44" t="s">
        <v>210</v>
      </c>
      <c r="GK44" t="s">
        <v>210</v>
      </c>
      <c r="GL44" t="s">
        <v>210</v>
      </c>
      <c r="GM44" t="s">
        <v>210</v>
      </c>
      <c r="GN44" t="s">
        <v>210</v>
      </c>
      <c r="GO44" t="s">
        <v>210</v>
      </c>
      <c r="GP44" t="s">
        <v>210</v>
      </c>
      <c r="GQ44" t="s">
        <v>210</v>
      </c>
      <c r="GR44" t="s">
        <v>210</v>
      </c>
      <c r="GS44" t="s">
        <v>210</v>
      </c>
      <c r="GT44" t="s">
        <v>210</v>
      </c>
      <c r="GU44" t="s">
        <v>210</v>
      </c>
      <c r="GV44" t="s">
        <v>210</v>
      </c>
      <c r="GW44" t="s">
        <v>210</v>
      </c>
      <c r="GX44" t="s">
        <v>210</v>
      </c>
      <c r="GY44" t="s">
        <v>210</v>
      </c>
      <c r="GZ44" t="s">
        <v>210</v>
      </c>
      <c r="HA44" t="s">
        <v>210</v>
      </c>
      <c r="HB44" t="s">
        <v>210</v>
      </c>
      <c r="HC44" t="s">
        <v>210</v>
      </c>
      <c r="HD44" t="s">
        <v>210</v>
      </c>
      <c r="HE44" t="s">
        <v>210</v>
      </c>
      <c r="HF44" t="s">
        <v>210</v>
      </c>
      <c r="HG44" t="s">
        <v>210</v>
      </c>
      <c r="HH44" t="s">
        <v>210</v>
      </c>
      <c r="HI44" t="s">
        <v>210</v>
      </c>
      <c r="HJ44" t="s">
        <v>210</v>
      </c>
      <c r="HK44" t="s">
        <v>210</v>
      </c>
      <c r="HL44" t="s">
        <v>210</v>
      </c>
      <c r="HM44" t="s">
        <v>210</v>
      </c>
      <c r="HN44" t="s">
        <v>210</v>
      </c>
      <c r="HO44" t="s">
        <v>210</v>
      </c>
      <c r="HP44" t="s">
        <v>210</v>
      </c>
      <c r="HQ44" t="s">
        <v>210</v>
      </c>
      <c r="HR44" t="s">
        <v>210</v>
      </c>
      <c r="HS44" t="s">
        <v>210</v>
      </c>
      <c r="HT44" t="s">
        <v>210</v>
      </c>
      <c r="HU44" t="s">
        <v>210</v>
      </c>
      <c r="HV44" t="s">
        <v>210</v>
      </c>
      <c r="HW44" t="s">
        <v>210</v>
      </c>
      <c r="HX44" t="s">
        <v>210</v>
      </c>
      <c r="HY44" t="s">
        <v>210</v>
      </c>
      <c r="HZ44" t="s">
        <v>210</v>
      </c>
      <c r="IA44" t="s">
        <v>210</v>
      </c>
      <c r="IB44" t="s">
        <v>210</v>
      </c>
      <c r="IC44" t="s">
        <v>210</v>
      </c>
      <c r="ID44" t="s">
        <v>210</v>
      </c>
      <c r="IE44" t="s">
        <v>210</v>
      </c>
      <c r="IF44" t="s">
        <v>210</v>
      </c>
      <c r="IG44" t="s">
        <v>210</v>
      </c>
      <c r="IH44" t="s">
        <v>210</v>
      </c>
      <c r="II44" t="s">
        <v>210</v>
      </c>
      <c r="IJ44" t="s">
        <v>210</v>
      </c>
      <c r="IK44" t="s">
        <v>210</v>
      </c>
      <c r="IL44" t="s">
        <v>210</v>
      </c>
      <c r="IM44" t="s">
        <v>210</v>
      </c>
      <c r="IN44" t="s">
        <v>210</v>
      </c>
      <c r="IO44" t="s">
        <v>210</v>
      </c>
      <c r="IP44" t="s">
        <v>210</v>
      </c>
      <c r="IQ44" t="s">
        <v>210</v>
      </c>
      <c r="IR44" t="s">
        <v>210</v>
      </c>
      <c r="IS44" t="s">
        <v>210</v>
      </c>
      <c r="IT44" t="s">
        <v>210</v>
      </c>
      <c r="IU44" t="s">
        <v>210</v>
      </c>
      <c r="IV44" t="s">
        <v>210</v>
      </c>
      <c r="IW44" t="s">
        <v>210</v>
      </c>
      <c r="IX44" t="s">
        <v>210</v>
      </c>
      <c r="IY44" t="s">
        <v>210</v>
      </c>
      <c r="IZ44" t="s">
        <v>210</v>
      </c>
      <c r="JA44" t="s">
        <v>210</v>
      </c>
      <c r="JB44" t="s">
        <v>210</v>
      </c>
      <c r="JC44" t="s">
        <v>210</v>
      </c>
      <c r="JD44" t="s">
        <v>210</v>
      </c>
      <c r="JE44" t="s">
        <v>210</v>
      </c>
      <c r="JF44" t="s">
        <v>210</v>
      </c>
      <c r="JG44" t="s">
        <v>210</v>
      </c>
      <c r="JH44" t="s">
        <v>210</v>
      </c>
      <c r="JI44" t="s">
        <v>210</v>
      </c>
      <c r="JJ44" t="s">
        <v>210</v>
      </c>
      <c r="JK44" t="s">
        <v>210</v>
      </c>
      <c r="JL44" t="s">
        <v>210</v>
      </c>
      <c r="JM44" t="s">
        <v>210</v>
      </c>
      <c r="JN44" t="s">
        <v>210</v>
      </c>
      <c r="JO44" t="s">
        <v>210</v>
      </c>
      <c r="JP44" t="s">
        <v>210</v>
      </c>
      <c r="JQ44" t="s">
        <v>210</v>
      </c>
      <c r="JR44" t="s">
        <v>210</v>
      </c>
      <c r="JS44" t="s">
        <v>210</v>
      </c>
      <c r="JT44" t="s">
        <v>210</v>
      </c>
      <c r="JU44" t="s">
        <v>210</v>
      </c>
      <c r="JV44" t="s">
        <v>210</v>
      </c>
      <c r="JW44" t="s">
        <v>210</v>
      </c>
      <c r="JX44" t="s">
        <v>210</v>
      </c>
      <c r="JY44" t="s">
        <v>210</v>
      </c>
      <c r="JZ44" t="s">
        <v>210</v>
      </c>
      <c r="KA44" t="s">
        <v>210</v>
      </c>
      <c r="KB44" t="s">
        <v>210</v>
      </c>
      <c r="KC44" t="s">
        <v>210</v>
      </c>
      <c r="KD44" t="s">
        <v>210</v>
      </c>
      <c r="KE44" t="s">
        <v>210</v>
      </c>
      <c r="KF44" t="s">
        <v>210</v>
      </c>
      <c r="KG44" t="s">
        <v>210</v>
      </c>
      <c r="KH44" t="s">
        <v>210</v>
      </c>
      <c r="KI44" t="s">
        <v>210</v>
      </c>
      <c r="KJ44" t="s">
        <v>210</v>
      </c>
      <c r="KK44" t="s">
        <v>210</v>
      </c>
      <c r="KL44" t="s">
        <v>210</v>
      </c>
      <c r="KM44" t="s">
        <v>210</v>
      </c>
      <c r="KN44" t="s">
        <v>210</v>
      </c>
      <c r="KO44" t="s">
        <v>210</v>
      </c>
      <c r="KP44" t="s">
        <v>210</v>
      </c>
      <c r="KQ44" t="s">
        <v>210</v>
      </c>
      <c r="KR44" t="s">
        <v>210</v>
      </c>
      <c r="KS44" t="s">
        <v>210</v>
      </c>
      <c r="KT44" t="s">
        <v>210</v>
      </c>
      <c r="KU44" t="s">
        <v>210</v>
      </c>
      <c r="KV44" t="s">
        <v>210</v>
      </c>
      <c r="KW44" t="s">
        <v>210</v>
      </c>
      <c r="KX44" t="s">
        <v>210</v>
      </c>
      <c r="KY44" t="s">
        <v>210</v>
      </c>
      <c r="KZ44" t="s">
        <v>210</v>
      </c>
      <c r="LA44" t="s">
        <v>210</v>
      </c>
      <c r="LB44" t="s">
        <v>210</v>
      </c>
      <c r="LC44" t="s">
        <v>210</v>
      </c>
      <c r="LD44" t="s">
        <v>210</v>
      </c>
      <c r="LE44" t="s">
        <v>210</v>
      </c>
      <c r="LF44" t="s">
        <v>210</v>
      </c>
      <c r="LG44" t="s">
        <v>210</v>
      </c>
      <c r="LH44" t="s">
        <v>210</v>
      </c>
      <c r="LI44" t="s">
        <v>210</v>
      </c>
      <c r="LJ44" t="s">
        <v>210</v>
      </c>
      <c r="LK44" t="s">
        <v>210</v>
      </c>
      <c r="LL44" t="s">
        <v>210</v>
      </c>
      <c r="LM44" t="s">
        <v>210</v>
      </c>
      <c r="LN44" t="s">
        <v>210</v>
      </c>
      <c r="LO44" t="s">
        <v>210</v>
      </c>
      <c r="LP44" t="s">
        <v>210</v>
      </c>
      <c r="LQ44" t="s">
        <v>210</v>
      </c>
      <c r="LR44" t="s">
        <v>210</v>
      </c>
      <c r="LS44" t="s">
        <v>210</v>
      </c>
      <c r="LT44" t="s">
        <v>210</v>
      </c>
      <c r="LU44" t="s">
        <v>210</v>
      </c>
      <c r="LV44" t="s">
        <v>210</v>
      </c>
      <c r="LW44" t="s">
        <v>210</v>
      </c>
      <c r="LX44" t="s">
        <v>210</v>
      </c>
      <c r="LY44" t="s">
        <v>210</v>
      </c>
      <c r="LZ44" t="s">
        <v>210</v>
      </c>
      <c r="MA44" t="s">
        <v>210</v>
      </c>
      <c r="MB44" t="s">
        <v>210</v>
      </c>
      <c r="MC44" t="s">
        <v>210</v>
      </c>
      <c r="MD44" t="s">
        <v>210</v>
      </c>
      <c r="ME44" t="s">
        <v>210</v>
      </c>
      <c r="MF44" t="s">
        <v>210</v>
      </c>
      <c r="MG44" t="s">
        <v>210</v>
      </c>
      <c r="MH44" t="s">
        <v>210</v>
      </c>
      <c r="MI44" t="s">
        <v>210</v>
      </c>
      <c r="MJ44" t="s">
        <v>210</v>
      </c>
      <c r="MK44" t="s">
        <v>210</v>
      </c>
      <c r="ML44" t="s">
        <v>210</v>
      </c>
      <c r="MM44" t="s">
        <v>210</v>
      </c>
      <c r="MN44" t="s">
        <v>210</v>
      </c>
      <c r="MO44" t="s">
        <v>210</v>
      </c>
      <c r="MP44" t="s">
        <v>210</v>
      </c>
      <c r="MQ44" t="s">
        <v>210</v>
      </c>
      <c r="MR44" t="s">
        <v>210</v>
      </c>
      <c r="MS44" t="s">
        <v>210</v>
      </c>
      <c r="MT44" t="s">
        <v>210</v>
      </c>
      <c r="MU44" t="s">
        <v>210</v>
      </c>
      <c r="MV44" t="s">
        <v>210</v>
      </c>
      <c r="MW44" t="s">
        <v>210</v>
      </c>
      <c r="MX44" t="s">
        <v>210</v>
      </c>
      <c r="MY44" t="s">
        <v>210</v>
      </c>
      <c r="MZ44" t="s">
        <v>210</v>
      </c>
      <c r="NA44" t="s">
        <v>210</v>
      </c>
      <c r="NB44" t="s">
        <v>210</v>
      </c>
      <c r="NC44" t="s">
        <v>210</v>
      </c>
      <c r="ND44" t="s">
        <v>210</v>
      </c>
      <c r="NE44" t="s">
        <v>210</v>
      </c>
      <c r="NF44" t="s">
        <v>210</v>
      </c>
      <c r="NG44" t="s">
        <v>210</v>
      </c>
      <c r="NH44" t="s">
        <v>210</v>
      </c>
      <c r="NI44" t="s">
        <v>210</v>
      </c>
      <c r="NJ44" t="s">
        <v>210</v>
      </c>
      <c r="NK44" t="s">
        <v>210</v>
      </c>
      <c r="NL44" t="s">
        <v>210</v>
      </c>
      <c r="NM44" t="s">
        <v>210</v>
      </c>
      <c r="NN44" t="s">
        <v>210</v>
      </c>
      <c r="NO44" t="s">
        <v>210</v>
      </c>
      <c r="NP44" t="s">
        <v>210</v>
      </c>
      <c r="NQ44" t="s">
        <v>210</v>
      </c>
      <c r="NR44" t="s">
        <v>210</v>
      </c>
      <c r="NS44" t="s">
        <v>210</v>
      </c>
      <c r="NT44" t="s">
        <v>210</v>
      </c>
      <c r="NU44" t="s">
        <v>210</v>
      </c>
      <c r="NV44" t="s">
        <v>210</v>
      </c>
      <c r="NW44" t="s">
        <v>210</v>
      </c>
      <c r="NX44" t="s">
        <v>210</v>
      </c>
      <c r="NY44" t="s">
        <v>210</v>
      </c>
      <c r="NZ44" t="s">
        <v>210</v>
      </c>
      <c r="OA44" t="s">
        <v>210</v>
      </c>
      <c r="OB44" t="s">
        <v>210</v>
      </c>
      <c r="OC44" t="s">
        <v>210</v>
      </c>
      <c r="OD44" t="s">
        <v>210</v>
      </c>
      <c r="OE44" t="s">
        <v>210</v>
      </c>
      <c r="OF44" t="s">
        <v>210</v>
      </c>
      <c r="OG44" t="s">
        <v>210</v>
      </c>
      <c r="OH44" t="s">
        <v>210</v>
      </c>
      <c r="OI44" t="s">
        <v>210</v>
      </c>
      <c r="OJ44" t="s">
        <v>210</v>
      </c>
      <c r="OK44" t="s">
        <v>210</v>
      </c>
      <c r="OL44" t="s">
        <v>210</v>
      </c>
      <c r="OM44" t="s">
        <v>210</v>
      </c>
      <c r="ON44" t="s">
        <v>210</v>
      </c>
      <c r="OO44" t="s">
        <v>210</v>
      </c>
      <c r="OP44" t="s">
        <v>210</v>
      </c>
      <c r="OQ44" t="s">
        <v>210</v>
      </c>
      <c r="OR44" t="s">
        <v>210</v>
      </c>
      <c r="OS44" t="s">
        <v>210</v>
      </c>
      <c r="OT44" t="s">
        <v>210</v>
      </c>
      <c r="OU44" t="s">
        <v>210</v>
      </c>
      <c r="OV44" t="s">
        <v>210</v>
      </c>
      <c r="OW44" t="s">
        <v>210</v>
      </c>
      <c r="OX44" t="s">
        <v>210</v>
      </c>
      <c r="OY44" t="s">
        <v>210</v>
      </c>
      <c r="OZ44" t="s">
        <v>210</v>
      </c>
      <c r="PA44" t="s">
        <v>210</v>
      </c>
      <c r="PB44" t="s">
        <v>210</v>
      </c>
      <c r="PC44" t="s">
        <v>210</v>
      </c>
      <c r="PD44" t="s">
        <v>210</v>
      </c>
      <c r="PE44" t="s">
        <v>210</v>
      </c>
      <c r="PF44" t="s">
        <v>210</v>
      </c>
      <c r="PG44" t="s">
        <v>210</v>
      </c>
      <c r="PH44" t="s">
        <v>210</v>
      </c>
      <c r="PI44" t="s">
        <v>210</v>
      </c>
      <c r="PJ44" t="s">
        <v>210</v>
      </c>
      <c r="PK44" t="s">
        <v>210</v>
      </c>
      <c r="PL44" t="s">
        <v>210</v>
      </c>
      <c r="PM44" t="s">
        <v>210</v>
      </c>
      <c r="PN44" t="s">
        <v>210</v>
      </c>
      <c r="PO44" t="s">
        <v>210</v>
      </c>
      <c r="PP44" t="s">
        <v>210</v>
      </c>
      <c r="PQ44" t="s">
        <v>210</v>
      </c>
      <c r="PR44" t="s">
        <v>210</v>
      </c>
      <c r="PS44" t="s">
        <v>210</v>
      </c>
      <c r="PT44" t="s">
        <v>210</v>
      </c>
      <c r="PU44" t="s">
        <v>210</v>
      </c>
      <c r="PV44" t="s">
        <v>210</v>
      </c>
      <c r="PW44" t="s">
        <v>210</v>
      </c>
      <c r="PX44" t="s">
        <v>210</v>
      </c>
      <c r="PY44" t="s">
        <v>210</v>
      </c>
      <c r="PZ44" t="s">
        <v>210</v>
      </c>
      <c r="QA44" t="s">
        <v>210</v>
      </c>
      <c r="QB44" t="s">
        <v>210</v>
      </c>
      <c r="QC44" t="s">
        <v>210</v>
      </c>
      <c r="QD44" t="s">
        <v>210</v>
      </c>
      <c r="QE44" t="s">
        <v>210</v>
      </c>
      <c r="QF44" t="s">
        <v>210</v>
      </c>
      <c r="QG44" t="s">
        <v>210</v>
      </c>
      <c r="QH44" t="s">
        <v>210</v>
      </c>
      <c r="QI44" t="s">
        <v>210</v>
      </c>
      <c r="QJ44" t="s">
        <v>210</v>
      </c>
      <c r="QK44" t="s">
        <v>210</v>
      </c>
      <c r="QL44" t="s">
        <v>210</v>
      </c>
      <c r="QM44" t="s">
        <v>210</v>
      </c>
      <c r="QN44" t="s">
        <v>210</v>
      </c>
      <c r="QO44" t="s">
        <v>210</v>
      </c>
      <c r="QP44" t="s">
        <v>210</v>
      </c>
      <c r="QQ44" t="s">
        <v>210</v>
      </c>
      <c r="QR44" t="s">
        <v>210</v>
      </c>
      <c r="QS44" t="s">
        <v>210</v>
      </c>
      <c r="QT44" t="s">
        <v>210</v>
      </c>
      <c r="QU44" t="s">
        <v>210</v>
      </c>
      <c r="QV44" t="s">
        <v>210</v>
      </c>
      <c r="QW44" t="s">
        <v>210</v>
      </c>
      <c r="QX44" t="s">
        <v>210</v>
      </c>
      <c r="QY44" t="s">
        <v>210</v>
      </c>
      <c r="QZ44" t="s">
        <v>210</v>
      </c>
      <c r="RA44" t="s">
        <v>210</v>
      </c>
      <c r="RB44" t="s">
        <v>210</v>
      </c>
      <c r="RC44" t="s">
        <v>210</v>
      </c>
      <c r="RD44" t="s">
        <v>210</v>
      </c>
      <c r="RE44" t="s">
        <v>210</v>
      </c>
      <c r="RF44" t="s">
        <v>210</v>
      </c>
      <c r="RG44" t="s">
        <v>210</v>
      </c>
      <c r="RH44" t="s">
        <v>210</v>
      </c>
      <c r="RI44" t="s">
        <v>210</v>
      </c>
      <c r="RJ44" t="s">
        <v>210</v>
      </c>
      <c r="RK44" t="s">
        <v>210</v>
      </c>
      <c r="RL44" t="s">
        <v>210</v>
      </c>
      <c r="RM44" t="s">
        <v>210</v>
      </c>
      <c r="RN44" t="s">
        <v>210</v>
      </c>
      <c r="RO44" t="s">
        <v>210</v>
      </c>
      <c r="RP44" t="s">
        <v>210</v>
      </c>
      <c r="RQ44" t="s">
        <v>210</v>
      </c>
      <c r="RR44" t="s">
        <v>210</v>
      </c>
      <c r="RS44" t="s">
        <v>210</v>
      </c>
      <c r="RT44" t="s">
        <v>210</v>
      </c>
      <c r="RU44" t="s">
        <v>210</v>
      </c>
      <c r="RV44" t="s">
        <v>210</v>
      </c>
      <c r="RW44" t="s">
        <v>210</v>
      </c>
      <c r="RX44" t="s">
        <v>210</v>
      </c>
      <c r="RY44" t="s">
        <v>210</v>
      </c>
      <c r="RZ44" t="s">
        <v>210</v>
      </c>
      <c r="SA44" t="s">
        <v>210</v>
      </c>
      <c r="SB44" t="s">
        <v>210</v>
      </c>
      <c r="SC44" t="s">
        <v>210</v>
      </c>
      <c r="SD44" t="s">
        <v>210</v>
      </c>
      <c r="SE44" t="s">
        <v>210</v>
      </c>
      <c r="SF44" t="s">
        <v>210</v>
      </c>
      <c r="SG44" t="s">
        <v>210</v>
      </c>
      <c r="SH44" t="s">
        <v>210</v>
      </c>
      <c r="SI44" t="s">
        <v>210</v>
      </c>
      <c r="SJ44" t="s">
        <v>210</v>
      </c>
      <c r="SK44" t="s">
        <v>210</v>
      </c>
      <c r="SL44" t="s">
        <v>210</v>
      </c>
      <c r="SM44" t="s">
        <v>210</v>
      </c>
      <c r="SN44" t="s">
        <v>210</v>
      </c>
      <c r="SO44" t="s">
        <v>210</v>
      </c>
      <c r="SP44" t="s">
        <v>210</v>
      </c>
      <c r="SQ44" t="s">
        <v>210</v>
      </c>
      <c r="SR44" t="s">
        <v>210</v>
      </c>
      <c r="SS44" t="s">
        <v>210</v>
      </c>
      <c r="ST44" t="s">
        <v>210</v>
      </c>
      <c r="SU44" t="s">
        <v>210</v>
      </c>
      <c r="SV44" t="s">
        <v>210</v>
      </c>
      <c r="SW44" t="s">
        <v>210</v>
      </c>
      <c r="SX44" t="s">
        <v>210</v>
      </c>
      <c r="SY44" t="s">
        <v>210</v>
      </c>
      <c r="SZ44" t="s">
        <v>210</v>
      </c>
      <c r="TA44" t="s">
        <v>210</v>
      </c>
      <c r="TB44" t="s">
        <v>210</v>
      </c>
      <c r="TC44" t="s">
        <v>210</v>
      </c>
      <c r="TD44" t="s">
        <v>210</v>
      </c>
      <c r="TE44" t="s">
        <v>210</v>
      </c>
      <c r="TF44" t="s">
        <v>210</v>
      </c>
      <c r="TG44" t="s">
        <v>210</v>
      </c>
      <c r="TH44" t="s">
        <v>210</v>
      </c>
      <c r="TI44" t="s">
        <v>210</v>
      </c>
      <c r="TJ44" t="s">
        <v>210</v>
      </c>
      <c r="TK44" t="s">
        <v>210</v>
      </c>
      <c r="TL44" t="s">
        <v>210</v>
      </c>
      <c r="TM44" t="s">
        <v>210</v>
      </c>
      <c r="TN44" t="s">
        <v>210</v>
      </c>
      <c r="TO44" t="s">
        <v>210</v>
      </c>
      <c r="TP44" t="s">
        <v>210</v>
      </c>
      <c r="TQ44" t="s">
        <v>210</v>
      </c>
      <c r="TR44" t="s">
        <v>210</v>
      </c>
      <c r="TS44" t="s">
        <v>210</v>
      </c>
      <c r="TT44" t="s">
        <v>210</v>
      </c>
      <c r="TU44" t="s">
        <v>210</v>
      </c>
      <c r="TV44" t="s">
        <v>210</v>
      </c>
      <c r="TW44" t="s">
        <v>210</v>
      </c>
      <c r="TX44" t="s">
        <v>210</v>
      </c>
      <c r="TY44" t="s">
        <v>210</v>
      </c>
      <c r="TZ44" t="s">
        <v>210</v>
      </c>
      <c r="UA44" t="s">
        <v>210</v>
      </c>
      <c r="UB44" t="s">
        <v>210</v>
      </c>
      <c r="UC44" t="s">
        <v>210</v>
      </c>
      <c r="UD44" t="s">
        <v>210</v>
      </c>
      <c r="UE44" t="s">
        <v>210</v>
      </c>
      <c r="UF44" t="s">
        <v>210</v>
      </c>
      <c r="UG44" t="s">
        <v>210</v>
      </c>
      <c r="UH44" t="s">
        <v>210</v>
      </c>
      <c r="UI44" t="s">
        <v>210</v>
      </c>
      <c r="UJ44" t="s">
        <v>210</v>
      </c>
      <c r="UK44" t="s">
        <v>210</v>
      </c>
      <c r="UL44" t="s">
        <v>210</v>
      </c>
      <c r="UM44" t="s">
        <v>210</v>
      </c>
      <c r="UN44" t="s">
        <v>210</v>
      </c>
      <c r="UO44" t="s">
        <v>210</v>
      </c>
      <c r="UP44" t="s">
        <v>210</v>
      </c>
      <c r="UQ44" t="s">
        <v>210</v>
      </c>
      <c r="UR44" t="s">
        <v>210</v>
      </c>
      <c r="US44" t="s">
        <v>210</v>
      </c>
      <c r="UT44" t="s">
        <v>210</v>
      </c>
      <c r="UU44" t="s">
        <v>210</v>
      </c>
      <c r="UV44" t="s">
        <v>210</v>
      </c>
      <c r="UW44" t="s">
        <v>210</v>
      </c>
      <c r="UX44" t="s">
        <v>210</v>
      </c>
      <c r="UY44" t="s">
        <v>210</v>
      </c>
      <c r="UZ44" t="s">
        <v>210</v>
      </c>
      <c r="VA44" t="s">
        <v>210</v>
      </c>
      <c r="VB44" t="s">
        <v>210</v>
      </c>
      <c r="VC44" t="s">
        <v>210</v>
      </c>
      <c r="VD44" t="s">
        <v>210</v>
      </c>
      <c r="VE44" t="s">
        <v>210</v>
      </c>
      <c r="VF44" t="s">
        <v>210</v>
      </c>
      <c r="VG44" t="s">
        <v>210</v>
      </c>
      <c r="VH44" t="s">
        <v>210</v>
      </c>
      <c r="VI44" t="s">
        <v>210</v>
      </c>
      <c r="VJ44" t="s">
        <v>210</v>
      </c>
      <c r="VK44" t="s">
        <v>210</v>
      </c>
      <c r="VL44" t="s">
        <v>210</v>
      </c>
      <c r="VM44" t="s">
        <v>210</v>
      </c>
      <c r="VN44" t="s">
        <v>210</v>
      </c>
      <c r="VO44" t="s">
        <v>210</v>
      </c>
      <c r="VP44" t="s">
        <v>210</v>
      </c>
      <c r="VQ44" t="s">
        <v>210</v>
      </c>
      <c r="VR44" t="s">
        <v>210</v>
      </c>
      <c r="VS44" t="s">
        <v>210</v>
      </c>
      <c r="VT44" t="s">
        <v>210</v>
      </c>
      <c r="VU44" t="s">
        <v>210</v>
      </c>
      <c r="VV44" t="s">
        <v>210</v>
      </c>
      <c r="VW44" t="s">
        <v>210</v>
      </c>
      <c r="VX44" t="s">
        <v>210</v>
      </c>
      <c r="VY44" t="s">
        <v>210</v>
      </c>
      <c r="VZ44" t="s">
        <v>210</v>
      </c>
      <c r="WA44" t="s">
        <v>210</v>
      </c>
      <c r="WB44" t="s">
        <v>210</v>
      </c>
      <c r="WC44" t="s">
        <v>210</v>
      </c>
      <c r="WD44" t="s">
        <v>210</v>
      </c>
      <c r="WE44" t="s">
        <v>210</v>
      </c>
      <c r="WF44" t="s">
        <v>210</v>
      </c>
      <c r="WG44" t="s">
        <v>210</v>
      </c>
      <c r="WH44" t="s">
        <v>210</v>
      </c>
      <c r="WI44" t="s">
        <v>210</v>
      </c>
      <c r="WJ44" t="s">
        <v>210</v>
      </c>
      <c r="WK44" t="s">
        <v>210</v>
      </c>
      <c r="WL44" t="s">
        <v>210</v>
      </c>
      <c r="WM44" t="s">
        <v>210</v>
      </c>
      <c r="WN44" t="s">
        <v>210</v>
      </c>
      <c r="WO44" t="s">
        <v>210</v>
      </c>
      <c r="WP44" t="s">
        <v>210</v>
      </c>
      <c r="WQ44" t="s">
        <v>210</v>
      </c>
      <c r="WR44" t="s">
        <v>210</v>
      </c>
      <c r="WS44" t="s">
        <v>210</v>
      </c>
      <c r="WT44" t="s">
        <v>210</v>
      </c>
      <c r="WU44" t="s">
        <v>210</v>
      </c>
      <c r="WV44" t="s">
        <v>210</v>
      </c>
      <c r="WW44" t="s">
        <v>210</v>
      </c>
      <c r="WX44" t="s">
        <v>210</v>
      </c>
      <c r="WY44" t="s">
        <v>210</v>
      </c>
      <c r="WZ44" t="s">
        <v>210</v>
      </c>
      <c r="XA44" t="s">
        <v>210</v>
      </c>
      <c r="XB44" t="s">
        <v>210</v>
      </c>
      <c r="XC44" t="s">
        <v>210</v>
      </c>
      <c r="XD44" t="s">
        <v>210</v>
      </c>
      <c r="XE44" t="s">
        <v>210</v>
      </c>
      <c r="XF44" t="s">
        <v>210</v>
      </c>
      <c r="XG44" t="s">
        <v>210</v>
      </c>
      <c r="XH44" t="s">
        <v>210</v>
      </c>
      <c r="XI44" t="s">
        <v>210</v>
      </c>
      <c r="XJ44" t="s">
        <v>210</v>
      </c>
      <c r="XK44" t="s">
        <v>210</v>
      </c>
      <c r="XL44" t="s">
        <v>210</v>
      </c>
      <c r="XM44" t="s">
        <v>210</v>
      </c>
      <c r="XN44" t="s">
        <v>210</v>
      </c>
      <c r="XO44" t="s">
        <v>210</v>
      </c>
      <c r="XP44" t="s">
        <v>210</v>
      </c>
      <c r="XQ44" t="s">
        <v>210</v>
      </c>
      <c r="XR44" t="s">
        <v>210</v>
      </c>
      <c r="XS44" t="s">
        <v>210</v>
      </c>
      <c r="XT44" t="s">
        <v>210</v>
      </c>
      <c r="XU44" t="s">
        <v>210</v>
      </c>
      <c r="XV44" t="s">
        <v>210</v>
      </c>
      <c r="XW44" t="s">
        <v>210</v>
      </c>
      <c r="XX44" t="s">
        <v>210</v>
      </c>
      <c r="XY44" t="s">
        <v>210</v>
      </c>
      <c r="XZ44" t="s">
        <v>210</v>
      </c>
      <c r="YA44" t="s">
        <v>210</v>
      </c>
      <c r="YB44" t="s">
        <v>210</v>
      </c>
      <c r="YC44" t="s">
        <v>210</v>
      </c>
      <c r="YD44" t="s">
        <v>210</v>
      </c>
      <c r="YE44" t="s">
        <v>210</v>
      </c>
      <c r="YF44" t="s">
        <v>210</v>
      </c>
      <c r="YG44" t="s">
        <v>210</v>
      </c>
      <c r="YH44" t="s">
        <v>210</v>
      </c>
      <c r="YI44" t="s">
        <v>210</v>
      </c>
      <c r="YJ44" t="s">
        <v>210</v>
      </c>
      <c r="YK44" t="s">
        <v>210</v>
      </c>
      <c r="YL44" t="s">
        <v>210</v>
      </c>
      <c r="YM44" t="s">
        <v>210</v>
      </c>
      <c r="YN44" t="s">
        <v>210</v>
      </c>
      <c r="YO44" t="s">
        <v>210</v>
      </c>
      <c r="YP44" t="s">
        <v>210</v>
      </c>
      <c r="YQ44" t="s">
        <v>210</v>
      </c>
      <c r="YR44" t="s">
        <v>210</v>
      </c>
      <c r="YS44" t="s">
        <v>210</v>
      </c>
      <c r="YT44" t="s">
        <v>210</v>
      </c>
      <c r="YU44" t="s">
        <v>210</v>
      </c>
      <c r="YV44" t="s">
        <v>210</v>
      </c>
      <c r="YW44" t="s">
        <v>210</v>
      </c>
      <c r="YX44" t="s">
        <v>210</v>
      </c>
      <c r="YY44" t="s">
        <v>210</v>
      </c>
      <c r="YZ44" t="s">
        <v>210</v>
      </c>
      <c r="ZA44" t="s">
        <v>210</v>
      </c>
      <c r="ZB44" t="s">
        <v>210</v>
      </c>
      <c r="ZC44" t="s">
        <v>210</v>
      </c>
      <c r="ZD44" t="s">
        <v>210</v>
      </c>
      <c r="ZE44" t="s">
        <v>210</v>
      </c>
      <c r="ZF44" t="s">
        <v>210</v>
      </c>
      <c r="ZG44" t="s">
        <v>210</v>
      </c>
      <c r="ZH44" t="s">
        <v>210</v>
      </c>
      <c r="ZI44" t="s">
        <v>210</v>
      </c>
      <c r="ZJ44" t="s">
        <v>210</v>
      </c>
      <c r="ZK44" t="s">
        <v>210</v>
      </c>
      <c r="ZL44" t="s">
        <v>210</v>
      </c>
      <c r="ZM44" t="s">
        <v>210</v>
      </c>
      <c r="ZN44" t="s">
        <v>210</v>
      </c>
      <c r="ZO44" t="s">
        <v>210</v>
      </c>
      <c r="ZP44" t="s">
        <v>210</v>
      </c>
      <c r="ZQ44" t="s">
        <v>210</v>
      </c>
      <c r="ZR44" t="s">
        <v>210</v>
      </c>
      <c r="ZS44" t="s">
        <v>210</v>
      </c>
      <c r="ZT44" t="s">
        <v>210</v>
      </c>
      <c r="ZU44" t="s">
        <v>210</v>
      </c>
      <c r="ZV44" t="s">
        <v>210</v>
      </c>
      <c r="ZW44" t="s">
        <v>210</v>
      </c>
      <c r="ZX44" t="s">
        <v>210</v>
      </c>
      <c r="ZY44" t="s">
        <v>210</v>
      </c>
      <c r="ZZ44" t="s">
        <v>210</v>
      </c>
      <c r="AAA44" t="s">
        <v>210</v>
      </c>
      <c r="AAB44" t="s">
        <v>210</v>
      </c>
      <c r="AAC44" t="s">
        <v>210</v>
      </c>
      <c r="AAD44" t="s">
        <v>210</v>
      </c>
      <c r="AAE44" t="s">
        <v>210</v>
      </c>
      <c r="AAF44" t="s">
        <v>210</v>
      </c>
      <c r="AAG44" t="s">
        <v>210</v>
      </c>
      <c r="AAH44" t="s">
        <v>210</v>
      </c>
      <c r="AAI44" t="s">
        <v>210</v>
      </c>
      <c r="AAJ44" t="s">
        <v>210</v>
      </c>
      <c r="AAK44" t="s">
        <v>210</v>
      </c>
      <c r="AAL44" t="s">
        <v>210</v>
      </c>
      <c r="AAM44" t="s">
        <v>210</v>
      </c>
      <c r="AAN44" t="s">
        <v>210</v>
      </c>
      <c r="AAO44" t="s">
        <v>210</v>
      </c>
      <c r="AAP44" t="s">
        <v>210</v>
      </c>
      <c r="AAQ44" t="s">
        <v>210</v>
      </c>
      <c r="AAR44" t="s">
        <v>210</v>
      </c>
      <c r="AAS44" t="s">
        <v>210</v>
      </c>
      <c r="AAT44" t="s">
        <v>210</v>
      </c>
      <c r="AAU44" t="s">
        <v>210</v>
      </c>
      <c r="AAV44" t="s">
        <v>210</v>
      </c>
      <c r="AAW44" t="s">
        <v>210</v>
      </c>
      <c r="AAX44" t="s">
        <v>210</v>
      </c>
      <c r="AAY44" t="s">
        <v>210</v>
      </c>
      <c r="AAZ44" t="s">
        <v>210</v>
      </c>
      <c r="ABA44" t="s">
        <v>210</v>
      </c>
      <c r="ABB44" t="s">
        <v>210</v>
      </c>
      <c r="ABC44" t="s">
        <v>210</v>
      </c>
      <c r="ABD44" t="s">
        <v>210</v>
      </c>
      <c r="ABE44" t="s">
        <v>210</v>
      </c>
      <c r="ABF44" t="s">
        <v>210</v>
      </c>
      <c r="ABG44" t="s">
        <v>210</v>
      </c>
      <c r="ABH44" t="s">
        <v>210</v>
      </c>
      <c r="ABI44" t="s">
        <v>210</v>
      </c>
      <c r="ABJ44" t="s">
        <v>210</v>
      </c>
      <c r="ABK44" t="s">
        <v>210</v>
      </c>
      <c r="ABL44" t="s">
        <v>210</v>
      </c>
      <c r="ABM44" t="s">
        <v>210</v>
      </c>
      <c r="ABN44" t="s">
        <v>210</v>
      </c>
      <c r="ABO44" t="s">
        <v>210</v>
      </c>
      <c r="ABP44" t="s">
        <v>210</v>
      </c>
      <c r="ABQ44" t="s">
        <v>210</v>
      </c>
      <c r="ABR44" t="s">
        <v>210</v>
      </c>
      <c r="ABS44" t="s">
        <v>210</v>
      </c>
      <c r="ABT44" t="s">
        <v>210</v>
      </c>
      <c r="ABU44" t="s">
        <v>210</v>
      </c>
      <c r="ABV44" t="s">
        <v>210</v>
      </c>
      <c r="ABW44" t="s">
        <v>210</v>
      </c>
      <c r="ABX44" t="s">
        <v>210</v>
      </c>
      <c r="ABY44" t="s">
        <v>210</v>
      </c>
      <c r="ABZ44" t="s">
        <v>210</v>
      </c>
      <c r="ACA44" t="s">
        <v>210</v>
      </c>
      <c r="ACB44" t="s">
        <v>210</v>
      </c>
      <c r="ACC44" t="s">
        <v>210</v>
      </c>
      <c r="ACD44" t="s">
        <v>210</v>
      </c>
      <c r="ACE44" t="s">
        <v>210</v>
      </c>
      <c r="ACF44" t="s">
        <v>210</v>
      </c>
      <c r="ACG44" t="s">
        <v>210</v>
      </c>
      <c r="ACH44" t="s">
        <v>210</v>
      </c>
      <c r="ACI44" t="s">
        <v>210</v>
      </c>
      <c r="ACJ44" t="s">
        <v>210</v>
      </c>
      <c r="ACK44" t="s">
        <v>210</v>
      </c>
      <c r="ACL44" t="s">
        <v>210</v>
      </c>
      <c r="ACM44" t="s">
        <v>210</v>
      </c>
      <c r="ACN44" t="s">
        <v>210</v>
      </c>
      <c r="ACO44" t="s">
        <v>210</v>
      </c>
      <c r="ACP44" t="s">
        <v>210</v>
      </c>
      <c r="ACQ44" t="s">
        <v>210</v>
      </c>
      <c r="ACR44" t="s">
        <v>210</v>
      </c>
      <c r="ACS44" t="s">
        <v>210</v>
      </c>
      <c r="ACT44" t="s">
        <v>210</v>
      </c>
      <c r="ACU44" t="s">
        <v>210</v>
      </c>
      <c r="ACV44" t="s">
        <v>210</v>
      </c>
      <c r="ACW44" t="s">
        <v>210</v>
      </c>
      <c r="ACX44" t="s">
        <v>210</v>
      </c>
      <c r="ACY44" t="s">
        <v>210</v>
      </c>
      <c r="ACZ44" t="s">
        <v>210</v>
      </c>
      <c r="ADA44" t="s">
        <v>210</v>
      </c>
      <c r="ADB44" t="s">
        <v>210</v>
      </c>
      <c r="ADC44" t="s">
        <v>210</v>
      </c>
      <c r="ADD44" t="s">
        <v>210</v>
      </c>
      <c r="ADE44" t="s">
        <v>210</v>
      </c>
      <c r="ADF44" t="s">
        <v>210</v>
      </c>
      <c r="ADG44" t="s">
        <v>210</v>
      </c>
      <c r="ADH44" t="s">
        <v>210</v>
      </c>
      <c r="ADI44" t="s">
        <v>210</v>
      </c>
      <c r="ADJ44" t="s">
        <v>210</v>
      </c>
      <c r="ADK44" t="s">
        <v>210</v>
      </c>
      <c r="ADL44" t="s">
        <v>210</v>
      </c>
      <c r="ADM44" t="s">
        <v>210</v>
      </c>
      <c r="ADN44" t="s">
        <v>210</v>
      </c>
      <c r="ADO44" t="s">
        <v>210</v>
      </c>
      <c r="ADP44" t="s">
        <v>210</v>
      </c>
      <c r="ADQ44" t="s">
        <v>210</v>
      </c>
      <c r="ADR44" t="s">
        <v>210</v>
      </c>
      <c r="ADS44" t="s">
        <v>210</v>
      </c>
      <c r="ADT44" t="s">
        <v>210</v>
      </c>
      <c r="ADU44" t="s">
        <v>210</v>
      </c>
      <c r="ADV44" t="s">
        <v>210</v>
      </c>
      <c r="ADW44" t="s">
        <v>210</v>
      </c>
      <c r="ADX44" t="s">
        <v>210</v>
      </c>
      <c r="ADY44" t="s">
        <v>210</v>
      </c>
      <c r="ADZ44" t="s">
        <v>210</v>
      </c>
      <c r="AEA44" t="s">
        <v>210</v>
      </c>
      <c r="AEB44" t="s">
        <v>210</v>
      </c>
      <c r="AEC44" t="s">
        <v>210</v>
      </c>
      <c r="AED44" t="s">
        <v>210</v>
      </c>
      <c r="AEE44" t="s">
        <v>210</v>
      </c>
      <c r="AEF44" t="s">
        <v>210</v>
      </c>
      <c r="AEG44" t="s">
        <v>210</v>
      </c>
      <c r="AEH44" t="s">
        <v>210</v>
      </c>
      <c r="AEI44" t="s">
        <v>210</v>
      </c>
      <c r="AEJ44" t="s">
        <v>210</v>
      </c>
      <c r="AEK44" t="s">
        <v>210</v>
      </c>
      <c r="AEL44" t="s">
        <v>210</v>
      </c>
      <c r="AEM44" t="s">
        <v>210</v>
      </c>
      <c r="AEN44" t="s">
        <v>210</v>
      </c>
      <c r="AEO44" t="s">
        <v>210</v>
      </c>
      <c r="AEP44" t="s">
        <v>210</v>
      </c>
      <c r="AEQ44" t="s">
        <v>210</v>
      </c>
      <c r="AER44" t="s">
        <v>210</v>
      </c>
      <c r="AES44" t="s">
        <v>210</v>
      </c>
      <c r="AET44" t="s">
        <v>210</v>
      </c>
      <c r="AEU44" t="s">
        <v>210</v>
      </c>
      <c r="AEV44" t="s">
        <v>210</v>
      </c>
      <c r="AEW44" t="s">
        <v>210</v>
      </c>
      <c r="AEX44" t="s">
        <v>210</v>
      </c>
      <c r="AEY44" t="s">
        <v>210</v>
      </c>
      <c r="AEZ44" t="s">
        <v>210</v>
      </c>
      <c r="AFA44" t="s">
        <v>210</v>
      </c>
      <c r="AFB44" t="s">
        <v>210</v>
      </c>
      <c r="AFC44" t="s">
        <v>210</v>
      </c>
      <c r="AFD44" t="s">
        <v>210</v>
      </c>
      <c r="AFE44" t="s">
        <v>210</v>
      </c>
      <c r="AFF44" t="s">
        <v>210</v>
      </c>
      <c r="AFG44" t="s">
        <v>210</v>
      </c>
      <c r="AFH44" t="s">
        <v>210</v>
      </c>
      <c r="AFI44" t="s">
        <v>210</v>
      </c>
      <c r="AFJ44" t="s">
        <v>210</v>
      </c>
      <c r="AFK44" t="s">
        <v>210</v>
      </c>
      <c r="AFL44" t="s">
        <v>210</v>
      </c>
      <c r="AFM44" t="s">
        <v>210</v>
      </c>
      <c r="AFN44" t="s">
        <v>210</v>
      </c>
      <c r="AFO44" t="s">
        <v>210</v>
      </c>
      <c r="AFP44" t="s">
        <v>210</v>
      </c>
      <c r="AFQ44" t="s">
        <v>210</v>
      </c>
      <c r="AFR44" t="s">
        <v>210</v>
      </c>
      <c r="AFS44" t="s">
        <v>210</v>
      </c>
      <c r="AFT44" t="s">
        <v>210</v>
      </c>
      <c r="AFU44" t="s">
        <v>210</v>
      </c>
      <c r="AFV44" t="s">
        <v>210</v>
      </c>
      <c r="AFW44" t="s">
        <v>210</v>
      </c>
      <c r="AFX44" t="s">
        <v>210</v>
      </c>
      <c r="AFY44" t="s">
        <v>210</v>
      </c>
      <c r="AFZ44" t="s">
        <v>210</v>
      </c>
      <c r="AGA44" t="s">
        <v>210</v>
      </c>
      <c r="AGB44" t="s">
        <v>210</v>
      </c>
      <c r="AGC44" t="s">
        <v>210</v>
      </c>
      <c r="AGD44" t="s">
        <v>210</v>
      </c>
      <c r="AGE44" t="s">
        <v>210</v>
      </c>
      <c r="AGF44" t="s">
        <v>210</v>
      </c>
      <c r="AGG44" t="s">
        <v>210</v>
      </c>
      <c r="AGH44" t="s">
        <v>210</v>
      </c>
      <c r="AGI44" t="s">
        <v>210</v>
      </c>
      <c r="AGJ44" t="s">
        <v>210</v>
      </c>
      <c r="AGK44" t="s">
        <v>210</v>
      </c>
      <c r="AGL44" t="s">
        <v>210</v>
      </c>
      <c r="AGM44" t="s">
        <v>210</v>
      </c>
      <c r="AGN44" t="s">
        <v>210</v>
      </c>
      <c r="AGO44" t="s">
        <v>210</v>
      </c>
      <c r="AGP44" t="s">
        <v>210</v>
      </c>
      <c r="AGQ44" t="s">
        <v>210</v>
      </c>
      <c r="AGR44" t="s">
        <v>210</v>
      </c>
      <c r="AGS44" t="s">
        <v>210</v>
      </c>
      <c r="AGT44" t="s">
        <v>210</v>
      </c>
      <c r="AGU44" t="s">
        <v>210</v>
      </c>
      <c r="AGV44" t="s">
        <v>210</v>
      </c>
      <c r="AGW44" t="s">
        <v>210</v>
      </c>
      <c r="AGX44" t="s">
        <v>210</v>
      </c>
      <c r="AGY44" t="s">
        <v>210</v>
      </c>
      <c r="AGZ44" t="s">
        <v>210</v>
      </c>
      <c r="AHA44" t="s">
        <v>210</v>
      </c>
      <c r="AHB44" t="s">
        <v>210</v>
      </c>
      <c r="AHC44" t="s">
        <v>210</v>
      </c>
      <c r="AHD44" t="s">
        <v>210</v>
      </c>
      <c r="AHE44" t="s">
        <v>210</v>
      </c>
      <c r="AHF44" t="s">
        <v>210</v>
      </c>
      <c r="AHG44" t="s">
        <v>210</v>
      </c>
      <c r="AHH44" t="s">
        <v>210</v>
      </c>
      <c r="AHI44" t="s">
        <v>210</v>
      </c>
      <c r="AHJ44" t="s">
        <v>210</v>
      </c>
      <c r="AHK44" t="s">
        <v>210</v>
      </c>
      <c r="AHL44" t="s">
        <v>210</v>
      </c>
      <c r="AHM44" t="s">
        <v>210</v>
      </c>
      <c r="AHN44" t="s">
        <v>210</v>
      </c>
      <c r="AHO44" t="s">
        <v>210</v>
      </c>
      <c r="AHP44" t="s">
        <v>210</v>
      </c>
      <c r="AHQ44" t="s">
        <v>210</v>
      </c>
      <c r="AHR44" t="s">
        <v>210</v>
      </c>
      <c r="AHS44" t="s">
        <v>210</v>
      </c>
      <c r="AHT44" t="s">
        <v>210</v>
      </c>
      <c r="AHU44" t="s">
        <v>210</v>
      </c>
      <c r="AHV44" t="s">
        <v>210</v>
      </c>
      <c r="AHW44" t="s">
        <v>210</v>
      </c>
      <c r="AHX44" t="s">
        <v>210</v>
      </c>
      <c r="AHY44" t="s">
        <v>210</v>
      </c>
      <c r="AHZ44" t="s">
        <v>210</v>
      </c>
      <c r="AIA44" t="s">
        <v>210</v>
      </c>
      <c r="AIB44" t="s">
        <v>210</v>
      </c>
      <c r="AIC44" t="s">
        <v>210</v>
      </c>
      <c r="AID44" t="s">
        <v>210</v>
      </c>
      <c r="AIE44" t="s">
        <v>210</v>
      </c>
      <c r="AIF44" t="s">
        <v>210</v>
      </c>
      <c r="AIG44" t="s">
        <v>210</v>
      </c>
      <c r="AIH44" t="s">
        <v>210</v>
      </c>
      <c r="AII44" t="s">
        <v>210</v>
      </c>
      <c r="AIJ44" t="s">
        <v>210</v>
      </c>
      <c r="AIK44" t="s">
        <v>210</v>
      </c>
      <c r="AIL44" t="s">
        <v>210</v>
      </c>
      <c r="AIM44" t="s">
        <v>210</v>
      </c>
      <c r="AIN44" t="s">
        <v>210</v>
      </c>
      <c r="AIO44" t="s">
        <v>210</v>
      </c>
      <c r="AIP44" t="s">
        <v>210</v>
      </c>
      <c r="AIQ44" t="s">
        <v>210</v>
      </c>
      <c r="AIR44" t="s">
        <v>210</v>
      </c>
      <c r="AIS44" t="s">
        <v>210</v>
      </c>
      <c r="AIT44" t="s">
        <v>210</v>
      </c>
      <c r="AIU44" t="s">
        <v>210</v>
      </c>
      <c r="AIV44" t="s">
        <v>210</v>
      </c>
      <c r="AIW44" t="s">
        <v>210</v>
      </c>
      <c r="AIX44" t="s">
        <v>210</v>
      </c>
      <c r="AIY44" t="s">
        <v>210</v>
      </c>
      <c r="AIZ44" t="s">
        <v>210</v>
      </c>
      <c r="AJA44" t="s">
        <v>210</v>
      </c>
      <c r="AJB44" t="s">
        <v>210</v>
      </c>
      <c r="AJC44" t="s">
        <v>210</v>
      </c>
      <c r="AJD44" t="s">
        <v>210</v>
      </c>
      <c r="AJE44" t="s">
        <v>210</v>
      </c>
      <c r="AJF44" t="s">
        <v>210</v>
      </c>
      <c r="AJG44" t="s">
        <v>210</v>
      </c>
      <c r="AJH44" t="s">
        <v>210</v>
      </c>
      <c r="AJI44" t="s">
        <v>210</v>
      </c>
      <c r="AJJ44" t="s">
        <v>210</v>
      </c>
      <c r="AJK44" t="s">
        <v>210</v>
      </c>
      <c r="AJL44" t="s">
        <v>210</v>
      </c>
      <c r="AJM44" t="s">
        <v>210</v>
      </c>
      <c r="AJN44" t="s">
        <v>210</v>
      </c>
      <c r="AJO44" t="s">
        <v>210</v>
      </c>
      <c r="AJP44" t="s">
        <v>210</v>
      </c>
      <c r="AJQ44" t="s">
        <v>210</v>
      </c>
      <c r="AJR44" t="s">
        <v>210</v>
      </c>
      <c r="AJS44" t="s">
        <v>210</v>
      </c>
      <c r="AJT44" t="s">
        <v>210</v>
      </c>
      <c r="AJU44" t="s">
        <v>210</v>
      </c>
      <c r="AJV44" t="s">
        <v>210</v>
      </c>
      <c r="AJW44" t="s">
        <v>210</v>
      </c>
      <c r="AJX44" t="s">
        <v>210</v>
      </c>
      <c r="AJY44" t="s">
        <v>210</v>
      </c>
      <c r="AJZ44" t="s">
        <v>210</v>
      </c>
      <c r="AKA44" t="s">
        <v>210</v>
      </c>
      <c r="AKB44" t="s">
        <v>210</v>
      </c>
      <c r="AKC44" t="s">
        <v>210</v>
      </c>
      <c r="AKD44" t="s">
        <v>210</v>
      </c>
      <c r="AKE44" t="s">
        <v>210</v>
      </c>
      <c r="AKF44" t="s">
        <v>210</v>
      </c>
      <c r="AKG44" t="s">
        <v>210</v>
      </c>
      <c r="AKH44" t="s">
        <v>210</v>
      </c>
      <c r="AKI44" t="s">
        <v>210</v>
      </c>
      <c r="AKJ44" t="s">
        <v>210</v>
      </c>
      <c r="AKK44" t="s">
        <v>210</v>
      </c>
      <c r="AKL44" t="s">
        <v>210</v>
      </c>
      <c r="AKM44" t="s">
        <v>210</v>
      </c>
      <c r="AKN44" t="s">
        <v>210</v>
      </c>
      <c r="AKO44" t="s">
        <v>210</v>
      </c>
      <c r="AKP44" t="s">
        <v>210</v>
      </c>
      <c r="AKQ44" t="s">
        <v>210</v>
      </c>
      <c r="AKR44" t="s">
        <v>210</v>
      </c>
      <c r="AKS44" t="s">
        <v>210</v>
      </c>
      <c r="AKT44" t="s">
        <v>210</v>
      </c>
      <c r="AKU44" t="s">
        <v>210</v>
      </c>
      <c r="AKV44" t="s">
        <v>210</v>
      </c>
      <c r="AKW44" t="s">
        <v>210</v>
      </c>
      <c r="AKX44" t="s">
        <v>210</v>
      </c>
      <c r="AKY44" t="s">
        <v>210</v>
      </c>
      <c r="AKZ44" t="s">
        <v>210</v>
      </c>
      <c r="ALA44" t="s">
        <v>210</v>
      </c>
      <c r="ALB44" t="s">
        <v>210</v>
      </c>
      <c r="ALC44" t="s">
        <v>210</v>
      </c>
      <c r="ALD44" t="s">
        <v>210</v>
      </c>
      <c r="ALE44" t="s">
        <v>210</v>
      </c>
      <c r="ALF44" t="s">
        <v>210</v>
      </c>
      <c r="ALG44" t="s">
        <v>210</v>
      </c>
      <c r="ALH44" t="s">
        <v>210</v>
      </c>
      <c r="ALI44" t="s">
        <v>210</v>
      </c>
      <c r="ALJ44" t="s">
        <v>210</v>
      </c>
      <c r="ALK44" t="s">
        <v>210</v>
      </c>
      <c r="ALL44" t="s">
        <v>210</v>
      </c>
      <c r="ALM44" t="s">
        <v>210</v>
      </c>
      <c r="ALN44" t="s">
        <v>210</v>
      </c>
      <c r="ALO44" t="s">
        <v>210</v>
      </c>
      <c r="ALP44" t="s">
        <v>210</v>
      </c>
      <c r="ALQ44" t="s">
        <v>210</v>
      </c>
      <c r="ALR44" t="s">
        <v>210</v>
      </c>
      <c r="ALS44" t="s">
        <v>210</v>
      </c>
      <c r="ALT44" t="s">
        <v>210</v>
      </c>
      <c r="ALU44" t="s">
        <v>210</v>
      </c>
      <c r="ALV44" t="s">
        <v>210</v>
      </c>
      <c r="ALW44" t="s">
        <v>210</v>
      </c>
      <c r="ALX44" t="s">
        <v>210</v>
      </c>
      <c r="ALY44" t="s">
        <v>210</v>
      </c>
      <c r="ALZ44" t="s">
        <v>210</v>
      </c>
      <c r="AMA44" t="s">
        <v>210</v>
      </c>
      <c r="AMB44" t="s">
        <v>210</v>
      </c>
      <c r="AMC44" t="s">
        <v>210</v>
      </c>
      <c r="AMD44" t="s">
        <v>210</v>
      </c>
      <c r="AME44" t="s">
        <v>210</v>
      </c>
      <c r="AMF44" t="s">
        <v>210</v>
      </c>
      <c r="AMG44" t="s">
        <v>210</v>
      </c>
      <c r="AMH44" t="s">
        <v>210</v>
      </c>
      <c r="AMI44" t="s">
        <v>210</v>
      </c>
      <c r="AMJ44" t="s">
        <v>210</v>
      </c>
      <c r="AMK44" t="s">
        <v>210</v>
      </c>
      <c r="AML44" t="s">
        <v>210</v>
      </c>
      <c r="AMM44" t="s">
        <v>210</v>
      </c>
      <c r="AMN44" t="s">
        <v>210</v>
      </c>
      <c r="AMO44" t="s">
        <v>210</v>
      </c>
      <c r="AMP44" t="s">
        <v>210</v>
      </c>
      <c r="AMQ44" t="s">
        <v>210</v>
      </c>
      <c r="AMR44" t="s">
        <v>210</v>
      </c>
      <c r="AMS44" t="s">
        <v>210</v>
      </c>
      <c r="AMT44" t="s">
        <v>210</v>
      </c>
      <c r="AMU44" t="s">
        <v>210</v>
      </c>
      <c r="AMV44" t="s">
        <v>210</v>
      </c>
      <c r="AMW44" t="s">
        <v>210</v>
      </c>
      <c r="AMX44" t="s">
        <v>210</v>
      </c>
      <c r="AMY44" t="s">
        <v>210</v>
      </c>
      <c r="AMZ44" t="s">
        <v>210</v>
      </c>
      <c r="ANA44" t="s">
        <v>210</v>
      </c>
      <c r="ANB44" t="s">
        <v>210</v>
      </c>
      <c r="ANC44" t="s">
        <v>210</v>
      </c>
      <c r="AND44" t="s">
        <v>210</v>
      </c>
      <c r="ANE44" t="s">
        <v>210</v>
      </c>
      <c r="ANF44" t="s">
        <v>210</v>
      </c>
      <c r="ANG44" t="s">
        <v>210</v>
      </c>
      <c r="ANH44" t="s">
        <v>210</v>
      </c>
      <c r="ANI44" t="s">
        <v>210</v>
      </c>
      <c r="ANJ44" t="s">
        <v>210</v>
      </c>
      <c r="ANK44" t="s">
        <v>210</v>
      </c>
      <c r="ANL44" t="s">
        <v>210</v>
      </c>
      <c r="ANM44" t="s">
        <v>210</v>
      </c>
      <c r="ANN44" t="s">
        <v>210</v>
      </c>
      <c r="ANO44" t="s">
        <v>210</v>
      </c>
      <c r="ANP44" t="s">
        <v>210</v>
      </c>
      <c r="ANQ44" t="s">
        <v>210</v>
      </c>
      <c r="ANR44" t="s">
        <v>210</v>
      </c>
      <c r="ANS44" t="s">
        <v>210</v>
      </c>
      <c r="ANT44" t="s">
        <v>210</v>
      </c>
      <c r="ANU44" t="s">
        <v>210</v>
      </c>
      <c r="ANV44" t="s">
        <v>210</v>
      </c>
      <c r="ANW44" t="s">
        <v>210</v>
      </c>
      <c r="ANX44" t="s">
        <v>210</v>
      </c>
      <c r="ANY44" t="s">
        <v>210</v>
      </c>
      <c r="ANZ44" t="s">
        <v>210</v>
      </c>
      <c r="AOA44" t="s">
        <v>210</v>
      </c>
      <c r="AOB44" t="s">
        <v>210</v>
      </c>
      <c r="AOC44" t="s">
        <v>210</v>
      </c>
      <c r="AOD44" t="s">
        <v>210</v>
      </c>
      <c r="AOE44" t="s">
        <v>210</v>
      </c>
      <c r="AOF44" t="s">
        <v>210</v>
      </c>
      <c r="AOG44" t="s">
        <v>210</v>
      </c>
      <c r="AOH44" t="s">
        <v>210</v>
      </c>
      <c r="AOI44" t="s">
        <v>210</v>
      </c>
      <c r="AOJ44" t="s">
        <v>210</v>
      </c>
      <c r="AOK44" t="s">
        <v>210</v>
      </c>
      <c r="AOL44" t="s">
        <v>210</v>
      </c>
      <c r="AOM44" t="s">
        <v>210</v>
      </c>
      <c r="AON44" t="s">
        <v>210</v>
      </c>
      <c r="AOO44" t="s">
        <v>210</v>
      </c>
      <c r="AOP44" t="s">
        <v>210</v>
      </c>
      <c r="AOQ44" t="s">
        <v>210</v>
      </c>
      <c r="AOR44" t="s">
        <v>210</v>
      </c>
      <c r="AOS44" t="s">
        <v>210</v>
      </c>
      <c r="AOT44" t="s">
        <v>210</v>
      </c>
      <c r="AOU44" t="s">
        <v>210</v>
      </c>
      <c r="AOV44" t="s">
        <v>210</v>
      </c>
      <c r="AOW44" t="s">
        <v>210</v>
      </c>
      <c r="AOX44" t="s">
        <v>210</v>
      </c>
      <c r="AOY44" t="s">
        <v>210</v>
      </c>
      <c r="AOZ44" t="s">
        <v>210</v>
      </c>
      <c r="APA44" t="s">
        <v>210</v>
      </c>
      <c r="APB44" t="s">
        <v>210</v>
      </c>
      <c r="APC44" t="s">
        <v>210</v>
      </c>
      <c r="APD44" t="s">
        <v>210</v>
      </c>
      <c r="APE44" t="s">
        <v>210</v>
      </c>
      <c r="APF44" t="s">
        <v>210</v>
      </c>
      <c r="APG44" t="s">
        <v>210</v>
      </c>
      <c r="APH44" t="s">
        <v>210</v>
      </c>
      <c r="API44" t="s">
        <v>210</v>
      </c>
      <c r="APJ44" t="s">
        <v>210</v>
      </c>
      <c r="APK44" t="s">
        <v>210</v>
      </c>
      <c r="APL44" t="s">
        <v>210</v>
      </c>
      <c r="APM44" t="s">
        <v>210</v>
      </c>
      <c r="APN44" t="s">
        <v>210</v>
      </c>
      <c r="APO44" t="s">
        <v>210</v>
      </c>
      <c r="APP44" t="s">
        <v>210</v>
      </c>
      <c r="APQ44" t="s">
        <v>210</v>
      </c>
      <c r="APR44" t="s">
        <v>210</v>
      </c>
      <c r="APS44" t="s">
        <v>210</v>
      </c>
      <c r="APT44" t="s">
        <v>210</v>
      </c>
      <c r="APU44" t="s">
        <v>210</v>
      </c>
      <c r="APV44" t="s">
        <v>210</v>
      </c>
      <c r="APW44" t="s">
        <v>210</v>
      </c>
      <c r="APX44" t="s">
        <v>210</v>
      </c>
      <c r="APY44" t="s">
        <v>210</v>
      </c>
      <c r="APZ44" t="s">
        <v>210</v>
      </c>
      <c r="AQA44" t="s">
        <v>210</v>
      </c>
      <c r="AQB44" t="s">
        <v>210</v>
      </c>
      <c r="AQC44" t="s">
        <v>210</v>
      </c>
      <c r="AQD44" t="s">
        <v>210</v>
      </c>
      <c r="AQE44" t="s">
        <v>210</v>
      </c>
      <c r="AQF44" t="s">
        <v>210</v>
      </c>
      <c r="AQG44" t="s">
        <v>210</v>
      </c>
      <c r="AQH44" t="s">
        <v>210</v>
      </c>
      <c r="AQI44" t="s">
        <v>210</v>
      </c>
      <c r="AQJ44" t="s">
        <v>210</v>
      </c>
      <c r="AQK44" t="s">
        <v>210</v>
      </c>
      <c r="AQL44" t="s">
        <v>210</v>
      </c>
      <c r="AQM44" t="s">
        <v>210</v>
      </c>
      <c r="AQN44" t="s">
        <v>210</v>
      </c>
      <c r="AQO44" t="s">
        <v>210</v>
      </c>
      <c r="AQP44" t="s">
        <v>210</v>
      </c>
      <c r="AQQ44" t="s">
        <v>210</v>
      </c>
      <c r="AQR44" t="s">
        <v>210</v>
      </c>
      <c r="AQS44" t="s">
        <v>210</v>
      </c>
      <c r="AQT44" t="s">
        <v>210</v>
      </c>
      <c r="AQU44" t="s">
        <v>210</v>
      </c>
      <c r="AQV44" t="s">
        <v>210</v>
      </c>
      <c r="AQW44" t="s">
        <v>210</v>
      </c>
      <c r="AQX44" t="s">
        <v>210</v>
      </c>
      <c r="AQY44" t="s">
        <v>210</v>
      </c>
      <c r="AQZ44" t="s">
        <v>210</v>
      </c>
      <c r="ARA44" t="s">
        <v>210</v>
      </c>
      <c r="ARB44" t="s">
        <v>210</v>
      </c>
      <c r="ARC44" t="s">
        <v>210</v>
      </c>
      <c r="ARD44" t="s">
        <v>210</v>
      </c>
      <c r="ARE44" t="s">
        <v>210</v>
      </c>
      <c r="ARF44" t="s">
        <v>210</v>
      </c>
      <c r="ARG44" t="s">
        <v>210</v>
      </c>
      <c r="ARH44" t="s">
        <v>210</v>
      </c>
      <c r="ARI44" t="s">
        <v>210</v>
      </c>
      <c r="ARJ44" t="s">
        <v>210</v>
      </c>
      <c r="ARK44" t="s">
        <v>210</v>
      </c>
      <c r="ARL44" t="s">
        <v>210</v>
      </c>
      <c r="ARM44" t="s">
        <v>210</v>
      </c>
      <c r="ARN44" t="s">
        <v>210</v>
      </c>
      <c r="ARO44" t="s">
        <v>210</v>
      </c>
      <c r="ARP44" t="s">
        <v>210</v>
      </c>
      <c r="ARQ44" t="s">
        <v>210</v>
      </c>
      <c r="ARR44" t="s">
        <v>210</v>
      </c>
      <c r="ARS44" t="s">
        <v>210</v>
      </c>
      <c r="ART44" t="s">
        <v>210</v>
      </c>
      <c r="ARU44" t="s">
        <v>210</v>
      </c>
      <c r="ARV44" t="s">
        <v>210</v>
      </c>
      <c r="ARW44" t="s">
        <v>210</v>
      </c>
      <c r="ARX44" t="s">
        <v>210</v>
      </c>
      <c r="ARY44" t="s">
        <v>210</v>
      </c>
      <c r="ARZ44" t="s">
        <v>210</v>
      </c>
      <c r="ASA44" t="s">
        <v>210</v>
      </c>
      <c r="ASB44" t="s">
        <v>210</v>
      </c>
      <c r="ASC44" t="s">
        <v>210</v>
      </c>
      <c r="ASD44" t="s">
        <v>210</v>
      </c>
      <c r="ASE44" t="s">
        <v>210</v>
      </c>
      <c r="ASF44" t="s">
        <v>210</v>
      </c>
      <c r="ASG44" t="s">
        <v>210</v>
      </c>
      <c r="ASH44" t="s">
        <v>210</v>
      </c>
      <c r="ASI44" t="s">
        <v>210</v>
      </c>
      <c r="ASJ44" t="s">
        <v>210</v>
      </c>
      <c r="ASK44" t="s">
        <v>210</v>
      </c>
      <c r="ASL44" t="s">
        <v>210</v>
      </c>
      <c r="ASM44" t="s">
        <v>210</v>
      </c>
      <c r="ASN44" t="s">
        <v>210</v>
      </c>
      <c r="ASO44" t="s">
        <v>210</v>
      </c>
      <c r="ASP44" t="s">
        <v>210</v>
      </c>
      <c r="ASQ44" t="s">
        <v>210</v>
      </c>
      <c r="ASR44" t="s">
        <v>210</v>
      </c>
      <c r="ASS44" t="s">
        <v>210</v>
      </c>
      <c r="AST44" t="s">
        <v>210</v>
      </c>
      <c r="ASU44" t="s">
        <v>210</v>
      </c>
      <c r="ASV44" t="s">
        <v>210</v>
      </c>
      <c r="ASW44" t="s">
        <v>210</v>
      </c>
      <c r="ASX44" t="s">
        <v>210</v>
      </c>
      <c r="ASY44" t="s">
        <v>210</v>
      </c>
      <c r="ASZ44" t="s">
        <v>210</v>
      </c>
      <c r="ATA44" t="s">
        <v>210</v>
      </c>
      <c r="ATB44" t="s">
        <v>210</v>
      </c>
      <c r="ATC44" t="s">
        <v>210</v>
      </c>
      <c r="ATD44" t="s">
        <v>210</v>
      </c>
      <c r="ATE44" t="s">
        <v>210</v>
      </c>
      <c r="ATF44" t="s">
        <v>210</v>
      </c>
      <c r="ATG44" t="s">
        <v>210</v>
      </c>
      <c r="ATH44" t="s">
        <v>210</v>
      </c>
      <c r="ATI44" t="s">
        <v>210</v>
      </c>
      <c r="ATJ44" t="s">
        <v>210</v>
      </c>
      <c r="ATK44" t="s">
        <v>210</v>
      </c>
      <c r="ATL44" t="s">
        <v>210</v>
      </c>
      <c r="ATM44" t="s">
        <v>210</v>
      </c>
      <c r="ATN44" t="s">
        <v>210</v>
      </c>
      <c r="ATO44" t="s">
        <v>210</v>
      </c>
      <c r="ATP44" t="s">
        <v>210</v>
      </c>
      <c r="ATQ44" t="s">
        <v>210</v>
      </c>
      <c r="ATR44" t="s">
        <v>210</v>
      </c>
      <c r="ATS44" t="s">
        <v>210</v>
      </c>
      <c r="ATT44" t="s">
        <v>210</v>
      </c>
      <c r="ATU44" t="s">
        <v>210</v>
      </c>
      <c r="ATV44" t="s">
        <v>210</v>
      </c>
      <c r="ATW44" t="s">
        <v>210</v>
      </c>
      <c r="ATX44" t="s">
        <v>210</v>
      </c>
      <c r="ATY44" t="s">
        <v>210</v>
      </c>
      <c r="ATZ44" t="s">
        <v>210</v>
      </c>
      <c r="AUA44" t="s">
        <v>210</v>
      </c>
      <c r="AUB44" t="s">
        <v>210</v>
      </c>
      <c r="AUC44" t="s">
        <v>210</v>
      </c>
      <c r="AUD44" t="s">
        <v>210</v>
      </c>
      <c r="AUE44" t="s">
        <v>210</v>
      </c>
      <c r="AUF44" t="s">
        <v>210</v>
      </c>
      <c r="AUG44" t="s">
        <v>210</v>
      </c>
      <c r="AUH44" t="s">
        <v>210</v>
      </c>
      <c r="AUI44" t="s">
        <v>210</v>
      </c>
      <c r="AUJ44" t="s">
        <v>210</v>
      </c>
      <c r="AUK44" t="s">
        <v>210</v>
      </c>
      <c r="AUL44" t="s">
        <v>210</v>
      </c>
      <c r="AUM44" t="s">
        <v>210</v>
      </c>
      <c r="AUN44" t="s">
        <v>210</v>
      </c>
      <c r="AUO44" t="s">
        <v>210</v>
      </c>
      <c r="AUP44" t="s">
        <v>210</v>
      </c>
      <c r="AUQ44" t="s">
        <v>210</v>
      </c>
      <c r="AUR44" t="s">
        <v>210</v>
      </c>
      <c r="AUS44" t="s">
        <v>210</v>
      </c>
      <c r="AUT44" t="s">
        <v>210</v>
      </c>
      <c r="AUU44" t="s">
        <v>210</v>
      </c>
      <c r="AUV44" t="s">
        <v>210</v>
      </c>
      <c r="AUW44" t="s">
        <v>210</v>
      </c>
      <c r="AUX44" t="s">
        <v>210</v>
      </c>
      <c r="AUY44" t="s">
        <v>210</v>
      </c>
      <c r="AUZ44" t="s">
        <v>210</v>
      </c>
      <c r="AVA44" t="s">
        <v>210</v>
      </c>
      <c r="AVB44" t="s">
        <v>210</v>
      </c>
      <c r="AVC44" t="s">
        <v>210</v>
      </c>
      <c r="AVD44" t="s">
        <v>210</v>
      </c>
      <c r="AVE44" t="s">
        <v>210</v>
      </c>
      <c r="AVF44" t="s">
        <v>210</v>
      </c>
      <c r="AVG44" t="s">
        <v>210</v>
      </c>
      <c r="AVH44" t="s">
        <v>210</v>
      </c>
      <c r="AVI44" t="s">
        <v>210</v>
      </c>
      <c r="AVJ44" t="s">
        <v>210</v>
      </c>
      <c r="AVK44" t="s">
        <v>210</v>
      </c>
      <c r="AVL44" t="s">
        <v>210</v>
      </c>
      <c r="AVM44" t="s">
        <v>210</v>
      </c>
      <c r="AVN44" t="s">
        <v>210</v>
      </c>
      <c r="AVO44" t="s">
        <v>210</v>
      </c>
      <c r="AVP44" t="s">
        <v>210</v>
      </c>
      <c r="AVQ44" t="s">
        <v>210</v>
      </c>
      <c r="AVR44" t="s">
        <v>210</v>
      </c>
      <c r="AVS44" t="s">
        <v>210</v>
      </c>
      <c r="AVT44" t="s">
        <v>210</v>
      </c>
      <c r="AVU44" t="s">
        <v>210</v>
      </c>
      <c r="AVV44" t="s">
        <v>210</v>
      </c>
      <c r="AVW44" t="s">
        <v>210</v>
      </c>
      <c r="AVX44" t="s">
        <v>210</v>
      </c>
      <c r="AVY44" t="s">
        <v>210</v>
      </c>
      <c r="AVZ44" t="s">
        <v>210</v>
      </c>
      <c r="AWA44" t="s">
        <v>210</v>
      </c>
      <c r="AWB44" t="s">
        <v>210</v>
      </c>
      <c r="AWC44" t="s">
        <v>210</v>
      </c>
      <c r="AWD44" t="s">
        <v>210</v>
      </c>
      <c r="AWE44" t="s">
        <v>210</v>
      </c>
      <c r="AWF44" t="s">
        <v>210</v>
      </c>
      <c r="AWG44" t="s">
        <v>210</v>
      </c>
      <c r="AWH44" t="s">
        <v>210</v>
      </c>
      <c r="AWI44" t="s">
        <v>210</v>
      </c>
      <c r="AWJ44" t="s">
        <v>210</v>
      </c>
      <c r="AWK44" t="s">
        <v>210</v>
      </c>
      <c r="AWL44" t="s">
        <v>210</v>
      </c>
      <c r="AWM44" t="s">
        <v>210</v>
      </c>
      <c r="AWN44" t="s">
        <v>210</v>
      </c>
      <c r="AWO44" t="s">
        <v>210</v>
      </c>
      <c r="AWP44" t="s">
        <v>210</v>
      </c>
      <c r="AWQ44" t="s">
        <v>210</v>
      </c>
      <c r="AWR44" t="s">
        <v>210</v>
      </c>
      <c r="AWS44" t="s">
        <v>210</v>
      </c>
      <c r="AWT44" t="s">
        <v>210</v>
      </c>
      <c r="AWU44" t="s">
        <v>210</v>
      </c>
      <c r="AWV44" t="s">
        <v>210</v>
      </c>
      <c r="AWW44" t="s">
        <v>210</v>
      </c>
      <c r="AWX44" t="s">
        <v>210</v>
      </c>
      <c r="AWY44" t="s">
        <v>210</v>
      </c>
      <c r="AWZ44" t="s">
        <v>210</v>
      </c>
      <c r="AXA44" t="s">
        <v>210</v>
      </c>
      <c r="AXB44" t="s">
        <v>210</v>
      </c>
      <c r="AXC44" t="s">
        <v>210</v>
      </c>
      <c r="AXD44" t="s">
        <v>210</v>
      </c>
      <c r="AXE44" t="s">
        <v>210</v>
      </c>
      <c r="AXF44" t="s">
        <v>210</v>
      </c>
      <c r="AXG44" t="s">
        <v>210</v>
      </c>
      <c r="AXH44" t="s">
        <v>210</v>
      </c>
      <c r="AXI44" t="s">
        <v>210</v>
      </c>
      <c r="AXJ44" t="s">
        <v>210</v>
      </c>
      <c r="AXK44" t="s">
        <v>210</v>
      </c>
      <c r="AXL44" t="s">
        <v>210</v>
      </c>
      <c r="AXM44" t="s">
        <v>210</v>
      </c>
      <c r="AXN44" t="s">
        <v>210</v>
      </c>
      <c r="AXO44" t="s">
        <v>210</v>
      </c>
      <c r="AXP44" t="s">
        <v>210</v>
      </c>
      <c r="AXQ44" t="s">
        <v>210</v>
      </c>
      <c r="AXR44" t="s">
        <v>210</v>
      </c>
      <c r="AXS44" t="s">
        <v>210</v>
      </c>
      <c r="AXT44" t="s">
        <v>210</v>
      </c>
      <c r="AXU44" t="s">
        <v>210</v>
      </c>
      <c r="AXV44" t="s">
        <v>210</v>
      </c>
      <c r="AXW44" t="s">
        <v>210</v>
      </c>
      <c r="AXX44" t="s">
        <v>210</v>
      </c>
      <c r="AXY44" t="s">
        <v>210</v>
      </c>
      <c r="AXZ44" t="s">
        <v>210</v>
      </c>
      <c r="AYA44" t="s">
        <v>210</v>
      </c>
      <c r="AYB44" t="s">
        <v>210</v>
      </c>
      <c r="AYC44" t="s">
        <v>210</v>
      </c>
      <c r="AYD44" t="s">
        <v>210</v>
      </c>
      <c r="AYE44" t="s">
        <v>210</v>
      </c>
      <c r="AYF44" t="s">
        <v>210</v>
      </c>
      <c r="AYG44" t="s">
        <v>210</v>
      </c>
      <c r="AYH44" t="s">
        <v>210</v>
      </c>
      <c r="AYI44" t="s">
        <v>210</v>
      </c>
      <c r="AYJ44" t="s">
        <v>210</v>
      </c>
      <c r="AYK44" t="s">
        <v>210</v>
      </c>
      <c r="AYL44" t="s">
        <v>210</v>
      </c>
      <c r="AYM44" t="s">
        <v>210</v>
      </c>
      <c r="AYN44" t="s">
        <v>210</v>
      </c>
      <c r="AYO44" t="s">
        <v>210</v>
      </c>
      <c r="AYP44" t="s">
        <v>210</v>
      </c>
      <c r="AYQ44" t="s">
        <v>210</v>
      </c>
      <c r="AYR44" t="s">
        <v>210</v>
      </c>
      <c r="AYS44" t="s">
        <v>210</v>
      </c>
      <c r="AYT44" t="s">
        <v>210</v>
      </c>
      <c r="AYU44" t="s">
        <v>210</v>
      </c>
      <c r="AYV44" t="s">
        <v>210</v>
      </c>
      <c r="AYW44" t="s">
        <v>210</v>
      </c>
      <c r="AYX44" t="s">
        <v>210</v>
      </c>
      <c r="AYY44" t="s">
        <v>210</v>
      </c>
      <c r="AYZ44" t="s">
        <v>210</v>
      </c>
      <c r="AZA44" t="s">
        <v>210</v>
      </c>
      <c r="AZB44" t="s">
        <v>210</v>
      </c>
      <c r="AZC44" t="s">
        <v>210</v>
      </c>
      <c r="AZD44" t="s">
        <v>210</v>
      </c>
      <c r="AZE44" t="s">
        <v>210</v>
      </c>
      <c r="AZF44" t="s">
        <v>210</v>
      </c>
      <c r="AZG44" t="s">
        <v>210</v>
      </c>
      <c r="AZH44" t="s">
        <v>210</v>
      </c>
      <c r="AZI44" t="s">
        <v>210</v>
      </c>
      <c r="AZJ44" t="s">
        <v>210</v>
      </c>
      <c r="AZK44" t="s">
        <v>210</v>
      </c>
      <c r="AZL44" t="s">
        <v>210</v>
      </c>
      <c r="AZM44" t="s">
        <v>210</v>
      </c>
      <c r="AZN44" t="s">
        <v>210</v>
      </c>
      <c r="AZO44" t="s">
        <v>210</v>
      </c>
      <c r="AZP44" t="s">
        <v>210</v>
      </c>
      <c r="AZQ44" t="s">
        <v>210</v>
      </c>
      <c r="AZR44" t="s">
        <v>210</v>
      </c>
      <c r="AZS44" t="s">
        <v>210</v>
      </c>
      <c r="AZT44" t="s">
        <v>210</v>
      </c>
      <c r="AZU44" t="s">
        <v>210</v>
      </c>
      <c r="AZV44" t="s">
        <v>210</v>
      </c>
      <c r="AZW44" t="s">
        <v>210</v>
      </c>
      <c r="AZX44" t="s">
        <v>210</v>
      </c>
      <c r="AZY44" t="s">
        <v>210</v>
      </c>
      <c r="AZZ44" t="s">
        <v>210</v>
      </c>
      <c r="BAA44" t="s">
        <v>210</v>
      </c>
      <c r="BAB44" t="s">
        <v>210</v>
      </c>
      <c r="BAC44" t="s">
        <v>210</v>
      </c>
      <c r="BAD44" t="s">
        <v>210</v>
      </c>
      <c r="BAE44" t="s">
        <v>210</v>
      </c>
      <c r="BAF44" t="s">
        <v>210</v>
      </c>
      <c r="BAG44" t="s">
        <v>210</v>
      </c>
      <c r="BAH44" t="s">
        <v>210</v>
      </c>
      <c r="BAI44" t="s">
        <v>210</v>
      </c>
      <c r="BAJ44" t="s">
        <v>210</v>
      </c>
      <c r="BAK44" t="s">
        <v>210</v>
      </c>
      <c r="BAL44" t="s">
        <v>210</v>
      </c>
      <c r="BAM44" t="s">
        <v>210</v>
      </c>
      <c r="BAN44" t="s">
        <v>210</v>
      </c>
      <c r="BAO44" t="s">
        <v>210</v>
      </c>
      <c r="BAP44" t="s">
        <v>210</v>
      </c>
      <c r="BAQ44" t="s">
        <v>210</v>
      </c>
      <c r="BAR44" t="s">
        <v>210</v>
      </c>
      <c r="BAS44" t="s">
        <v>210</v>
      </c>
      <c r="BAT44" t="s">
        <v>210</v>
      </c>
      <c r="BAU44" t="s">
        <v>210</v>
      </c>
      <c r="BAV44" t="s">
        <v>210</v>
      </c>
      <c r="BAW44" t="s">
        <v>210</v>
      </c>
      <c r="BAX44" t="s">
        <v>210</v>
      </c>
      <c r="BAY44" t="s">
        <v>210</v>
      </c>
      <c r="BAZ44" t="s">
        <v>210</v>
      </c>
      <c r="BBA44" t="s">
        <v>210</v>
      </c>
      <c r="BBB44" t="s">
        <v>210</v>
      </c>
      <c r="BBC44" t="s">
        <v>210</v>
      </c>
      <c r="BBD44" t="s">
        <v>210</v>
      </c>
      <c r="BBE44" t="s">
        <v>210</v>
      </c>
      <c r="BBF44" t="s">
        <v>210</v>
      </c>
      <c r="BBG44" t="s">
        <v>210</v>
      </c>
      <c r="BBH44" t="s">
        <v>210</v>
      </c>
      <c r="BBI44" t="s">
        <v>210</v>
      </c>
      <c r="BBJ44" t="s">
        <v>210</v>
      </c>
      <c r="BBK44" t="s">
        <v>210</v>
      </c>
      <c r="BBL44" t="s">
        <v>210</v>
      </c>
      <c r="BBM44" t="s">
        <v>210</v>
      </c>
      <c r="BBN44" t="s">
        <v>210</v>
      </c>
      <c r="BBO44" t="s">
        <v>210</v>
      </c>
      <c r="BBP44" t="s">
        <v>210</v>
      </c>
      <c r="BBQ44" t="s">
        <v>210</v>
      </c>
      <c r="BBR44" t="s">
        <v>210</v>
      </c>
      <c r="BBS44" t="s">
        <v>210</v>
      </c>
      <c r="BBT44" t="s">
        <v>210</v>
      </c>
      <c r="BBU44" t="s">
        <v>210</v>
      </c>
      <c r="BBV44" t="s">
        <v>210</v>
      </c>
      <c r="BBW44" t="s">
        <v>210</v>
      </c>
      <c r="BBX44" t="s">
        <v>210</v>
      </c>
      <c r="BBY44" t="s">
        <v>210</v>
      </c>
      <c r="BBZ44" t="s">
        <v>210</v>
      </c>
      <c r="BCA44" t="s">
        <v>210</v>
      </c>
      <c r="BCB44" t="s">
        <v>210</v>
      </c>
      <c r="BCC44" t="s">
        <v>210</v>
      </c>
      <c r="BCD44" t="s">
        <v>210</v>
      </c>
      <c r="BCE44" t="s">
        <v>210</v>
      </c>
      <c r="BCF44" t="s">
        <v>210</v>
      </c>
      <c r="BCG44" t="s">
        <v>210</v>
      </c>
      <c r="BCH44" t="s">
        <v>210</v>
      </c>
      <c r="BCI44" t="s">
        <v>210</v>
      </c>
      <c r="BCJ44" t="s">
        <v>210</v>
      </c>
      <c r="BCK44" t="s">
        <v>210</v>
      </c>
      <c r="BCL44" t="s">
        <v>210</v>
      </c>
      <c r="BCM44" t="s">
        <v>210</v>
      </c>
      <c r="BCN44" t="s">
        <v>210</v>
      </c>
      <c r="BCO44" t="s">
        <v>210</v>
      </c>
      <c r="BCP44" t="s">
        <v>210</v>
      </c>
      <c r="BCQ44" t="s">
        <v>210</v>
      </c>
      <c r="BCR44" t="s">
        <v>210</v>
      </c>
      <c r="BCS44" t="s">
        <v>210</v>
      </c>
      <c r="BCT44" t="s">
        <v>210</v>
      </c>
      <c r="BCU44" t="s">
        <v>210</v>
      </c>
      <c r="BCV44" t="s">
        <v>210</v>
      </c>
      <c r="BCW44" t="s">
        <v>210</v>
      </c>
      <c r="BCX44" t="s">
        <v>210</v>
      </c>
      <c r="BCY44" t="s">
        <v>210</v>
      </c>
      <c r="BCZ44" t="s">
        <v>210</v>
      </c>
      <c r="BDA44" t="s">
        <v>210</v>
      </c>
      <c r="BDB44" t="s">
        <v>210</v>
      </c>
      <c r="BDC44" t="s">
        <v>210</v>
      </c>
      <c r="BDD44" t="s">
        <v>210</v>
      </c>
      <c r="BDE44" t="s">
        <v>210</v>
      </c>
      <c r="BDF44" t="s">
        <v>210</v>
      </c>
      <c r="BDG44" t="s">
        <v>210</v>
      </c>
      <c r="BDH44" t="s">
        <v>210</v>
      </c>
      <c r="BDI44" t="s">
        <v>210</v>
      </c>
      <c r="BDJ44" t="s">
        <v>210</v>
      </c>
      <c r="BDK44" t="s">
        <v>210</v>
      </c>
      <c r="BDL44" t="s">
        <v>210</v>
      </c>
      <c r="BDM44" t="s">
        <v>210</v>
      </c>
      <c r="BDN44" t="s">
        <v>210</v>
      </c>
      <c r="BDO44" t="s">
        <v>210</v>
      </c>
      <c r="BDP44" t="s">
        <v>210</v>
      </c>
      <c r="BDQ44" t="s">
        <v>210</v>
      </c>
      <c r="BDR44" t="s">
        <v>210</v>
      </c>
      <c r="BDS44" t="s">
        <v>210</v>
      </c>
      <c r="BDT44" t="s">
        <v>210</v>
      </c>
      <c r="BDU44" t="s">
        <v>210</v>
      </c>
      <c r="BDV44" t="s">
        <v>210</v>
      </c>
      <c r="BDW44" t="s">
        <v>210</v>
      </c>
      <c r="BDX44" t="s">
        <v>210</v>
      </c>
      <c r="BDY44" t="s">
        <v>210</v>
      </c>
      <c r="BDZ44" t="s">
        <v>210</v>
      </c>
      <c r="BEA44" t="s">
        <v>210</v>
      </c>
      <c r="BEB44" t="s">
        <v>210</v>
      </c>
      <c r="BEC44" t="s">
        <v>210</v>
      </c>
      <c r="BED44" t="s">
        <v>210</v>
      </c>
      <c r="BEE44" t="s">
        <v>210</v>
      </c>
      <c r="BEF44" t="s">
        <v>210</v>
      </c>
      <c r="BEG44" t="s">
        <v>210</v>
      </c>
      <c r="BEH44" t="s">
        <v>210</v>
      </c>
      <c r="BEI44" t="s">
        <v>210</v>
      </c>
      <c r="BEJ44" t="s">
        <v>210</v>
      </c>
      <c r="BEK44" t="s">
        <v>210</v>
      </c>
      <c r="BEL44" t="s">
        <v>210</v>
      </c>
      <c r="BEM44" t="s">
        <v>210</v>
      </c>
      <c r="BEN44" t="s">
        <v>210</v>
      </c>
      <c r="BEO44" t="s">
        <v>210</v>
      </c>
      <c r="BEP44" t="s">
        <v>210</v>
      </c>
      <c r="BEQ44" t="s">
        <v>210</v>
      </c>
      <c r="BER44" t="s">
        <v>210</v>
      </c>
      <c r="BES44" t="s">
        <v>210</v>
      </c>
      <c r="BET44" t="s">
        <v>210</v>
      </c>
      <c r="BEU44" t="s">
        <v>210</v>
      </c>
      <c r="BEV44" t="s">
        <v>210</v>
      </c>
      <c r="BEW44" t="s">
        <v>210</v>
      </c>
      <c r="BEX44" t="s">
        <v>210</v>
      </c>
      <c r="BEY44" t="s">
        <v>210</v>
      </c>
      <c r="BEZ44" t="s">
        <v>210</v>
      </c>
      <c r="BFA44" t="s">
        <v>210</v>
      </c>
      <c r="BFB44" t="s">
        <v>210</v>
      </c>
      <c r="BFC44" t="s">
        <v>210</v>
      </c>
      <c r="BFD44" t="s">
        <v>210</v>
      </c>
      <c r="BFE44" t="s">
        <v>210</v>
      </c>
      <c r="BFF44" t="s">
        <v>210</v>
      </c>
      <c r="BFG44" t="s">
        <v>210</v>
      </c>
      <c r="BFH44" t="s">
        <v>210</v>
      </c>
      <c r="BFI44" t="s">
        <v>210</v>
      </c>
      <c r="BFJ44" t="s">
        <v>210</v>
      </c>
      <c r="BFK44" t="s">
        <v>210</v>
      </c>
      <c r="BFL44" t="s">
        <v>210</v>
      </c>
      <c r="BFM44" t="s">
        <v>210</v>
      </c>
      <c r="BFN44" t="s">
        <v>210</v>
      </c>
      <c r="BFO44" t="s">
        <v>210</v>
      </c>
      <c r="BFP44" t="s">
        <v>210</v>
      </c>
      <c r="BFQ44" t="s">
        <v>210</v>
      </c>
      <c r="BFR44" t="s">
        <v>210</v>
      </c>
      <c r="BFS44" t="s">
        <v>210</v>
      </c>
      <c r="BFT44" t="s">
        <v>210</v>
      </c>
      <c r="BFU44" t="s">
        <v>210</v>
      </c>
      <c r="BFV44" t="s">
        <v>210</v>
      </c>
      <c r="BFW44" t="s">
        <v>210</v>
      </c>
      <c r="BFX44" t="s">
        <v>210</v>
      </c>
      <c r="BFY44" t="s">
        <v>210</v>
      </c>
      <c r="BFZ44" t="s">
        <v>210</v>
      </c>
      <c r="BGA44" t="s">
        <v>210</v>
      </c>
      <c r="BGB44" t="s">
        <v>210</v>
      </c>
      <c r="BGC44" t="s">
        <v>210</v>
      </c>
      <c r="BGD44" t="s">
        <v>210</v>
      </c>
      <c r="BGE44" t="s">
        <v>210</v>
      </c>
      <c r="BGF44" t="s">
        <v>210</v>
      </c>
      <c r="BGG44" t="s">
        <v>210</v>
      </c>
      <c r="BGH44" t="s">
        <v>210</v>
      </c>
      <c r="BGI44" t="s">
        <v>210</v>
      </c>
      <c r="BGJ44" t="s">
        <v>210</v>
      </c>
      <c r="BGK44" t="s">
        <v>210</v>
      </c>
      <c r="BGL44" t="s">
        <v>210</v>
      </c>
      <c r="BGM44" t="s">
        <v>210</v>
      </c>
      <c r="BGN44" t="s">
        <v>210</v>
      </c>
      <c r="BGO44" t="s">
        <v>210</v>
      </c>
      <c r="BGP44" t="s">
        <v>210</v>
      </c>
      <c r="BGQ44" t="s">
        <v>210</v>
      </c>
      <c r="BGR44" t="s">
        <v>210</v>
      </c>
      <c r="BGS44" t="s">
        <v>210</v>
      </c>
      <c r="BGT44" t="s">
        <v>210</v>
      </c>
      <c r="BGU44" t="s">
        <v>210</v>
      </c>
      <c r="BGV44" t="s">
        <v>210</v>
      </c>
      <c r="BGW44" t="s">
        <v>210</v>
      </c>
      <c r="BGX44" t="s">
        <v>210</v>
      </c>
      <c r="BGY44" t="s">
        <v>210</v>
      </c>
      <c r="BGZ44" t="s">
        <v>210</v>
      </c>
      <c r="BHA44" t="s">
        <v>210</v>
      </c>
      <c r="BHB44" t="s">
        <v>210</v>
      </c>
      <c r="BHC44" t="s">
        <v>210</v>
      </c>
      <c r="BHD44" t="s">
        <v>210</v>
      </c>
      <c r="BHE44" t="s">
        <v>210</v>
      </c>
      <c r="BHF44" t="s">
        <v>210</v>
      </c>
      <c r="BHG44" t="s">
        <v>210</v>
      </c>
      <c r="BHH44" t="s">
        <v>210</v>
      </c>
      <c r="BHI44" t="s">
        <v>210</v>
      </c>
      <c r="BHJ44" t="s">
        <v>210</v>
      </c>
      <c r="BHK44" t="s">
        <v>210</v>
      </c>
      <c r="BHL44" t="s">
        <v>210</v>
      </c>
      <c r="BHM44" t="s">
        <v>210</v>
      </c>
      <c r="BHN44" t="s">
        <v>210</v>
      </c>
      <c r="BHO44" t="s">
        <v>210</v>
      </c>
      <c r="BHP44" t="s">
        <v>210</v>
      </c>
      <c r="BHQ44" t="s">
        <v>210</v>
      </c>
      <c r="BHR44" t="s">
        <v>210</v>
      </c>
      <c r="BHS44" t="s">
        <v>210</v>
      </c>
      <c r="BHT44" t="s">
        <v>210</v>
      </c>
      <c r="BHU44" t="s">
        <v>210</v>
      </c>
      <c r="BHV44" t="s">
        <v>210</v>
      </c>
      <c r="BHW44" t="s">
        <v>210</v>
      </c>
      <c r="BHX44" t="s">
        <v>210</v>
      </c>
      <c r="BHY44" t="s">
        <v>210</v>
      </c>
      <c r="BHZ44" t="s">
        <v>210</v>
      </c>
      <c r="BIA44" t="s">
        <v>210</v>
      </c>
      <c r="BIB44" t="s">
        <v>210</v>
      </c>
      <c r="BIC44" t="s">
        <v>210</v>
      </c>
      <c r="BID44" t="s">
        <v>210</v>
      </c>
      <c r="BIE44" t="s">
        <v>210</v>
      </c>
      <c r="BIF44" t="s">
        <v>210</v>
      </c>
      <c r="BIG44" t="s">
        <v>210</v>
      </c>
      <c r="BIH44" t="s">
        <v>210</v>
      </c>
      <c r="BII44" t="s">
        <v>210</v>
      </c>
      <c r="BIJ44" t="s">
        <v>210</v>
      </c>
      <c r="BIK44" t="s">
        <v>210</v>
      </c>
      <c r="BIL44" t="s">
        <v>210</v>
      </c>
      <c r="BIM44" t="s">
        <v>210</v>
      </c>
      <c r="BIN44" t="s">
        <v>210</v>
      </c>
      <c r="BIO44" t="s">
        <v>210</v>
      </c>
      <c r="BIP44" t="s">
        <v>210</v>
      </c>
      <c r="BIQ44" t="s">
        <v>210</v>
      </c>
      <c r="BIR44" t="s">
        <v>210</v>
      </c>
      <c r="BIS44" t="s">
        <v>210</v>
      </c>
      <c r="BIT44" t="s">
        <v>210</v>
      </c>
      <c r="BIU44" t="s">
        <v>210</v>
      </c>
      <c r="BIV44" t="s">
        <v>210</v>
      </c>
      <c r="BIW44" t="s">
        <v>210</v>
      </c>
      <c r="BIX44" t="s">
        <v>210</v>
      </c>
      <c r="BIY44" t="s">
        <v>210</v>
      </c>
      <c r="BIZ44" t="s">
        <v>210</v>
      </c>
      <c r="BJA44" t="s">
        <v>210</v>
      </c>
      <c r="BJB44" t="s">
        <v>210</v>
      </c>
      <c r="BJC44" t="s">
        <v>210</v>
      </c>
      <c r="BJD44" t="s">
        <v>210</v>
      </c>
      <c r="BJE44" t="s">
        <v>210</v>
      </c>
      <c r="BJF44" t="s">
        <v>210</v>
      </c>
      <c r="BJG44" t="s">
        <v>210</v>
      </c>
      <c r="BJH44" t="s">
        <v>210</v>
      </c>
      <c r="BJI44" t="s">
        <v>210</v>
      </c>
      <c r="BJJ44" t="s">
        <v>210</v>
      </c>
      <c r="BJK44" t="s">
        <v>210</v>
      </c>
      <c r="BJL44" t="s">
        <v>210</v>
      </c>
      <c r="BJM44" t="s">
        <v>210</v>
      </c>
      <c r="BJN44" t="s">
        <v>210</v>
      </c>
      <c r="BJO44" t="s">
        <v>210</v>
      </c>
      <c r="BJP44" t="s">
        <v>210</v>
      </c>
      <c r="BJQ44" t="s">
        <v>210</v>
      </c>
      <c r="BJR44" t="s">
        <v>210</v>
      </c>
      <c r="BJS44" t="s">
        <v>210</v>
      </c>
      <c r="BJT44" t="s">
        <v>210</v>
      </c>
      <c r="BJU44" t="s">
        <v>210</v>
      </c>
      <c r="BJV44" t="s">
        <v>210</v>
      </c>
      <c r="BJW44" t="s">
        <v>210</v>
      </c>
      <c r="BJX44" t="s">
        <v>210</v>
      </c>
      <c r="BJY44" t="s">
        <v>210</v>
      </c>
      <c r="BJZ44" t="s">
        <v>210</v>
      </c>
      <c r="BKA44" t="s">
        <v>210</v>
      </c>
      <c r="BKB44" t="s">
        <v>210</v>
      </c>
      <c r="BKC44" t="s">
        <v>210</v>
      </c>
      <c r="BKD44" t="s">
        <v>210</v>
      </c>
      <c r="BKE44" t="s">
        <v>210</v>
      </c>
      <c r="BKF44" t="s">
        <v>210</v>
      </c>
      <c r="BKG44" t="s">
        <v>210</v>
      </c>
      <c r="BKH44" t="s">
        <v>210</v>
      </c>
      <c r="BKI44" t="s">
        <v>210</v>
      </c>
      <c r="BKJ44" t="s">
        <v>210</v>
      </c>
      <c r="BKK44" t="s">
        <v>210</v>
      </c>
      <c r="BKL44" t="s">
        <v>210</v>
      </c>
      <c r="BKM44" t="s">
        <v>210</v>
      </c>
      <c r="BKN44" t="s">
        <v>210</v>
      </c>
      <c r="BKO44" t="s">
        <v>210</v>
      </c>
      <c r="BKP44" t="s">
        <v>210</v>
      </c>
      <c r="BKQ44" t="s">
        <v>210</v>
      </c>
      <c r="BKR44" t="s">
        <v>210</v>
      </c>
      <c r="BKS44" t="s">
        <v>210</v>
      </c>
      <c r="BKT44" t="s">
        <v>210</v>
      </c>
      <c r="BKU44" t="s">
        <v>210</v>
      </c>
      <c r="BKV44" t="s">
        <v>210</v>
      </c>
      <c r="BKW44" t="s">
        <v>210</v>
      </c>
      <c r="BKX44" t="s">
        <v>210</v>
      </c>
      <c r="BKY44" t="s">
        <v>210</v>
      </c>
      <c r="BKZ44" t="s">
        <v>210</v>
      </c>
      <c r="BLA44" t="s">
        <v>210</v>
      </c>
      <c r="BLB44" t="s">
        <v>210</v>
      </c>
      <c r="BLC44" t="s">
        <v>210</v>
      </c>
      <c r="BLD44" t="s">
        <v>210</v>
      </c>
      <c r="BLE44" t="s">
        <v>210</v>
      </c>
      <c r="BLF44" t="s">
        <v>210</v>
      </c>
      <c r="BLG44" t="s">
        <v>210</v>
      </c>
      <c r="BLH44" t="s">
        <v>210</v>
      </c>
      <c r="BLI44" t="s">
        <v>210</v>
      </c>
      <c r="BLJ44" t="s">
        <v>210</v>
      </c>
      <c r="BLK44" t="s">
        <v>210</v>
      </c>
      <c r="BLL44" t="s">
        <v>210</v>
      </c>
      <c r="BLM44" t="s">
        <v>210</v>
      </c>
      <c r="BLN44" t="s">
        <v>210</v>
      </c>
      <c r="BLO44" t="s">
        <v>210</v>
      </c>
      <c r="BLP44" t="s">
        <v>210</v>
      </c>
      <c r="BLQ44" t="s">
        <v>210</v>
      </c>
      <c r="BLR44" t="s">
        <v>210</v>
      </c>
      <c r="BLS44" t="s">
        <v>210</v>
      </c>
      <c r="BLT44" t="s">
        <v>210</v>
      </c>
      <c r="BLU44" t="s">
        <v>210</v>
      </c>
      <c r="BLV44" t="s">
        <v>210</v>
      </c>
      <c r="BLW44" t="s">
        <v>210</v>
      </c>
      <c r="BLX44" t="s">
        <v>210</v>
      </c>
      <c r="BLY44" t="s">
        <v>210</v>
      </c>
      <c r="BLZ44" t="s">
        <v>210</v>
      </c>
      <c r="BMA44" t="s">
        <v>210</v>
      </c>
      <c r="BMB44" t="s">
        <v>210</v>
      </c>
      <c r="BMC44" t="s">
        <v>210</v>
      </c>
      <c r="BMD44" t="s">
        <v>210</v>
      </c>
      <c r="BME44" t="s">
        <v>210</v>
      </c>
      <c r="BMF44" t="s">
        <v>210</v>
      </c>
      <c r="BMG44" t="s">
        <v>210</v>
      </c>
      <c r="BMH44" t="s">
        <v>210</v>
      </c>
      <c r="BMI44" t="s">
        <v>210</v>
      </c>
      <c r="BMJ44" t="s">
        <v>210</v>
      </c>
      <c r="BMK44" t="s">
        <v>210</v>
      </c>
      <c r="BML44" t="s">
        <v>210</v>
      </c>
      <c r="BMM44" t="s">
        <v>210</v>
      </c>
      <c r="BMN44" t="s">
        <v>210</v>
      </c>
      <c r="BMO44" t="s">
        <v>210</v>
      </c>
      <c r="BMP44" t="s">
        <v>210</v>
      </c>
      <c r="BMQ44" t="s">
        <v>210</v>
      </c>
      <c r="BMR44" t="s">
        <v>210</v>
      </c>
      <c r="BMS44" t="s">
        <v>210</v>
      </c>
      <c r="BMT44" t="s">
        <v>210</v>
      </c>
      <c r="BMU44" t="s">
        <v>210</v>
      </c>
      <c r="BMV44" t="s">
        <v>210</v>
      </c>
      <c r="BMW44" t="s">
        <v>210</v>
      </c>
      <c r="BMX44" t="s">
        <v>210</v>
      </c>
      <c r="BMY44" t="s">
        <v>210</v>
      </c>
      <c r="BMZ44" t="s">
        <v>210</v>
      </c>
      <c r="BNA44" t="s">
        <v>210</v>
      </c>
      <c r="BNB44" t="s">
        <v>210</v>
      </c>
      <c r="BNC44" t="s">
        <v>210</v>
      </c>
      <c r="BND44" t="s">
        <v>210</v>
      </c>
      <c r="BNE44" t="s">
        <v>210</v>
      </c>
      <c r="BNF44" t="s">
        <v>210</v>
      </c>
      <c r="BNG44" t="s">
        <v>210</v>
      </c>
      <c r="BNH44" t="s">
        <v>210</v>
      </c>
      <c r="BNI44" t="s">
        <v>210</v>
      </c>
      <c r="BNJ44" t="s">
        <v>210</v>
      </c>
      <c r="BNK44" t="s">
        <v>210</v>
      </c>
      <c r="BNL44" t="s">
        <v>210</v>
      </c>
      <c r="BNM44" t="s">
        <v>210</v>
      </c>
      <c r="BNN44" t="s">
        <v>210</v>
      </c>
      <c r="BNO44" t="s">
        <v>210</v>
      </c>
      <c r="BNP44" t="s">
        <v>210</v>
      </c>
      <c r="BNQ44" t="s">
        <v>210</v>
      </c>
      <c r="BNR44" t="s">
        <v>210</v>
      </c>
      <c r="BNS44" t="s">
        <v>210</v>
      </c>
      <c r="BNT44" t="s">
        <v>210</v>
      </c>
      <c r="BNU44" t="s">
        <v>210</v>
      </c>
      <c r="BNV44" t="s">
        <v>210</v>
      </c>
      <c r="BNW44" t="s">
        <v>210</v>
      </c>
      <c r="BNX44" t="s">
        <v>210</v>
      </c>
      <c r="BNY44" t="s">
        <v>210</v>
      </c>
      <c r="BNZ44" t="s">
        <v>210</v>
      </c>
      <c r="BOA44" t="s">
        <v>210</v>
      </c>
      <c r="BOB44" t="s">
        <v>210</v>
      </c>
      <c r="BOC44" t="s">
        <v>210</v>
      </c>
      <c r="BOD44" t="s">
        <v>210</v>
      </c>
      <c r="BOE44" t="s">
        <v>210</v>
      </c>
      <c r="BOF44" t="s">
        <v>210</v>
      </c>
      <c r="BOG44" t="s">
        <v>210</v>
      </c>
      <c r="BOH44" t="s">
        <v>210</v>
      </c>
      <c r="BOI44" t="s">
        <v>210</v>
      </c>
      <c r="BOJ44" t="s">
        <v>210</v>
      </c>
      <c r="BOK44" t="s">
        <v>210</v>
      </c>
      <c r="BOL44" t="s">
        <v>210</v>
      </c>
      <c r="BOM44" t="s">
        <v>210</v>
      </c>
      <c r="BON44" t="s">
        <v>210</v>
      </c>
      <c r="BOO44" t="s">
        <v>210</v>
      </c>
      <c r="BOP44" t="s">
        <v>210</v>
      </c>
      <c r="BOQ44" t="s">
        <v>210</v>
      </c>
      <c r="BOR44" t="s">
        <v>210</v>
      </c>
      <c r="BOS44" t="s">
        <v>210</v>
      </c>
      <c r="BOT44" t="s">
        <v>210</v>
      </c>
      <c r="BOU44" t="s">
        <v>210</v>
      </c>
      <c r="BOV44" t="s">
        <v>210</v>
      </c>
      <c r="BOW44" t="s">
        <v>210</v>
      </c>
      <c r="BOX44" t="s">
        <v>210</v>
      </c>
      <c r="BOY44" t="s">
        <v>210</v>
      </c>
      <c r="BOZ44" t="s">
        <v>210</v>
      </c>
      <c r="BPA44" t="s">
        <v>210</v>
      </c>
      <c r="BPB44" t="s">
        <v>210</v>
      </c>
      <c r="BPC44" t="s">
        <v>210</v>
      </c>
      <c r="BPD44" t="s">
        <v>210</v>
      </c>
      <c r="BPE44" t="s">
        <v>210</v>
      </c>
      <c r="BPF44" t="s">
        <v>210</v>
      </c>
      <c r="BPG44" t="s">
        <v>210</v>
      </c>
      <c r="BPH44" t="s">
        <v>210</v>
      </c>
      <c r="BPI44" t="s">
        <v>210</v>
      </c>
      <c r="BPJ44" t="s">
        <v>210</v>
      </c>
      <c r="BPK44" t="s">
        <v>210</v>
      </c>
      <c r="BPL44" t="s">
        <v>210</v>
      </c>
      <c r="BPM44" t="s">
        <v>210</v>
      </c>
      <c r="BPN44" t="s">
        <v>210</v>
      </c>
      <c r="BPO44" t="s">
        <v>210</v>
      </c>
      <c r="BPP44" t="s">
        <v>210</v>
      </c>
      <c r="BPQ44" t="s">
        <v>210</v>
      </c>
      <c r="BPR44" t="s">
        <v>210</v>
      </c>
      <c r="BPS44" t="s">
        <v>210</v>
      </c>
      <c r="BPT44" t="s">
        <v>210</v>
      </c>
      <c r="BPU44" t="s">
        <v>210</v>
      </c>
      <c r="BPV44" t="s">
        <v>210</v>
      </c>
      <c r="BPW44" t="s">
        <v>210</v>
      </c>
      <c r="BPX44" t="s">
        <v>210</v>
      </c>
      <c r="BPY44" t="s">
        <v>210</v>
      </c>
      <c r="BPZ44" t="s">
        <v>210</v>
      </c>
      <c r="BQA44" t="s">
        <v>210</v>
      </c>
      <c r="BQB44" t="s">
        <v>210</v>
      </c>
      <c r="BQC44" t="s">
        <v>210</v>
      </c>
      <c r="BQD44" t="s">
        <v>210</v>
      </c>
      <c r="BQE44" t="s">
        <v>210</v>
      </c>
      <c r="BQF44" t="s">
        <v>210</v>
      </c>
      <c r="BQG44" t="s">
        <v>210</v>
      </c>
      <c r="BQH44" t="s">
        <v>210</v>
      </c>
      <c r="BQI44" t="s">
        <v>210</v>
      </c>
      <c r="BQJ44" t="s">
        <v>210</v>
      </c>
      <c r="BQK44" t="s">
        <v>210</v>
      </c>
      <c r="BQL44" t="s">
        <v>210</v>
      </c>
      <c r="BQM44" t="s">
        <v>210</v>
      </c>
      <c r="BQN44" t="s">
        <v>210</v>
      </c>
      <c r="BQO44" t="s">
        <v>210</v>
      </c>
      <c r="BQP44" t="s">
        <v>210</v>
      </c>
      <c r="BQQ44" t="s">
        <v>210</v>
      </c>
      <c r="BQR44" t="s">
        <v>210</v>
      </c>
      <c r="BQS44" t="s">
        <v>210</v>
      </c>
      <c r="BQT44" t="s">
        <v>210</v>
      </c>
      <c r="BQU44" t="s">
        <v>210</v>
      </c>
      <c r="BQV44" t="s">
        <v>210</v>
      </c>
      <c r="BQW44" t="s">
        <v>210</v>
      </c>
      <c r="BQX44" t="s">
        <v>210</v>
      </c>
      <c r="BQY44" t="s">
        <v>210</v>
      </c>
      <c r="BQZ44" t="s">
        <v>210</v>
      </c>
      <c r="BRA44" t="s">
        <v>210</v>
      </c>
      <c r="BRB44" t="s">
        <v>210</v>
      </c>
      <c r="BRC44" t="s">
        <v>210</v>
      </c>
      <c r="BRD44" t="s">
        <v>210</v>
      </c>
      <c r="BRE44" t="s">
        <v>210</v>
      </c>
      <c r="BRF44" t="s">
        <v>210</v>
      </c>
      <c r="BRG44" t="s">
        <v>210</v>
      </c>
      <c r="BRH44" t="s">
        <v>210</v>
      </c>
      <c r="BRI44" t="s">
        <v>210</v>
      </c>
      <c r="BRJ44" t="s">
        <v>210</v>
      </c>
      <c r="BRK44" t="s">
        <v>210</v>
      </c>
      <c r="BRL44" t="s">
        <v>210</v>
      </c>
      <c r="BRM44" t="s">
        <v>210</v>
      </c>
      <c r="BRN44" t="s">
        <v>210</v>
      </c>
      <c r="BRO44" t="s">
        <v>210</v>
      </c>
      <c r="BRP44" t="s">
        <v>210</v>
      </c>
      <c r="BRQ44" t="s">
        <v>210</v>
      </c>
      <c r="BRR44" t="s">
        <v>210</v>
      </c>
      <c r="BRS44" t="s">
        <v>210</v>
      </c>
      <c r="BRT44" t="s">
        <v>210</v>
      </c>
      <c r="BRU44" t="s">
        <v>210</v>
      </c>
      <c r="BRV44" t="s">
        <v>210</v>
      </c>
      <c r="BRW44" t="s">
        <v>210</v>
      </c>
      <c r="BRX44" t="s">
        <v>210</v>
      </c>
      <c r="BRY44" t="s">
        <v>210</v>
      </c>
      <c r="BRZ44" t="s">
        <v>210</v>
      </c>
      <c r="BSA44" t="s">
        <v>210</v>
      </c>
      <c r="BSB44" t="s">
        <v>210</v>
      </c>
      <c r="BSC44" t="s">
        <v>210</v>
      </c>
      <c r="BSD44" t="s">
        <v>210</v>
      </c>
      <c r="BSE44" t="s">
        <v>210</v>
      </c>
      <c r="BSF44" t="s">
        <v>210</v>
      </c>
      <c r="BSG44" t="s">
        <v>210</v>
      </c>
      <c r="BSH44" t="s">
        <v>210</v>
      </c>
      <c r="BSI44" t="s">
        <v>210</v>
      </c>
      <c r="BSJ44" t="s">
        <v>210</v>
      </c>
      <c r="BSK44" t="s">
        <v>210</v>
      </c>
      <c r="BSL44" t="s">
        <v>210</v>
      </c>
      <c r="BSM44" t="s">
        <v>210</v>
      </c>
      <c r="BSN44" t="s">
        <v>210</v>
      </c>
      <c r="BSO44" t="s">
        <v>210</v>
      </c>
      <c r="BSP44" t="s">
        <v>210</v>
      </c>
      <c r="BSQ44" t="s">
        <v>210</v>
      </c>
      <c r="BSR44" t="s">
        <v>210</v>
      </c>
      <c r="BSS44" t="s">
        <v>210</v>
      </c>
      <c r="BST44" t="s">
        <v>210</v>
      </c>
      <c r="BSU44" t="s">
        <v>210</v>
      </c>
      <c r="BSV44" t="s">
        <v>210</v>
      </c>
      <c r="BSW44" t="s">
        <v>210</v>
      </c>
      <c r="BSX44" t="s">
        <v>210</v>
      </c>
      <c r="BSY44" t="s">
        <v>210</v>
      </c>
      <c r="BSZ44" t="s">
        <v>210</v>
      </c>
      <c r="BTA44" t="s">
        <v>210</v>
      </c>
      <c r="BTB44" t="s">
        <v>210</v>
      </c>
      <c r="BTC44" t="s">
        <v>210</v>
      </c>
      <c r="BTD44" t="s">
        <v>210</v>
      </c>
      <c r="BTE44" t="s">
        <v>210</v>
      </c>
      <c r="BTF44" t="s">
        <v>210</v>
      </c>
      <c r="BTG44" t="s">
        <v>210</v>
      </c>
      <c r="BTH44" t="s">
        <v>210</v>
      </c>
      <c r="BTI44" t="s">
        <v>210</v>
      </c>
      <c r="BTJ44" t="s">
        <v>210</v>
      </c>
      <c r="BTK44" t="s">
        <v>210</v>
      </c>
      <c r="BTL44" t="s">
        <v>210</v>
      </c>
      <c r="BTM44" t="s">
        <v>210</v>
      </c>
      <c r="BTN44" t="s">
        <v>210</v>
      </c>
      <c r="BTO44" t="s">
        <v>210</v>
      </c>
      <c r="BTP44" t="s">
        <v>210</v>
      </c>
      <c r="BTQ44" t="s">
        <v>210</v>
      </c>
      <c r="BTR44" t="s">
        <v>210</v>
      </c>
      <c r="BTS44" t="s">
        <v>210</v>
      </c>
      <c r="BTT44" t="s">
        <v>210</v>
      </c>
      <c r="BTU44" t="s">
        <v>210</v>
      </c>
      <c r="BTV44" t="s">
        <v>210</v>
      </c>
      <c r="BTW44" t="s">
        <v>210</v>
      </c>
      <c r="BTX44" t="s">
        <v>210</v>
      </c>
      <c r="BTY44" t="s">
        <v>210</v>
      </c>
      <c r="BTZ44" t="s">
        <v>210</v>
      </c>
      <c r="BUA44" t="s">
        <v>210</v>
      </c>
      <c r="BUB44" t="s">
        <v>210</v>
      </c>
      <c r="BUC44" t="s">
        <v>210</v>
      </c>
      <c r="BUD44" t="s">
        <v>210</v>
      </c>
      <c r="BUE44" t="s">
        <v>210</v>
      </c>
      <c r="BUF44" t="s">
        <v>210</v>
      </c>
      <c r="BUG44" t="s">
        <v>210</v>
      </c>
      <c r="BUH44" t="s">
        <v>210</v>
      </c>
      <c r="BUI44" t="s">
        <v>210</v>
      </c>
      <c r="BUJ44" t="s">
        <v>210</v>
      </c>
      <c r="BUK44" t="s">
        <v>210</v>
      </c>
      <c r="BUL44" t="s">
        <v>210</v>
      </c>
      <c r="BUM44" t="s">
        <v>210</v>
      </c>
      <c r="BUN44" t="s">
        <v>210</v>
      </c>
      <c r="BUO44" t="s">
        <v>210</v>
      </c>
      <c r="BUP44" t="s">
        <v>210</v>
      </c>
      <c r="BUQ44" t="s">
        <v>210</v>
      </c>
      <c r="BUR44" t="s">
        <v>210</v>
      </c>
      <c r="BUS44" t="s">
        <v>210</v>
      </c>
      <c r="BUT44" t="s">
        <v>210</v>
      </c>
      <c r="BUU44" t="s">
        <v>210</v>
      </c>
      <c r="BUV44" t="s">
        <v>210</v>
      </c>
      <c r="BUW44" t="s">
        <v>210</v>
      </c>
      <c r="BUX44" t="s">
        <v>210</v>
      </c>
      <c r="BUY44" t="s">
        <v>210</v>
      </c>
      <c r="BUZ44" t="s">
        <v>210</v>
      </c>
      <c r="BVA44" t="s">
        <v>210</v>
      </c>
      <c r="BVB44" t="s">
        <v>210</v>
      </c>
      <c r="BVC44" t="s">
        <v>210</v>
      </c>
      <c r="BVD44" t="s">
        <v>210</v>
      </c>
      <c r="BVE44" t="s">
        <v>210</v>
      </c>
      <c r="BVF44" t="s">
        <v>210</v>
      </c>
      <c r="BVG44" t="s">
        <v>210</v>
      </c>
      <c r="BVH44" t="s">
        <v>210</v>
      </c>
      <c r="BVI44" t="s">
        <v>210</v>
      </c>
      <c r="BVJ44" t="s">
        <v>210</v>
      </c>
      <c r="BVK44" t="s">
        <v>210</v>
      </c>
      <c r="BVL44" t="s">
        <v>210</v>
      </c>
      <c r="BVM44" t="s">
        <v>210</v>
      </c>
      <c r="BVN44" t="s">
        <v>210</v>
      </c>
      <c r="BVO44" t="s">
        <v>210</v>
      </c>
      <c r="BVP44" t="s">
        <v>210</v>
      </c>
      <c r="BVQ44" t="s">
        <v>210</v>
      </c>
      <c r="BVR44" t="s">
        <v>210</v>
      </c>
      <c r="BVS44" t="s">
        <v>210</v>
      </c>
      <c r="BVT44" t="s">
        <v>210</v>
      </c>
      <c r="BVU44" t="s">
        <v>210</v>
      </c>
      <c r="BVV44" t="s">
        <v>210</v>
      </c>
      <c r="BVW44" t="s">
        <v>210</v>
      </c>
      <c r="BVX44" t="s">
        <v>210</v>
      </c>
      <c r="BVY44" t="s">
        <v>210</v>
      </c>
      <c r="BVZ44" t="s">
        <v>210</v>
      </c>
      <c r="BWA44" t="s">
        <v>210</v>
      </c>
      <c r="BWB44" t="s">
        <v>210</v>
      </c>
      <c r="BWC44" t="s">
        <v>210</v>
      </c>
      <c r="BWD44" t="s">
        <v>210</v>
      </c>
      <c r="BWE44" t="s">
        <v>210</v>
      </c>
      <c r="BWF44" t="s">
        <v>210</v>
      </c>
      <c r="BWG44" t="s">
        <v>210</v>
      </c>
      <c r="BWH44" t="s">
        <v>210</v>
      </c>
      <c r="BWI44" t="s">
        <v>210</v>
      </c>
      <c r="BWJ44" t="s">
        <v>210</v>
      </c>
      <c r="BWK44" t="s">
        <v>210</v>
      </c>
      <c r="BWL44" t="s">
        <v>210</v>
      </c>
      <c r="BWM44" t="s">
        <v>210</v>
      </c>
      <c r="BWN44" t="s">
        <v>210</v>
      </c>
      <c r="BWO44" t="s">
        <v>210</v>
      </c>
      <c r="BWP44" t="s">
        <v>210</v>
      </c>
      <c r="BWQ44" t="s">
        <v>210</v>
      </c>
      <c r="BWR44" t="s">
        <v>210</v>
      </c>
      <c r="BWS44" t="s">
        <v>210</v>
      </c>
      <c r="BWT44" t="s">
        <v>210</v>
      </c>
      <c r="BWU44" t="s">
        <v>210</v>
      </c>
      <c r="BWV44" t="s">
        <v>210</v>
      </c>
      <c r="BWW44" t="s">
        <v>210</v>
      </c>
      <c r="BWX44" t="s">
        <v>210</v>
      </c>
      <c r="BWY44" t="s">
        <v>210</v>
      </c>
      <c r="BWZ44" t="s">
        <v>210</v>
      </c>
      <c r="BXA44" t="s">
        <v>210</v>
      </c>
      <c r="BXB44" t="s">
        <v>210</v>
      </c>
      <c r="BXC44" t="s">
        <v>210</v>
      </c>
      <c r="BXD44" t="s">
        <v>210</v>
      </c>
      <c r="BXE44" t="s">
        <v>210</v>
      </c>
      <c r="BXF44" t="s">
        <v>210</v>
      </c>
      <c r="BXG44" t="s">
        <v>210</v>
      </c>
      <c r="BXH44" t="s">
        <v>210</v>
      </c>
      <c r="BXI44" t="s">
        <v>210</v>
      </c>
      <c r="BXJ44" t="s">
        <v>210</v>
      </c>
      <c r="BXK44" t="s">
        <v>210</v>
      </c>
      <c r="BXL44" t="s">
        <v>210</v>
      </c>
      <c r="BXM44" t="s">
        <v>210</v>
      </c>
      <c r="BXN44" t="s">
        <v>210</v>
      </c>
      <c r="BXO44" t="s">
        <v>210</v>
      </c>
      <c r="BXP44" t="s">
        <v>210</v>
      </c>
      <c r="BXQ44" t="s">
        <v>210</v>
      </c>
      <c r="BXR44" t="s">
        <v>210</v>
      </c>
      <c r="BXS44" t="s">
        <v>210</v>
      </c>
      <c r="BXT44" t="s">
        <v>210</v>
      </c>
      <c r="BXU44" t="s">
        <v>210</v>
      </c>
      <c r="BXV44" t="s">
        <v>210</v>
      </c>
      <c r="BXW44" t="s">
        <v>210</v>
      </c>
      <c r="BXX44" t="s">
        <v>210</v>
      </c>
      <c r="BXY44" t="s">
        <v>210</v>
      </c>
      <c r="BXZ44" t="s">
        <v>210</v>
      </c>
      <c r="BYA44" t="s">
        <v>210</v>
      </c>
      <c r="BYB44" t="s">
        <v>210</v>
      </c>
      <c r="BYC44" t="s">
        <v>210</v>
      </c>
      <c r="BYD44" t="s">
        <v>210</v>
      </c>
      <c r="BYE44" t="s">
        <v>210</v>
      </c>
      <c r="BYF44" t="s">
        <v>210</v>
      </c>
      <c r="BYG44" t="s">
        <v>210</v>
      </c>
      <c r="BYH44" t="s">
        <v>210</v>
      </c>
      <c r="BYI44" t="s">
        <v>210</v>
      </c>
      <c r="BYJ44" t="s">
        <v>210</v>
      </c>
      <c r="BYK44" t="s">
        <v>210</v>
      </c>
      <c r="BYL44" t="s">
        <v>210</v>
      </c>
      <c r="BYM44" t="s">
        <v>210</v>
      </c>
      <c r="BYN44" t="s">
        <v>210</v>
      </c>
      <c r="BYO44" t="s">
        <v>210</v>
      </c>
      <c r="BYP44" t="s">
        <v>210</v>
      </c>
      <c r="BYQ44" t="s">
        <v>210</v>
      </c>
      <c r="BYR44" t="s">
        <v>210</v>
      </c>
      <c r="BYS44" t="s">
        <v>210</v>
      </c>
      <c r="BYT44" t="s">
        <v>210</v>
      </c>
      <c r="BYU44" t="s">
        <v>210</v>
      </c>
      <c r="BYV44" t="s">
        <v>210</v>
      </c>
      <c r="BYW44" t="s">
        <v>210</v>
      </c>
      <c r="BYX44" t="s">
        <v>210</v>
      </c>
      <c r="BYY44" t="s">
        <v>210</v>
      </c>
      <c r="BYZ44" t="s">
        <v>210</v>
      </c>
      <c r="BZA44" t="s">
        <v>210</v>
      </c>
      <c r="BZB44" t="s">
        <v>210</v>
      </c>
      <c r="BZC44" t="s">
        <v>210</v>
      </c>
      <c r="BZD44" t="s">
        <v>210</v>
      </c>
      <c r="BZE44" t="s">
        <v>210</v>
      </c>
      <c r="BZF44" t="s">
        <v>210</v>
      </c>
      <c r="BZG44" t="s">
        <v>210</v>
      </c>
      <c r="BZH44" t="s">
        <v>210</v>
      </c>
      <c r="BZI44" t="s">
        <v>210</v>
      </c>
      <c r="BZJ44" t="s">
        <v>210</v>
      </c>
      <c r="BZK44" t="s">
        <v>210</v>
      </c>
      <c r="BZL44" t="s">
        <v>210</v>
      </c>
      <c r="BZM44" t="s">
        <v>210</v>
      </c>
      <c r="BZN44" t="s">
        <v>210</v>
      </c>
      <c r="BZO44" t="s">
        <v>210</v>
      </c>
      <c r="BZP44" t="s">
        <v>210</v>
      </c>
      <c r="BZQ44" t="s">
        <v>210</v>
      </c>
      <c r="BZR44" t="s">
        <v>210</v>
      </c>
      <c r="BZS44" t="s">
        <v>210</v>
      </c>
      <c r="BZT44" t="s">
        <v>210</v>
      </c>
      <c r="BZU44" t="s">
        <v>210</v>
      </c>
      <c r="BZV44" t="s">
        <v>210</v>
      </c>
      <c r="BZW44" t="s">
        <v>210</v>
      </c>
      <c r="BZX44" t="s">
        <v>210</v>
      </c>
      <c r="BZY44" t="s">
        <v>210</v>
      </c>
      <c r="BZZ44" t="s">
        <v>210</v>
      </c>
      <c r="CAA44" t="s">
        <v>210</v>
      </c>
      <c r="CAB44" t="s">
        <v>210</v>
      </c>
      <c r="CAC44" t="s">
        <v>210</v>
      </c>
      <c r="CAD44" t="s">
        <v>210</v>
      </c>
      <c r="CAE44" t="s">
        <v>210</v>
      </c>
      <c r="CAF44" t="s">
        <v>210</v>
      </c>
      <c r="CAG44" t="s">
        <v>210</v>
      </c>
      <c r="CAH44" t="s">
        <v>210</v>
      </c>
      <c r="CAI44" t="s">
        <v>210</v>
      </c>
      <c r="CAJ44" t="s">
        <v>210</v>
      </c>
      <c r="CAK44" t="s">
        <v>210</v>
      </c>
      <c r="CAL44" t="s">
        <v>210</v>
      </c>
      <c r="CAM44" t="s">
        <v>210</v>
      </c>
      <c r="CAN44" t="s">
        <v>210</v>
      </c>
      <c r="CAO44" t="s">
        <v>210</v>
      </c>
      <c r="CAP44" t="s">
        <v>210</v>
      </c>
      <c r="CAQ44" t="s">
        <v>210</v>
      </c>
      <c r="CAR44" t="s">
        <v>210</v>
      </c>
      <c r="CAS44" t="s">
        <v>210</v>
      </c>
      <c r="CAT44" t="s">
        <v>210</v>
      </c>
      <c r="CAU44" t="s">
        <v>210</v>
      </c>
      <c r="CAV44" t="s">
        <v>210</v>
      </c>
      <c r="CAW44" t="s">
        <v>210</v>
      </c>
      <c r="CAX44" t="s">
        <v>210</v>
      </c>
      <c r="CAY44" t="s">
        <v>210</v>
      </c>
      <c r="CAZ44" t="s">
        <v>210</v>
      </c>
      <c r="CBA44" t="s">
        <v>210</v>
      </c>
      <c r="CBB44" t="s">
        <v>210</v>
      </c>
      <c r="CBC44" t="s">
        <v>210</v>
      </c>
      <c r="CBD44" t="s">
        <v>210</v>
      </c>
      <c r="CBE44" t="s">
        <v>210</v>
      </c>
      <c r="CBF44" t="s">
        <v>210</v>
      </c>
      <c r="CBG44" t="s">
        <v>210</v>
      </c>
      <c r="CBH44" t="s">
        <v>210</v>
      </c>
      <c r="CBI44" t="s">
        <v>210</v>
      </c>
      <c r="CBJ44" t="s">
        <v>210</v>
      </c>
      <c r="CBK44" t="s">
        <v>210</v>
      </c>
      <c r="CBL44" t="s">
        <v>210</v>
      </c>
      <c r="CBM44" t="s">
        <v>210</v>
      </c>
      <c r="CBN44" t="s">
        <v>210</v>
      </c>
      <c r="CBO44" t="s">
        <v>210</v>
      </c>
      <c r="CBP44" t="s">
        <v>210</v>
      </c>
      <c r="CBQ44" t="s">
        <v>210</v>
      </c>
      <c r="CBR44" t="s">
        <v>210</v>
      </c>
      <c r="CBS44" t="s">
        <v>210</v>
      </c>
      <c r="CBT44" t="s">
        <v>210</v>
      </c>
      <c r="CBU44" t="s">
        <v>210</v>
      </c>
      <c r="CBV44" t="s">
        <v>210</v>
      </c>
      <c r="CBW44" t="s">
        <v>210</v>
      </c>
      <c r="CBX44" t="s">
        <v>210</v>
      </c>
      <c r="CBY44" t="s">
        <v>210</v>
      </c>
      <c r="CBZ44" t="s">
        <v>210</v>
      </c>
      <c r="CCA44" t="s">
        <v>210</v>
      </c>
      <c r="CCB44" t="s">
        <v>210</v>
      </c>
      <c r="CCC44" t="s">
        <v>210</v>
      </c>
      <c r="CCD44" t="s">
        <v>210</v>
      </c>
      <c r="CCE44" t="s">
        <v>210</v>
      </c>
      <c r="CCF44" t="s">
        <v>210</v>
      </c>
      <c r="CCG44" t="s">
        <v>210</v>
      </c>
      <c r="CCH44" t="s">
        <v>210</v>
      </c>
      <c r="CCI44" t="s">
        <v>210</v>
      </c>
      <c r="CCJ44" t="s">
        <v>210</v>
      </c>
      <c r="CCK44" t="s">
        <v>210</v>
      </c>
      <c r="CCL44" t="s">
        <v>210</v>
      </c>
      <c r="CCM44" t="s">
        <v>210</v>
      </c>
      <c r="CCN44" t="s">
        <v>210</v>
      </c>
      <c r="CCO44" t="s">
        <v>210</v>
      </c>
      <c r="CCP44" t="s">
        <v>210</v>
      </c>
      <c r="CCQ44" t="s">
        <v>210</v>
      </c>
      <c r="CCR44" t="s">
        <v>210</v>
      </c>
      <c r="CCS44" t="s">
        <v>210</v>
      </c>
      <c r="CCT44" t="s">
        <v>210</v>
      </c>
      <c r="CCU44" t="s">
        <v>210</v>
      </c>
      <c r="CCV44" t="s">
        <v>210</v>
      </c>
      <c r="CCW44" t="s">
        <v>210</v>
      </c>
      <c r="CCX44" t="s">
        <v>210</v>
      </c>
      <c r="CCY44" t="s">
        <v>210</v>
      </c>
      <c r="CCZ44" t="s">
        <v>210</v>
      </c>
      <c r="CDA44" t="s">
        <v>210</v>
      </c>
      <c r="CDB44" t="s">
        <v>210</v>
      </c>
      <c r="CDC44" t="s">
        <v>210</v>
      </c>
      <c r="CDD44" t="s">
        <v>210</v>
      </c>
      <c r="CDE44" t="s">
        <v>210</v>
      </c>
      <c r="CDF44" t="s">
        <v>210</v>
      </c>
      <c r="CDG44" t="s">
        <v>210</v>
      </c>
      <c r="CDH44" t="s">
        <v>210</v>
      </c>
      <c r="CDI44" t="s">
        <v>210</v>
      </c>
      <c r="CDJ44" t="s">
        <v>210</v>
      </c>
      <c r="CDK44" t="s">
        <v>210</v>
      </c>
      <c r="CDL44" t="s">
        <v>210</v>
      </c>
      <c r="CDM44" t="s">
        <v>210</v>
      </c>
      <c r="CDN44" t="s">
        <v>210</v>
      </c>
      <c r="CDO44" t="s">
        <v>210</v>
      </c>
      <c r="CDP44" t="s">
        <v>210</v>
      </c>
      <c r="CDQ44" t="s">
        <v>210</v>
      </c>
      <c r="CDR44" t="s">
        <v>210</v>
      </c>
      <c r="CDS44" t="s">
        <v>210</v>
      </c>
      <c r="CDT44" t="s">
        <v>210</v>
      </c>
      <c r="CDU44" t="s">
        <v>210</v>
      </c>
      <c r="CDV44" t="s">
        <v>210</v>
      </c>
      <c r="CDW44" t="s">
        <v>210</v>
      </c>
      <c r="CDX44" t="s">
        <v>210</v>
      </c>
      <c r="CDY44" t="s">
        <v>210</v>
      </c>
      <c r="CDZ44" t="s">
        <v>210</v>
      </c>
      <c r="CEA44" t="s">
        <v>210</v>
      </c>
      <c r="CEB44" t="s">
        <v>210</v>
      </c>
      <c r="CEC44" t="s">
        <v>210</v>
      </c>
      <c r="CED44" t="s">
        <v>210</v>
      </c>
      <c r="CEE44" t="s">
        <v>210</v>
      </c>
      <c r="CEF44" t="s">
        <v>210</v>
      </c>
      <c r="CEG44" t="s">
        <v>210</v>
      </c>
      <c r="CEH44" t="s">
        <v>210</v>
      </c>
      <c r="CEI44" t="s">
        <v>210</v>
      </c>
      <c r="CEJ44" t="s">
        <v>210</v>
      </c>
      <c r="CEK44" t="s">
        <v>210</v>
      </c>
      <c r="CEL44" t="s">
        <v>210</v>
      </c>
      <c r="CEM44" t="s">
        <v>210</v>
      </c>
      <c r="CEN44" t="s">
        <v>210</v>
      </c>
      <c r="CEO44" t="s">
        <v>210</v>
      </c>
      <c r="CEP44" t="s">
        <v>210</v>
      </c>
      <c r="CEQ44" t="s">
        <v>210</v>
      </c>
      <c r="CER44" t="s">
        <v>210</v>
      </c>
      <c r="CES44" t="s">
        <v>210</v>
      </c>
      <c r="CET44" t="s">
        <v>210</v>
      </c>
      <c r="CEU44" t="s">
        <v>210</v>
      </c>
      <c r="CEV44" t="s">
        <v>210</v>
      </c>
      <c r="CEW44" t="s">
        <v>210</v>
      </c>
      <c r="CEX44" t="s">
        <v>210</v>
      </c>
      <c r="CEY44" t="s">
        <v>210</v>
      </c>
      <c r="CEZ44" t="s">
        <v>210</v>
      </c>
      <c r="CFA44" t="s">
        <v>210</v>
      </c>
      <c r="CFB44" t="s">
        <v>210</v>
      </c>
      <c r="CFC44" t="s">
        <v>210</v>
      </c>
      <c r="CFD44" t="s">
        <v>210</v>
      </c>
      <c r="CFE44" t="s">
        <v>210</v>
      </c>
      <c r="CFF44" t="s">
        <v>210</v>
      </c>
      <c r="CFG44" t="s">
        <v>210</v>
      </c>
      <c r="CFH44" t="s">
        <v>210</v>
      </c>
      <c r="CFI44" t="s">
        <v>210</v>
      </c>
      <c r="CFJ44" t="s">
        <v>210</v>
      </c>
      <c r="CFK44" t="s">
        <v>210</v>
      </c>
      <c r="CFL44" t="s">
        <v>210</v>
      </c>
      <c r="CFM44" t="s">
        <v>210</v>
      </c>
      <c r="CFN44" t="s">
        <v>210</v>
      </c>
      <c r="CFO44" t="s">
        <v>210</v>
      </c>
      <c r="CFP44" t="s">
        <v>210</v>
      </c>
      <c r="CFQ44" t="s">
        <v>210</v>
      </c>
      <c r="CFR44" t="s">
        <v>210</v>
      </c>
      <c r="CFS44" t="s">
        <v>210</v>
      </c>
      <c r="CFT44" t="s">
        <v>210</v>
      </c>
      <c r="CFU44" t="s">
        <v>210</v>
      </c>
      <c r="CFV44" t="s">
        <v>210</v>
      </c>
      <c r="CFW44" t="s">
        <v>210</v>
      </c>
      <c r="CFX44" t="s">
        <v>210</v>
      </c>
      <c r="CFY44" t="s">
        <v>210</v>
      </c>
      <c r="CFZ44" t="s">
        <v>210</v>
      </c>
      <c r="CGA44" t="s">
        <v>210</v>
      </c>
      <c r="CGB44" t="s">
        <v>210</v>
      </c>
      <c r="CGC44" t="s">
        <v>210</v>
      </c>
      <c r="CGD44" t="s">
        <v>210</v>
      </c>
      <c r="CGE44" t="s">
        <v>210</v>
      </c>
      <c r="CGF44" t="s">
        <v>210</v>
      </c>
      <c r="CGG44" t="s">
        <v>210</v>
      </c>
      <c r="CGH44" t="s">
        <v>210</v>
      </c>
      <c r="CGI44" t="s">
        <v>210</v>
      </c>
      <c r="CGJ44" t="s">
        <v>210</v>
      </c>
      <c r="CGK44" t="s">
        <v>210</v>
      </c>
      <c r="CGL44" t="s">
        <v>210</v>
      </c>
      <c r="CGM44" t="s">
        <v>210</v>
      </c>
      <c r="CGN44" t="s">
        <v>210</v>
      </c>
      <c r="CGO44" t="s">
        <v>210</v>
      </c>
      <c r="CGP44" t="s">
        <v>210</v>
      </c>
      <c r="CGQ44" t="s">
        <v>210</v>
      </c>
      <c r="CGR44" t="s">
        <v>210</v>
      </c>
      <c r="CGS44" t="s">
        <v>210</v>
      </c>
      <c r="CGT44" t="s">
        <v>210</v>
      </c>
      <c r="CGU44" t="s">
        <v>210</v>
      </c>
      <c r="CGV44" t="s">
        <v>210</v>
      </c>
      <c r="CGW44" t="s">
        <v>210</v>
      </c>
      <c r="CGX44" t="s">
        <v>210</v>
      </c>
      <c r="CGY44" t="s">
        <v>210</v>
      </c>
      <c r="CGZ44" t="s">
        <v>210</v>
      </c>
      <c r="CHA44" t="s">
        <v>210</v>
      </c>
      <c r="CHB44" t="s">
        <v>210</v>
      </c>
      <c r="CHC44" t="s">
        <v>210</v>
      </c>
      <c r="CHD44" t="s">
        <v>210</v>
      </c>
      <c r="CHE44" t="s">
        <v>210</v>
      </c>
      <c r="CHF44" t="s">
        <v>210</v>
      </c>
      <c r="CHG44" t="s">
        <v>210</v>
      </c>
      <c r="CHH44" t="s">
        <v>210</v>
      </c>
      <c r="CHI44" t="s">
        <v>210</v>
      </c>
      <c r="CHJ44" t="s">
        <v>210</v>
      </c>
      <c r="CHK44" t="s">
        <v>210</v>
      </c>
      <c r="CHL44" t="s">
        <v>210</v>
      </c>
      <c r="CHM44" t="s">
        <v>210</v>
      </c>
      <c r="CHN44" t="s">
        <v>210</v>
      </c>
      <c r="CHO44" t="s">
        <v>210</v>
      </c>
      <c r="CHP44" t="s">
        <v>210</v>
      </c>
      <c r="CHQ44" t="s">
        <v>210</v>
      </c>
      <c r="CHR44" t="s">
        <v>210</v>
      </c>
      <c r="CHS44" t="s">
        <v>210</v>
      </c>
      <c r="CHT44" t="s">
        <v>210</v>
      </c>
      <c r="CHU44" t="s">
        <v>210</v>
      </c>
      <c r="CHV44" t="s">
        <v>210</v>
      </c>
      <c r="CHW44" t="s">
        <v>210</v>
      </c>
      <c r="CHX44" t="s">
        <v>210</v>
      </c>
      <c r="CHY44" t="s">
        <v>210</v>
      </c>
      <c r="CHZ44" t="s">
        <v>210</v>
      </c>
      <c r="CIA44" t="s">
        <v>210</v>
      </c>
      <c r="CIB44" t="s">
        <v>210</v>
      </c>
      <c r="CIC44" t="s">
        <v>210</v>
      </c>
      <c r="CID44" t="s">
        <v>210</v>
      </c>
      <c r="CIE44" t="s">
        <v>210</v>
      </c>
      <c r="CIF44" t="s">
        <v>210</v>
      </c>
      <c r="CIG44" t="s">
        <v>210</v>
      </c>
      <c r="CIH44" t="s">
        <v>210</v>
      </c>
      <c r="CII44" t="s">
        <v>210</v>
      </c>
      <c r="CIJ44" t="s">
        <v>210</v>
      </c>
      <c r="CIK44" t="s">
        <v>210</v>
      </c>
      <c r="CIL44" t="s">
        <v>210</v>
      </c>
      <c r="CIM44" t="s">
        <v>210</v>
      </c>
      <c r="CIN44" t="s">
        <v>210</v>
      </c>
      <c r="CIO44" t="s">
        <v>210</v>
      </c>
      <c r="CIP44" t="s">
        <v>210</v>
      </c>
      <c r="CIQ44" t="s">
        <v>210</v>
      </c>
      <c r="CIR44" t="s">
        <v>210</v>
      </c>
      <c r="CIS44" t="s">
        <v>210</v>
      </c>
      <c r="CIT44" t="s">
        <v>210</v>
      </c>
      <c r="CIU44" t="s">
        <v>210</v>
      </c>
      <c r="CIV44" t="s">
        <v>210</v>
      </c>
      <c r="CIW44" t="s">
        <v>210</v>
      </c>
      <c r="CIX44" t="s">
        <v>210</v>
      </c>
      <c r="CIY44" t="s">
        <v>210</v>
      </c>
      <c r="CIZ44" t="s">
        <v>210</v>
      </c>
      <c r="CJA44" t="s">
        <v>210</v>
      </c>
      <c r="CJB44" t="s">
        <v>210</v>
      </c>
      <c r="CJC44" t="s">
        <v>210</v>
      </c>
      <c r="CJD44" t="s">
        <v>210</v>
      </c>
      <c r="CJE44" t="s">
        <v>210</v>
      </c>
      <c r="CJF44" t="s">
        <v>210</v>
      </c>
      <c r="CJG44" t="s">
        <v>210</v>
      </c>
      <c r="CJH44" t="s">
        <v>210</v>
      </c>
      <c r="CJI44" t="s">
        <v>210</v>
      </c>
      <c r="CJJ44" t="s">
        <v>210</v>
      </c>
      <c r="CJK44" t="s">
        <v>210</v>
      </c>
      <c r="CJL44" t="s">
        <v>210</v>
      </c>
      <c r="CJM44" t="s">
        <v>210</v>
      </c>
      <c r="CJN44" t="s">
        <v>210</v>
      </c>
      <c r="CJO44" t="s">
        <v>210</v>
      </c>
      <c r="CJP44" t="s">
        <v>210</v>
      </c>
      <c r="CJQ44" t="s">
        <v>210</v>
      </c>
      <c r="CJR44" t="s">
        <v>210</v>
      </c>
      <c r="CJS44" t="s">
        <v>210</v>
      </c>
      <c r="CJT44" t="s">
        <v>210</v>
      </c>
      <c r="CJU44" t="s">
        <v>210</v>
      </c>
      <c r="CJV44" t="s">
        <v>210</v>
      </c>
      <c r="CJW44" t="s">
        <v>210</v>
      </c>
      <c r="CJX44" t="s">
        <v>210</v>
      </c>
      <c r="CJY44" t="s">
        <v>210</v>
      </c>
      <c r="CJZ44" t="s">
        <v>210</v>
      </c>
      <c r="CKA44" t="s">
        <v>210</v>
      </c>
      <c r="CKB44" t="s">
        <v>210</v>
      </c>
      <c r="CKC44" t="s">
        <v>210</v>
      </c>
      <c r="CKD44" t="s">
        <v>210</v>
      </c>
      <c r="CKE44" t="s">
        <v>210</v>
      </c>
      <c r="CKF44" t="s">
        <v>210</v>
      </c>
      <c r="CKG44" t="s">
        <v>210</v>
      </c>
      <c r="CKH44" t="s">
        <v>210</v>
      </c>
      <c r="CKI44" t="s">
        <v>210</v>
      </c>
      <c r="CKJ44" t="s">
        <v>210</v>
      </c>
      <c r="CKK44" t="s">
        <v>210</v>
      </c>
      <c r="CKL44" t="s">
        <v>210</v>
      </c>
      <c r="CKM44" t="s">
        <v>210</v>
      </c>
      <c r="CKN44" t="s">
        <v>210</v>
      </c>
      <c r="CKO44" t="s">
        <v>210</v>
      </c>
      <c r="CKP44" t="s">
        <v>210</v>
      </c>
      <c r="CKQ44" t="s">
        <v>210</v>
      </c>
      <c r="CKR44" t="s">
        <v>210</v>
      </c>
      <c r="CKS44" t="s">
        <v>210</v>
      </c>
      <c r="CKT44" t="s">
        <v>210</v>
      </c>
      <c r="CKU44" t="s">
        <v>210</v>
      </c>
      <c r="CKV44" t="s">
        <v>210</v>
      </c>
      <c r="CKW44" t="s">
        <v>210</v>
      </c>
      <c r="CKX44" t="s">
        <v>210</v>
      </c>
      <c r="CKY44" t="s">
        <v>210</v>
      </c>
      <c r="CKZ44" t="s">
        <v>210</v>
      </c>
      <c r="CLA44" t="s">
        <v>210</v>
      </c>
      <c r="CLB44" t="s">
        <v>210</v>
      </c>
      <c r="CLC44" t="s">
        <v>210</v>
      </c>
      <c r="CLD44" t="s">
        <v>210</v>
      </c>
      <c r="CLE44" t="s">
        <v>210</v>
      </c>
      <c r="CLF44" t="s">
        <v>210</v>
      </c>
      <c r="CLG44" t="s">
        <v>210</v>
      </c>
      <c r="CLH44" t="s">
        <v>210</v>
      </c>
      <c r="CLI44" t="s">
        <v>210</v>
      </c>
      <c r="CLJ44" t="s">
        <v>210</v>
      </c>
      <c r="CLK44" t="s">
        <v>210</v>
      </c>
      <c r="CLL44" t="s">
        <v>210</v>
      </c>
      <c r="CLM44" t="s">
        <v>210</v>
      </c>
      <c r="CLN44" t="s">
        <v>210</v>
      </c>
      <c r="CLO44" t="s">
        <v>210</v>
      </c>
      <c r="CLP44" t="s">
        <v>210</v>
      </c>
      <c r="CLQ44" t="s">
        <v>210</v>
      </c>
      <c r="CLR44" t="s">
        <v>210</v>
      </c>
      <c r="CLS44" t="s">
        <v>210</v>
      </c>
      <c r="CLT44" t="s">
        <v>210</v>
      </c>
      <c r="CLU44" t="s">
        <v>210</v>
      </c>
      <c r="CLV44" t="s">
        <v>210</v>
      </c>
      <c r="CLW44" t="s">
        <v>210</v>
      </c>
      <c r="CLX44" t="s">
        <v>210</v>
      </c>
      <c r="CLY44" t="s">
        <v>210</v>
      </c>
      <c r="CLZ44" t="s">
        <v>210</v>
      </c>
      <c r="CMA44" t="s">
        <v>210</v>
      </c>
      <c r="CMB44" t="s">
        <v>210</v>
      </c>
      <c r="CMC44" t="s">
        <v>210</v>
      </c>
      <c r="CMD44" t="s">
        <v>210</v>
      </c>
      <c r="CME44" t="s">
        <v>210</v>
      </c>
      <c r="CMF44" t="s">
        <v>210</v>
      </c>
      <c r="CMG44" t="s">
        <v>210</v>
      </c>
      <c r="CMH44" t="s">
        <v>210</v>
      </c>
      <c r="CMI44" t="s">
        <v>210</v>
      </c>
      <c r="CMJ44" t="s">
        <v>210</v>
      </c>
      <c r="CMK44" t="s">
        <v>210</v>
      </c>
      <c r="CML44" t="s">
        <v>210</v>
      </c>
      <c r="CMM44" t="s">
        <v>210</v>
      </c>
      <c r="CMN44" t="s">
        <v>210</v>
      </c>
      <c r="CMO44" t="s">
        <v>210</v>
      </c>
      <c r="CMP44" t="s">
        <v>210</v>
      </c>
      <c r="CMQ44" t="s">
        <v>210</v>
      </c>
      <c r="CMR44" t="s">
        <v>210</v>
      </c>
      <c r="CMS44" t="s">
        <v>210</v>
      </c>
      <c r="CMT44" t="s">
        <v>210</v>
      </c>
      <c r="CMU44" t="s">
        <v>210</v>
      </c>
      <c r="CMV44" t="s">
        <v>210</v>
      </c>
      <c r="CMW44" t="s">
        <v>210</v>
      </c>
      <c r="CMX44" t="s">
        <v>210</v>
      </c>
      <c r="CMY44" t="s">
        <v>210</v>
      </c>
      <c r="CMZ44" t="s">
        <v>210</v>
      </c>
      <c r="CNA44" t="s">
        <v>210</v>
      </c>
      <c r="CNB44" t="s">
        <v>210</v>
      </c>
      <c r="CNC44" t="s">
        <v>210</v>
      </c>
      <c r="CND44" t="s">
        <v>210</v>
      </c>
      <c r="CNE44" t="s">
        <v>210</v>
      </c>
      <c r="CNF44" t="s">
        <v>210</v>
      </c>
      <c r="CNG44" t="s">
        <v>210</v>
      </c>
      <c r="CNH44" t="s">
        <v>210</v>
      </c>
      <c r="CNI44" t="s">
        <v>210</v>
      </c>
      <c r="CNJ44" t="s">
        <v>210</v>
      </c>
      <c r="CNK44" t="s">
        <v>210</v>
      </c>
      <c r="CNL44" t="s">
        <v>210</v>
      </c>
      <c r="CNM44" t="s">
        <v>210</v>
      </c>
      <c r="CNN44" t="s">
        <v>210</v>
      </c>
      <c r="CNO44" t="s">
        <v>210</v>
      </c>
      <c r="CNP44" t="s">
        <v>210</v>
      </c>
      <c r="CNQ44" t="s">
        <v>210</v>
      </c>
      <c r="CNR44" t="s">
        <v>210</v>
      </c>
      <c r="CNS44" t="s">
        <v>210</v>
      </c>
      <c r="CNT44" t="s">
        <v>210</v>
      </c>
      <c r="CNU44" t="s">
        <v>210</v>
      </c>
      <c r="CNV44" t="s">
        <v>210</v>
      </c>
      <c r="CNW44" t="s">
        <v>210</v>
      </c>
      <c r="CNX44" t="s">
        <v>210</v>
      </c>
      <c r="CNY44" t="s">
        <v>210</v>
      </c>
      <c r="CNZ44" t="s">
        <v>210</v>
      </c>
      <c r="COA44" t="s">
        <v>210</v>
      </c>
      <c r="COB44" t="s">
        <v>210</v>
      </c>
      <c r="COC44" t="s">
        <v>210</v>
      </c>
      <c r="COD44" t="s">
        <v>210</v>
      </c>
      <c r="COE44" t="s">
        <v>210</v>
      </c>
      <c r="COF44" t="s">
        <v>210</v>
      </c>
      <c r="COG44" t="s">
        <v>210</v>
      </c>
      <c r="COH44" t="s">
        <v>210</v>
      </c>
      <c r="COI44" t="s">
        <v>210</v>
      </c>
      <c r="COJ44" t="s">
        <v>210</v>
      </c>
      <c r="COK44" t="s">
        <v>210</v>
      </c>
      <c r="COL44" t="s">
        <v>210</v>
      </c>
      <c r="COM44" t="s">
        <v>210</v>
      </c>
      <c r="CON44" t="s">
        <v>210</v>
      </c>
      <c r="COO44" t="s">
        <v>210</v>
      </c>
      <c r="COP44" t="s">
        <v>210</v>
      </c>
      <c r="COQ44" t="s">
        <v>210</v>
      </c>
      <c r="COR44" t="s">
        <v>210</v>
      </c>
      <c r="COS44" t="s">
        <v>210</v>
      </c>
      <c r="COT44" t="s">
        <v>210</v>
      </c>
      <c r="COU44" t="s">
        <v>210</v>
      </c>
      <c r="COV44" t="s">
        <v>210</v>
      </c>
      <c r="COW44" t="s">
        <v>210</v>
      </c>
      <c r="COX44" t="s">
        <v>210</v>
      </c>
      <c r="COY44" t="s">
        <v>210</v>
      </c>
      <c r="COZ44" t="s">
        <v>210</v>
      </c>
      <c r="CPA44" t="s">
        <v>210</v>
      </c>
      <c r="CPB44" t="s">
        <v>210</v>
      </c>
      <c r="CPC44" t="s">
        <v>210</v>
      </c>
      <c r="CPD44" t="s">
        <v>210</v>
      </c>
      <c r="CPE44" t="s">
        <v>210</v>
      </c>
      <c r="CPF44" t="s">
        <v>210</v>
      </c>
      <c r="CPG44" t="s">
        <v>210</v>
      </c>
      <c r="CPH44" t="s">
        <v>210</v>
      </c>
      <c r="CPI44" t="s">
        <v>210</v>
      </c>
      <c r="CPJ44" t="s">
        <v>210</v>
      </c>
      <c r="CPK44" t="s">
        <v>210</v>
      </c>
      <c r="CPL44" t="s">
        <v>210</v>
      </c>
      <c r="CPM44" t="s">
        <v>210</v>
      </c>
      <c r="CPN44" t="s">
        <v>210</v>
      </c>
      <c r="CPO44" t="s">
        <v>210</v>
      </c>
      <c r="CPP44" t="s">
        <v>210</v>
      </c>
      <c r="CPQ44" t="s">
        <v>210</v>
      </c>
      <c r="CPR44" t="s">
        <v>210</v>
      </c>
      <c r="CPS44" t="s">
        <v>210</v>
      </c>
      <c r="CPT44" t="s">
        <v>210</v>
      </c>
      <c r="CPU44" t="s">
        <v>210</v>
      </c>
      <c r="CPV44" t="s">
        <v>210</v>
      </c>
      <c r="CPW44" t="s">
        <v>210</v>
      </c>
      <c r="CPX44" t="s">
        <v>210</v>
      </c>
      <c r="CPY44" t="s">
        <v>210</v>
      </c>
      <c r="CPZ44" t="s">
        <v>210</v>
      </c>
      <c r="CQA44" t="s">
        <v>210</v>
      </c>
      <c r="CQB44" t="s">
        <v>210</v>
      </c>
      <c r="CQC44" t="s">
        <v>210</v>
      </c>
      <c r="CQD44" t="s">
        <v>210</v>
      </c>
      <c r="CQE44" t="s">
        <v>210</v>
      </c>
      <c r="CQF44" t="s">
        <v>210</v>
      </c>
      <c r="CQG44" t="s">
        <v>210</v>
      </c>
      <c r="CQH44" t="s">
        <v>210</v>
      </c>
      <c r="CQI44" t="s">
        <v>210</v>
      </c>
      <c r="CQJ44" t="s">
        <v>210</v>
      </c>
      <c r="CQK44" t="s">
        <v>210</v>
      </c>
      <c r="CQL44" t="s">
        <v>210</v>
      </c>
      <c r="CQM44" t="s">
        <v>210</v>
      </c>
      <c r="CQN44" t="s">
        <v>210</v>
      </c>
      <c r="CQO44" t="s">
        <v>210</v>
      </c>
      <c r="CQP44" t="s">
        <v>210</v>
      </c>
      <c r="CQQ44" t="s">
        <v>210</v>
      </c>
      <c r="CQR44" t="s">
        <v>210</v>
      </c>
      <c r="CQS44" t="s">
        <v>210</v>
      </c>
      <c r="CQT44" t="s">
        <v>210</v>
      </c>
      <c r="CQU44" t="s">
        <v>210</v>
      </c>
      <c r="CQV44" t="s">
        <v>210</v>
      </c>
      <c r="CQW44" t="s">
        <v>210</v>
      </c>
      <c r="CQX44" t="s">
        <v>210</v>
      </c>
      <c r="CQY44" t="s">
        <v>210</v>
      </c>
      <c r="CQZ44" t="s">
        <v>210</v>
      </c>
      <c r="CRA44" t="s">
        <v>210</v>
      </c>
      <c r="CRB44" t="s">
        <v>210</v>
      </c>
      <c r="CRC44" t="s">
        <v>210</v>
      </c>
      <c r="CRD44" t="s">
        <v>210</v>
      </c>
      <c r="CRE44" t="s">
        <v>210</v>
      </c>
      <c r="CRF44" t="s">
        <v>210</v>
      </c>
      <c r="CRG44" t="s">
        <v>210</v>
      </c>
      <c r="CRH44" t="s">
        <v>210</v>
      </c>
      <c r="CRI44" t="s">
        <v>210</v>
      </c>
      <c r="CRJ44" t="s">
        <v>210</v>
      </c>
      <c r="CRK44" t="s">
        <v>210</v>
      </c>
      <c r="CRL44" t="s">
        <v>210</v>
      </c>
      <c r="CRM44" t="s">
        <v>210</v>
      </c>
      <c r="CRN44" t="s">
        <v>210</v>
      </c>
      <c r="CRO44" t="s">
        <v>210</v>
      </c>
      <c r="CRP44" t="s">
        <v>210</v>
      </c>
      <c r="CRQ44" t="s">
        <v>210</v>
      </c>
      <c r="CRR44" t="s">
        <v>210</v>
      </c>
      <c r="CRS44" t="s">
        <v>210</v>
      </c>
      <c r="CRT44" t="s">
        <v>210</v>
      </c>
      <c r="CRU44" t="s">
        <v>210</v>
      </c>
      <c r="CRV44" t="s">
        <v>210</v>
      </c>
      <c r="CRW44" t="s">
        <v>210</v>
      </c>
      <c r="CRX44" t="s">
        <v>210</v>
      </c>
      <c r="CRY44" t="s">
        <v>210</v>
      </c>
      <c r="CRZ44" t="s">
        <v>210</v>
      </c>
      <c r="CSA44" t="s">
        <v>210</v>
      </c>
      <c r="CSB44" t="s">
        <v>210</v>
      </c>
      <c r="CSC44" t="s">
        <v>210</v>
      </c>
      <c r="CSD44" t="s">
        <v>210</v>
      </c>
      <c r="CSE44" t="s">
        <v>210</v>
      </c>
      <c r="CSF44" t="s">
        <v>210</v>
      </c>
      <c r="CSG44" t="s">
        <v>210</v>
      </c>
      <c r="CSH44" t="s">
        <v>210</v>
      </c>
      <c r="CSI44" t="s">
        <v>210</v>
      </c>
      <c r="CSJ44" t="s">
        <v>210</v>
      </c>
      <c r="CSK44" t="s">
        <v>210</v>
      </c>
      <c r="CSL44" t="s">
        <v>210</v>
      </c>
      <c r="CSM44" t="s">
        <v>210</v>
      </c>
      <c r="CSN44" t="s">
        <v>210</v>
      </c>
      <c r="CSO44" t="s">
        <v>210</v>
      </c>
      <c r="CSP44" t="s">
        <v>210</v>
      </c>
      <c r="CSQ44" t="s">
        <v>210</v>
      </c>
      <c r="CSR44" t="s">
        <v>210</v>
      </c>
      <c r="CSS44" t="s">
        <v>210</v>
      </c>
      <c r="CST44" t="s">
        <v>210</v>
      </c>
      <c r="CSU44" t="s">
        <v>210</v>
      </c>
      <c r="CSV44" t="s">
        <v>210</v>
      </c>
      <c r="CSW44" t="s">
        <v>210</v>
      </c>
      <c r="CSX44" t="s">
        <v>210</v>
      </c>
      <c r="CSY44" t="s">
        <v>210</v>
      </c>
      <c r="CSZ44" t="s">
        <v>210</v>
      </c>
      <c r="CTA44" t="s">
        <v>210</v>
      </c>
      <c r="CTB44" t="s">
        <v>210</v>
      </c>
      <c r="CTC44" t="s">
        <v>210</v>
      </c>
      <c r="CTD44" t="s">
        <v>210</v>
      </c>
      <c r="CTE44" t="s">
        <v>210</v>
      </c>
      <c r="CTF44" t="s">
        <v>210</v>
      </c>
      <c r="CTG44" t="s">
        <v>210</v>
      </c>
      <c r="CTH44" t="s">
        <v>210</v>
      </c>
      <c r="CTI44" t="s">
        <v>210</v>
      </c>
      <c r="CTJ44" t="s">
        <v>210</v>
      </c>
      <c r="CTK44" t="s">
        <v>210</v>
      </c>
      <c r="CTL44" t="s">
        <v>210</v>
      </c>
      <c r="CTM44" t="s">
        <v>210</v>
      </c>
      <c r="CTN44" t="s">
        <v>210</v>
      </c>
      <c r="CTO44" t="s">
        <v>210</v>
      </c>
      <c r="CTP44" t="s">
        <v>210</v>
      </c>
      <c r="CTQ44" t="s">
        <v>210</v>
      </c>
      <c r="CTR44" t="s">
        <v>210</v>
      </c>
      <c r="CTS44" t="s">
        <v>210</v>
      </c>
      <c r="CTT44" t="s">
        <v>210</v>
      </c>
      <c r="CTU44" t="s">
        <v>210</v>
      </c>
      <c r="CTV44" t="s">
        <v>210</v>
      </c>
      <c r="CTW44" t="s">
        <v>210</v>
      </c>
      <c r="CTX44" t="s">
        <v>210</v>
      </c>
      <c r="CTY44" t="s">
        <v>210</v>
      </c>
      <c r="CTZ44" t="s">
        <v>210</v>
      </c>
      <c r="CUA44" t="s">
        <v>210</v>
      </c>
      <c r="CUB44" t="s">
        <v>210</v>
      </c>
      <c r="CUC44" t="s">
        <v>210</v>
      </c>
      <c r="CUD44" t="s">
        <v>210</v>
      </c>
      <c r="CUE44" t="s">
        <v>210</v>
      </c>
      <c r="CUF44" t="s">
        <v>210</v>
      </c>
      <c r="CUG44" t="s">
        <v>210</v>
      </c>
      <c r="CUH44" t="s">
        <v>210</v>
      </c>
      <c r="CUI44" t="s">
        <v>210</v>
      </c>
      <c r="CUJ44" t="s">
        <v>210</v>
      </c>
      <c r="CUK44" t="s">
        <v>210</v>
      </c>
      <c r="CUL44" t="s">
        <v>210</v>
      </c>
      <c r="CUM44" t="s">
        <v>210</v>
      </c>
      <c r="CUN44" t="s">
        <v>210</v>
      </c>
      <c r="CUO44" t="s">
        <v>210</v>
      </c>
      <c r="CUP44" t="s">
        <v>210</v>
      </c>
      <c r="CUQ44" t="s">
        <v>210</v>
      </c>
      <c r="CUR44" t="s">
        <v>210</v>
      </c>
      <c r="CUS44" t="s">
        <v>210</v>
      </c>
      <c r="CUT44" t="s">
        <v>210</v>
      </c>
      <c r="CUU44" t="s">
        <v>210</v>
      </c>
      <c r="CUV44" t="s">
        <v>210</v>
      </c>
      <c r="CUW44" t="s">
        <v>210</v>
      </c>
      <c r="CUX44" t="s">
        <v>210</v>
      </c>
      <c r="CUY44" t="s">
        <v>210</v>
      </c>
      <c r="CUZ44" t="s">
        <v>210</v>
      </c>
      <c r="CVA44" t="s">
        <v>210</v>
      </c>
      <c r="CVB44" t="s">
        <v>210</v>
      </c>
      <c r="CVC44" t="s">
        <v>210</v>
      </c>
      <c r="CVD44" t="s">
        <v>210</v>
      </c>
      <c r="CVE44" t="s">
        <v>210</v>
      </c>
      <c r="CVF44" t="s">
        <v>210</v>
      </c>
      <c r="CVG44" t="s">
        <v>210</v>
      </c>
      <c r="CVH44" t="s">
        <v>210</v>
      </c>
      <c r="CVI44" t="s">
        <v>210</v>
      </c>
      <c r="CVJ44" t="s">
        <v>210</v>
      </c>
      <c r="CVK44" t="s">
        <v>210</v>
      </c>
      <c r="CVL44" t="s">
        <v>210</v>
      </c>
      <c r="CVM44" t="s">
        <v>210</v>
      </c>
      <c r="CVN44" t="s">
        <v>210</v>
      </c>
      <c r="CVO44" t="s">
        <v>210</v>
      </c>
      <c r="CVP44" t="s">
        <v>210</v>
      </c>
      <c r="CVQ44" t="s">
        <v>210</v>
      </c>
      <c r="CVR44" t="s">
        <v>210</v>
      </c>
      <c r="CVS44" t="s">
        <v>210</v>
      </c>
      <c r="CVT44" t="s">
        <v>210</v>
      </c>
      <c r="CVU44" t="s">
        <v>210</v>
      </c>
      <c r="CVV44" t="s">
        <v>210</v>
      </c>
      <c r="CVW44" t="s">
        <v>210</v>
      </c>
      <c r="CVX44" t="s">
        <v>210</v>
      </c>
      <c r="CVY44" t="s">
        <v>210</v>
      </c>
      <c r="CVZ44" t="s">
        <v>210</v>
      </c>
      <c r="CWA44" t="s">
        <v>210</v>
      </c>
      <c r="CWB44" t="s">
        <v>210</v>
      </c>
      <c r="CWC44" t="s">
        <v>210</v>
      </c>
      <c r="CWD44" t="s">
        <v>210</v>
      </c>
      <c r="CWE44" t="s">
        <v>210</v>
      </c>
      <c r="CWF44" t="s">
        <v>210</v>
      </c>
      <c r="CWG44" t="s">
        <v>210</v>
      </c>
      <c r="CWH44" t="s">
        <v>210</v>
      </c>
      <c r="CWI44" t="s">
        <v>210</v>
      </c>
      <c r="CWJ44" t="s">
        <v>210</v>
      </c>
      <c r="CWK44" t="s">
        <v>210</v>
      </c>
      <c r="CWL44" t="s">
        <v>210</v>
      </c>
      <c r="CWM44" t="s">
        <v>210</v>
      </c>
      <c r="CWN44" t="s">
        <v>210</v>
      </c>
      <c r="CWO44" t="s">
        <v>210</v>
      </c>
      <c r="CWP44" t="s">
        <v>210</v>
      </c>
      <c r="CWQ44" t="s">
        <v>210</v>
      </c>
      <c r="CWR44" t="s">
        <v>210</v>
      </c>
      <c r="CWS44" t="s">
        <v>210</v>
      </c>
      <c r="CWT44" t="s">
        <v>210</v>
      </c>
      <c r="CWU44" t="s">
        <v>210</v>
      </c>
      <c r="CWV44" t="s">
        <v>210</v>
      </c>
      <c r="CWW44" t="s">
        <v>210</v>
      </c>
      <c r="CWX44" t="s">
        <v>210</v>
      </c>
      <c r="CWY44" t="s">
        <v>210</v>
      </c>
      <c r="CWZ44" t="s">
        <v>210</v>
      </c>
      <c r="CXA44" t="s">
        <v>210</v>
      </c>
      <c r="CXB44" t="s">
        <v>210</v>
      </c>
      <c r="CXC44" t="s">
        <v>210</v>
      </c>
      <c r="CXD44" t="s">
        <v>210</v>
      </c>
      <c r="CXE44" t="s">
        <v>210</v>
      </c>
      <c r="CXF44" t="s">
        <v>210</v>
      </c>
      <c r="CXG44" t="s">
        <v>210</v>
      </c>
      <c r="CXH44" t="s">
        <v>210</v>
      </c>
      <c r="CXI44" t="s">
        <v>210</v>
      </c>
      <c r="CXJ44" t="s">
        <v>210</v>
      </c>
      <c r="CXK44" t="s">
        <v>210</v>
      </c>
      <c r="CXL44" t="s">
        <v>210</v>
      </c>
      <c r="CXM44" t="s">
        <v>210</v>
      </c>
      <c r="CXN44" t="s">
        <v>210</v>
      </c>
      <c r="CXO44" t="s">
        <v>210</v>
      </c>
      <c r="CXP44" t="s">
        <v>210</v>
      </c>
      <c r="CXQ44" t="s">
        <v>210</v>
      </c>
      <c r="CXR44" t="s">
        <v>210</v>
      </c>
      <c r="CXS44" t="s">
        <v>210</v>
      </c>
      <c r="CXT44" t="s">
        <v>210</v>
      </c>
      <c r="CXU44" t="s">
        <v>210</v>
      </c>
      <c r="CXV44" t="s">
        <v>210</v>
      </c>
      <c r="CXW44" t="s">
        <v>210</v>
      </c>
      <c r="CXX44" t="s">
        <v>210</v>
      </c>
      <c r="CXY44" t="s">
        <v>210</v>
      </c>
      <c r="CXZ44" t="s">
        <v>210</v>
      </c>
      <c r="CYA44" t="s">
        <v>210</v>
      </c>
      <c r="CYB44" t="s">
        <v>210</v>
      </c>
      <c r="CYC44" t="s">
        <v>210</v>
      </c>
      <c r="CYD44" t="s">
        <v>210</v>
      </c>
      <c r="CYE44" t="s">
        <v>210</v>
      </c>
      <c r="CYF44" t="s">
        <v>210</v>
      </c>
      <c r="CYG44" t="s">
        <v>210</v>
      </c>
      <c r="CYH44" t="s">
        <v>210</v>
      </c>
      <c r="CYI44" t="s">
        <v>210</v>
      </c>
      <c r="CYJ44" t="s">
        <v>210</v>
      </c>
      <c r="CYK44" t="s">
        <v>210</v>
      </c>
      <c r="CYL44" t="s">
        <v>210</v>
      </c>
      <c r="CYM44" t="s">
        <v>210</v>
      </c>
      <c r="CYN44" t="s">
        <v>210</v>
      </c>
      <c r="CYO44" t="s">
        <v>210</v>
      </c>
      <c r="CYP44" t="s">
        <v>210</v>
      </c>
      <c r="CYQ44" t="s">
        <v>210</v>
      </c>
      <c r="CYR44" t="s">
        <v>210</v>
      </c>
      <c r="CYS44" t="s">
        <v>210</v>
      </c>
      <c r="CYT44" t="s">
        <v>210</v>
      </c>
      <c r="CYU44" t="s">
        <v>210</v>
      </c>
      <c r="CYV44" t="s">
        <v>210</v>
      </c>
      <c r="CYW44" t="s">
        <v>210</v>
      </c>
      <c r="CYX44" t="s">
        <v>210</v>
      </c>
      <c r="CYY44" t="s">
        <v>210</v>
      </c>
      <c r="CYZ44" t="s">
        <v>210</v>
      </c>
      <c r="CZA44" t="s">
        <v>210</v>
      </c>
      <c r="CZB44" t="s">
        <v>210</v>
      </c>
      <c r="CZC44" t="s">
        <v>210</v>
      </c>
      <c r="CZD44" t="s">
        <v>210</v>
      </c>
      <c r="CZE44" t="s">
        <v>210</v>
      </c>
      <c r="CZF44" t="s">
        <v>210</v>
      </c>
      <c r="CZG44" t="s">
        <v>210</v>
      </c>
      <c r="CZH44" t="s">
        <v>210</v>
      </c>
      <c r="CZI44" t="s">
        <v>210</v>
      </c>
      <c r="CZJ44" t="s">
        <v>210</v>
      </c>
      <c r="CZK44" t="s">
        <v>210</v>
      </c>
      <c r="CZL44" t="s">
        <v>210</v>
      </c>
      <c r="CZM44" t="s">
        <v>210</v>
      </c>
      <c r="CZN44" t="s">
        <v>210</v>
      </c>
      <c r="CZO44" t="s">
        <v>210</v>
      </c>
      <c r="CZP44" t="s">
        <v>210</v>
      </c>
      <c r="CZQ44" t="s">
        <v>210</v>
      </c>
      <c r="CZR44" t="s">
        <v>210</v>
      </c>
      <c r="CZS44" t="s">
        <v>210</v>
      </c>
      <c r="CZT44" t="s">
        <v>210</v>
      </c>
      <c r="CZU44" t="s">
        <v>210</v>
      </c>
      <c r="CZV44" t="s">
        <v>210</v>
      </c>
      <c r="CZW44" t="s">
        <v>210</v>
      </c>
      <c r="CZX44" t="s">
        <v>210</v>
      </c>
      <c r="CZY44" t="s">
        <v>210</v>
      </c>
      <c r="CZZ44" t="s">
        <v>210</v>
      </c>
      <c r="DAA44" t="s">
        <v>210</v>
      </c>
      <c r="DAB44" t="s">
        <v>210</v>
      </c>
      <c r="DAC44" t="s">
        <v>210</v>
      </c>
      <c r="DAD44" t="s">
        <v>210</v>
      </c>
      <c r="DAE44" t="s">
        <v>210</v>
      </c>
      <c r="DAF44" t="s">
        <v>210</v>
      </c>
      <c r="DAG44" t="s">
        <v>210</v>
      </c>
      <c r="DAH44" t="s">
        <v>210</v>
      </c>
      <c r="DAI44" t="s">
        <v>210</v>
      </c>
      <c r="DAJ44" t="s">
        <v>210</v>
      </c>
      <c r="DAK44" t="s">
        <v>210</v>
      </c>
      <c r="DAL44" t="s">
        <v>210</v>
      </c>
      <c r="DAM44" t="s">
        <v>210</v>
      </c>
      <c r="DAN44" t="s">
        <v>210</v>
      </c>
      <c r="DAO44" t="s">
        <v>210</v>
      </c>
      <c r="DAP44" t="s">
        <v>210</v>
      </c>
      <c r="DAQ44" t="s">
        <v>210</v>
      </c>
      <c r="DAR44" t="s">
        <v>210</v>
      </c>
      <c r="DAS44" t="s">
        <v>210</v>
      </c>
      <c r="DAT44" t="s">
        <v>210</v>
      </c>
      <c r="DAU44" t="s">
        <v>210</v>
      </c>
      <c r="DAV44" t="s">
        <v>210</v>
      </c>
      <c r="DAW44" t="s">
        <v>210</v>
      </c>
      <c r="DAX44" t="s">
        <v>210</v>
      </c>
      <c r="DAY44" t="s">
        <v>210</v>
      </c>
      <c r="DAZ44" t="s">
        <v>210</v>
      </c>
      <c r="DBA44" t="s">
        <v>210</v>
      </c>
      <c r="DBB44" t="s">
        <v>210</v>
      </c>
      <c r="DBC44" t="s">
        <v>210</v>
      </c>
      <c r="DBD44" t="s">
        <v>210</v>
      </c>
      <c r="DBE44" t="s">
        <v>210</v>
      </c>
      <c r="DBF44" t="s">
        <v>210</v>
      </c>
      <c r="DBG44" t="s">
        <v>210</v>
      </c>
      <c r="DBH44" t="s">
        <v>210</v>
      </c>
      <c r="DBI44" t="s">
        <v>210</v>
      </c>
      <c r="DBJ44" t="s">
        <v>210</v>
      </c>
      <c r="DBK44" t="s">
        <v>210</v>
      </c>
      <c r="DBL44" t="s">
        <v>210</v>
      </c>
      <c r="DBM44" t="s">
        <v>210</v>
      </c>
      <c r="DBN44" t="s">
        <v>210</v>
      </c>
      <c r="DBO44" t="s">
        <v>210</v>
      </c>
      <c r="DBP44" t="s">
        <v>210</v>
      </c>
      <c r="DBQ44" t="s">
        <v>210</v>
      </c>
      <c r="DBR44" t="s">
        <v>210</v>
      </c>
      <c r="DBS44" t="s">
        <v>210</v>
      </c>
      <c r="DBT44" t="s">
        <v>210</v>
      </c>
      <c r="DBU44" t="s">
        <v>210</v>
      </c>
      <c r="DBV44" t="s">
        <v>210</v>
      </c>
      <c r="DBW44" t="s">
        <v>210</v>
      </c>
      <c r="DBX44" t="s">
        <v>210</v>
      </c>
      <c r="DBY44" t="s">
        <v>210</v>
      </c>
      <c r="DBZ44" t="s">
        <v>210</v>
      </c>
      <c r="DCA44" t="s">
        <v>210</v>
      </c>
      <c r="DCB44" t="s">
        <v>210</v>
      </c>
      <c r="DCC44" t="s">
        <v>210</v>
      </c>
      <c r="DCD44" t="s">
        <v>210</v>
      </c>
      <c r="DCE44" t="s">
        <v>210</v>
      </c>
      <c r="DCF44" t="s">
        <v>210</v>
      </c>
      <c r="DCG44" t="s">
        <v>210</v>
      </c>
      <c r="DCH44" t="s">
        <v>210</v>
      </c>
      <c r="DCI44" t="s">
        <v>210</v>
      </c>
      <c r="DCJ44" t="s">
        <v>210</v>
      </c>
      <c r="DCK44" t="s">
        <v>210</v>
      </c>
      <c r="DCL44" t="s">
        <v>210</v>
      </c>
      <c r="DCM44" t="s">
        <v>210</v>
      </c>
      <c r="DCN44" t="s">
        <v>210</v>
      </c>
      <c r="DCO44" t="s">
        <v>210</v>
      </c>
      <c r="DCP44" t="s">
        <v>210</v>
      </c>
      <c r="DCQ44" t="s">
        <v>210</v>
      </c>
      <c r="DCR44" t="s">
        <v>210</v>
      </c>
      <c r="DCS44" t="s">
        <v>210</v>
      </c>
      <c r="DCT44" t="s">
        <v>210</v>
      </c>
      <c r="DCU44" t="s">
        <v>210</v>
      </c>
      <c r="DCV44" t="s">
        <v>210</v>
      </c>
      <c r="DCW44" t="s">
        <v>210</v>
      </c>
      <c r="DCX44" t="s">
        <v>210</v>
      </c>
      <c r="DCY44" t="s">
        <v>210</v>
      </c>
      <c r="DCZ44" t="s">
        <v>210</v>
      </c>
      <c r="DDA44" t="s">
        <v>210</v>
      </c>
      <c r="DDB44" t="s">
        <v>210</v>
      </c>
      <c r="DDC44" t="s">
        <v>210</v>
      </c>
      <c r="DDD44" t="s">
        <v>210</v>
      </c>
      <c r="DDE44" t="s">
        <v>210</v>
      </c>
      <c r="DDF44" t="s">
        <v>210</v>
      </c>
      <c r="DDG44" t="s">
        <v>210</v>
      </c>
      <c r="DDH44" t="s">
        <v>210</v>
      </c>
      <c r="DDI44" t="s">
        <v>210</v>
      </c>
      <c r="DDJ44" t="s">
        <v>210</v>
      </c>
      <c r="DDK44" t="s">
        <v>210</v>
      </c>
      <c r="DDL44" t="s">
        <v>210</v>
      </c>
      <c r="DDM44" t="s">
        <v>210</v>
      </c>
      <c r="DDN44" t="s">
        <v>210</v>
      </c>
      <c r="DDO44" t="s">
        <v>210</v>
      </c>
      <c r="DDP44" t="s">
        <v>210</v>
      </c>
      <c r="DDQ44" t="s">
        <v>210</v>
      </c>
      <c r="DDR44" t="s">
        <v>210</v>
      </c>
      <c r="DDS44" t="s">
        <v>210</v>
      </c>
      <c r="DDT44" t="s">
        <v>210</v>
      </c>
      <c r="DDU44" t="s">
        <v>210</v>
      </c>
      <c r="DDV44" t="s">
        <v>210</v>
      </c>
      <c r="DDW44" t="s">
        <v>210</v>
      </c>
      <c r="DDX44" t="s">
        <v>210</v>
      </c>
      <c r="DDY44" t="s">
        <v>210</v>
      </c>
      <c r="DDZ44" t="s">
        <v>210</v>
      </c>
      <c r="DEA44" t="s">
        <v>210</v>
      </c>
      <c r="DEB44" t="s">
        <v>210</v>
      </c>
      <c r="DEC44" t="s">
        <v>210</v>
      </c>
      <c r="DED44" t="s">
        <v>210</v>
      </c>
      <c r="DEE44" t="s">
        <v>210</v>
      </c>
      <c r="DEF44" t="s">
        <v>210</v>
      </c>
      <c r="DEG44" t="s">
        <v>210</v>
      </c>
      <c r="DEH44" t="s">
        <v>210</v>
      </c>
      <c r="DEI44" t="s">
        <v>210</v>
      </c>
      <c r="DEJ44" t="s">
        <v>210</v>
      </c>
      <c r="DEK44" t="s">
        <v>210</v>
      </c>
      <c r="DEL44" t="s">
        <v>210</v>
      </c>
      <c r="DEM44" t="s">
        <v>210</v>
      </c>
      <c r="DEN44" t="s">
        <v>210</v>
      </c>
      <c r="DEO44" t="s">
        <v>210</v>
      </c>
      <c r="DEP44" t="s">
        <v>210</v>
      </c>
      <c r="DEQ44" t="s">
        <v>210</v>
      </c>
      <c r="DER44" t="s">
        <v>210</v>
      </c>
      <c r="DES44" t="s">
        <v>210</v>
      </c>
      <c r="DET44" t="s">
        <v>210</v>
      </c>
      <c r="DEU44" t="s">
        <v>210</v>
      </c>
      <c r="DEV44" t="s">
        <v>210</v>
      </c>
      <c r="DEW44" t="s">
        <v>210</v>
      </c>
      <c r="DEX44" t="s">
        <v>210</v>
      </c>
      <c r="DEY44" t="s">
        <v>210</v>
      </c>
      <c r="DEZ44" t="s">
        <v>210</v>
      </c>
      <c r="DFA44" t="s">
        <v>210</v>
      </c>
      <c r="DFB44" t="s">
        <v>210</v>
      </c>
      <c r="DFC44" t="s">
        <v>210</v>
      </c>
      <c r="DFD44" t="s">
        <v>210</v>
      </c>
      <c r="DFE44" t="s">
        <v>210</v>
      </c>
      <c r="DFF44" t="s">
        <v>210</v>
      </c>
      <c r="DFG44" t="s">
        <v>210</v>
      </c>
      <c r="DFH44" t="s">
        <v>210</v>
      </c>
      <c r="DFI44" t="s">
        <v>210</v>
      </c>
      <c r="DFJ44" t="s">
        <v>210</v>
      </c>
      <c r="DFK44" t="s">
        <v>210</v>
      </c>
      <c r="DFL44" t="s">
        <v>210</v>
      </c>
      <c r="DFM44" t="s">
        <v>210</v>
      </c>
      <c r="DFN44" t="s">
        <v>210</v>
      </c>
      <c r="DFO44" t="s">
        <v>210</v>
      </c>
      <c r="DFP44" t="s">
        <v>210</v>
      </c>
      <c r="DFQ44" t="s">
        <v>210</v>
      </c>
      <c r="DFR44" t="s">
        <v>210</v>
      </c>
      <c r="DFS44" t="s">
        <v>210</v>
      </c>
      <c r="DFT44" t="s">
        <v>210</v>
      </c>
      <c r="DFU44" t="s">
        <v>210</v>
      </c>
      <c r="DFV44" t="s">
        <v>210</v>
      </c>
      <c r="DFW44" t="s">
        <v>210</v>
      </c>
      <c r="DFX44" t="s">
        <v>210</v>
      </c>
      <c r="DFY44" t="s">
        <v>210</v>
      </c>
      <c r="DFZ44" t="s">
        <v>210</v>
      </c>
      <c r="DGA44" t="s">
        <v>210</v>
      </c>
      <c r="DGB44" t="s">
        <v>210</v>
      </c>
      <c r="DGC44" t="s">
        <v>210</v>
      </c>
      <c r="DGD44" t="s">
        <v>210</v>
      </c>
      <c r="DGE44" t="s">
        <v>210</v>
      </c>
      <c r="DGF44" t="s">
        <v>210</v>
      </c>
      <c r="DGG44" t="s">
        <v>210</v>
      </c>
      <c r="DGH44" t="s">
        <v>210</v>
      </c>
      <c r="DGI44" t="s">
        <v>210</v>
      </c>
      <c r="DGJ44" t="s">
        <v>210</v>
      </c>
      <c r="DGK44" t="s">
        <v>210</v>
      </c>
      <c r="DGL44" t="s">
        <v>210</v>
      </c>
      <c r="DGM44" t="s">
        <v>210</v>
      </c>
      <c r="DGN44" t="s">
        <v>210</v>
      </c>
      <c r="DGO44" t="s">
        <v>210</v>
      </c>
      <c r="DGP44" t="s">
        <v>210</v>
      </c>
      <c r="DGQ44" t="s">
        <v>210</v>
      </c>
      <c r="DGR44" t="s">
        <v>210</v>
      </c>
      <c r="DGS44" t="s">
        <v>210</v>
      </c>
      <c r="DGT44" t="s">
        <v>210</v>
      </c>
      <c r="DGU44" t="s">
        <v>210</v>
      </c>
      <c r="DGV44" t="s">
        <v>210</v>
      </c>
      <c r="DGW44" t="s">
        <v>210</v>
      </c>
      <c r="DGX44" t="s">
        <v>210</v>
      </c>
      <c r="DGY44" t="s">
        <v>210</v>
      </c>
      <c r="DGZ44" t="s">
        <v>210</v>
      </c>
      <c r="DHA44" t="s">
        <v>210</v>
      </c>
      <c r="DHB44" t="s">
        <v>210</v>
      </c>
      <c r="DHC44" t="s">
        <v>210</v>
      </c>
      <c r="DHD44" t="s">
        <v>210</v>
      </c>
      <c r="DHE44" t="s">
        <v>210</v>
      </c>
      <c r="DHF44" t="s">
        <v>210</v>
      </c>
      <c r="DHG44" t="s">
        <v>210</v>
      </c>
      <c r="DHH44" t="s">
        <v>210</v>
      </c>
      <c r="DHI44" t="s">
        <v>210</v>
      </c>
      <c r="DHJ44" t="s">
        <v>210</v>
      </c>
      <c r="DHK44" t="s">
        <v>210</v>
      </c>
      <c r="DHL44" t="s">
        <v>210</v>
      </c>
      <c r="DHM44" t="s">
        <v>210</v>
      </c>
      <c r="DHN44" t="s">
        <v>210</v>
      </c>
      <c r="DHO44" t="s">
        <v>210</v>
      </c>
      <c r="DHP44" t="s">
        <v>210</v>
      </c>
      <c r="DHQ44" t="s">
        <v>210</v>
      </c>
      <c r="DHR44" t="s">
        <v>210</v>
      </c>
      <c r="DHS44" t="s">
        <v>210</v>
      </c>
      <c r="DHT44" t="s">
        <v>210</v>
      </c>
      <c r="DHU44" t="s">
        <v>210</v>
      </c>
      <c r="DHV44" t="s">
        <v>210</v>
      </c>
      <c r="DHW44" t="s">
        <v>210</v>
      </c>
      <c r="DHX44" t="s">
        <v>210</v>
      </c>
      <c r="DHY44" t="s">
        <v>210</v>
      </c>
      <c r="DHZ44" t="s">
        <v>210</v>
      </c>
      <c r="DIA44" t="s">
        <v>210</v>
      </c>
      <c r="DIB44" t="s">
        <v>210</v>
      </c>
      <c r="DIC44" t="s">
        <v>210</v>
      </c>
      <c r="DID44" t="s">
        <v>210</v>
      </c>
      <c r="DIE44" t="s">
        <v>210</v>
      </c>
      <c r="DIF44" t="s">
        <v>210</v>
      </c>
      <c r="DIG44" t="s">
        <v>210</v>
      </c>
      <c r="DIH44" t="s">
        <v>210</v>
      </c>
      <c r="DII44" t="s">
        <v>210</v>
      </c>
      <c r="DIJ44" t="s">
        <v>210</v>
      </c>
      <c r="DIK44" t="s">
        <v>210</v>
      </c>
      <c r="DIL44" t="s">
        <v>210</v>
      </c>
      <c r="DIM44" t="s">
        <v>210</v>
      </c>
      <c r="DIN44" t="s">
        <v>210</v>
      </c>
      <c r="DIO44" t="s">
        <v>210</v>
      </c>
      <c r="DIP44" t="s">
        <v>210</v>
      </c>
      <c r="DIQ44" t="s">
        <v>210</v>
      </c>
      <c r="DIR44" t="s">
        <v>210</v>
      </c>
      <c r="DIS44" t="s">
        <v>210</v>
      </c>
      <c r="DIT44" t="s">
        <v>210</v>
      </c>
      <c r="DIU44" t="s">
        <v>210</v>
      </c>
      <c r="DIV44" t="s">
        <v>210</v>
      </c>
      <c r="DIW44" t="s">
        <v>210</v>
      </c>
      <c r="DIX44" t="s">
        <v>210</v>
      </c>
      <c r="DIY44" t="s">
        <v>210</v>
      </c>
      <c r="DIZ44" t="s">
        <v>210</v>
      </c>
      <c r="DJA44" t="s">
        <v>210</v>
      </c>
      <c r="DJB44" t="s">
        <v>210</v>
      </c>
      <c r="DJC44" t="s">
        <v>210</v>
      </c>
      <c r="DJD44" t="s">
        <v>210</v>
      </c>
      <c r="DJE44" t="s">
        <v>210</v>
      </c>
      <c r="DJF44" t="s">
        <v>210</v>
      </c>
      <c r="DJG44" t="s">
        <v>210</v>
      </c>
      <c r="DJH44" t="s">
        <v>210</v>
      </c>
      <c r="DJI44" t="s">
        <v>210</v>
      </c>
      <c r="DJJ44" t="s">
        <v>210</v>
      </c>
      <c r="DJK44" t="s">
        <v>210</v>
      </c>
      <c r="DJL44" t="s">
        <v>210</v>
      </c>
      <c r="DJM44" t="s">
        <v>210</v>
      </c>
      <c r="DJN44" t="s">
        <v>210</v>
      </c>
      <c r="DJO44" t="s">
        <v>210</v>
      </c>
      <c r="DJP44" t="s">
        <v>210</v>
      </c>
      <c r="DJQ44" t="s">
        <v>210</v>
      </c>
      <c r="DJR44" t="s">
        <v>210</v>
      </c>
      <c r="DJS44" t="s">
        <v>210</v>
      </c>
      <c r="DJT44" t="s">
        <v>210</v>
      </c>
      <c r="DJU44" t="s">
        <v>210</v>
      </c>
      <c r="DJV44" t="s">
        <v>210</v>
      </c>
      <c r="DJW44" t="s">
        <v>210</v>
      </c>
      <c r="DJX44" t="s">
        <v>210</v>
      </c>
      <c r="DJY44" t="s">
        <v>210</v>
      </c>
      <c r="DJZ44" t="s">
        <v>210</v>
      </c>
      <c r="DKA44" t="s">
        <v>210</v>
      </c>
      <c r="DKB44" t="s">
        <v>210</v>
      </c>
      <c r="DKC44" t="s">
        <v>210</v>
      </c>
      <c r="DKD44" t="s">
        <v>210</v>
      </c>
      <c r="DKE44" t="s">
        <v>210</v>
      </c>
      <c r="DKF44" t="s">
        <v>210</v>
      </c>
      <c r="DKG44" t="s">
        <v>210</v>
      </c>
      <c r="DKH44" t="s">
        <v>210</v>
      </c>
      <c r="DKI44" t="s">
        <v>210</v>
      </c>
      <c r="DKJ44" t="s">
        <v>210</v>
      </c>
      <c r="DKK44" t="s">
        <v>210</v>
      </c>
      <c r="DKL44" t="s">
        <v>210</v>
      </c>
      <c r="DKM44" t="s">
        <v>210</v>
      </c>
      <c r="DKN44" t="s">
        <v>210</v>
      </c>
      <c r="DKO44" t="s">
        <v>210</v>
      </c>
      <c r="DKP44" t="s">
        <v>210</v>
      </c>
      <c r="DKQ44" t="s">
        <v>210</v>
      </c>
      <c r="DKR44" t="s">
        <v>210</v>
      </c>
      <c r="DKS44" t="s">
        <v>210</v>
      </c>
      <c r="DKT44" t="s">
        <v>210</v>
      </c>
      <c r="DKU44" t="s">
        <v>210</v>
      </c>
      <c r="DKV44" t="s">
        <v>210</v>
      </c>
      <c r="DKW44" t="s">
        <v>210</v>
      </c>
      <c r="DKX44" t="s">
        <v>210</v>
      </c>
      <c r="DKY44" t="s">
        <v>210</v>
      </c>
      <c r="DKZ44" t="s">
        <v>210</v>
      </c>
      <c r="DLA44" t="s">
        <v>210</v>
      </c>
      <c r="DLB44" t="s">
        <v>210</v>
      </c>
      <c r="DLC44" t="s">
        <v>210</v>
      </c>
      <c r="DLD44" t="s">
        <v>210</v>
      </c>
      <c r="DLE44" t="s">
        <v>210</v>
      </c>
      <c r="DLF44" t="s">
        <v>210</v>
      </c>
      <c r="DLG44" t="s">
        <v>210</v>
      </c>
      <c r="DLH44" t="s">
        <v>210</v>
      </c>
      <c r="DLI44" t="s">
        <v>210</v>
      </c>
      <c r="DLJ44" t="s">
        <v>210</v>
      </c>
      <c r="DLK44" t="s">
        <v>210</v>
      </c>
      <c r="DLL44" t="s">
        <v>210</v>
      </c>
      <c r="DLM44" t="s">
        <v>210</v>
      </c>
      <c r="DLN44" t="s">
        <v>210</v>
      </c>
      <c r="DLO44" t="s">
        <v>210</v>
      </c>
      <c r="DLP44" t="s">
        <v>210</v>
      </c>
      <c r="DLQ44" t="s">
        <v>210</v>
      </c>
      <c r="DLR44" t="s">
        <v>210</v>
      </c>
      <c r="DLS44" t="s">
        <v>210</v>
      </c>
      <c r="DLT44" t="s">
        <v>210</v>
      </c>
      <c r="DLU44" t="s">
        <v>210</v>
      </c>
      <c r="DLV44" t="s">
        <v>210</v>
      </c>
      <c r="DLW44" t="s">
        <v>210</v>
      </c>
      <c r="DLX44" t="s">
        <v>210</v>
      </c>
      <c r="DLY44" t="s">
        <v>210</v>
      </c>
      <c r="DLZ44" t="s">
        <v>210</v>
      </c>
      <c r="DMA44" t="s">
        <v>210</v>
      </c>
      <c r="DMB44" t="s">
        <v>210</v>
      </c>
      <c r="DMC44" t="s">
        <v>210</v>
      </c>
      <c r="DMD44" t="s">
        <v>210</v>
      </c>
      <c r="DME44" t="s">
        <v>210</v>
      </c>
      <c r="DMF44" t="s">
        <v>210</v>
      </c>
      <c r="DMG44" t="s">
        <v>210</v>
      </c>
      <c r="DMH44" t="s">
        <v>210</v>
      </c>
      <c r="DMI44" t="s">
        <v>210</v>
      </c>
      <c r="DMJ44" t="s">
        <v>210</v>
      </c>
      <c r="DMK44" t="s">
        <v>210</v>
      </c>
      <c r="DML44" t="s">
        <v>210</v>
      </c>
      <c r="DMM44" t="s">
        <v>210</v>
      </c>
      <c r="DMN44" t="s">
        <v>210</v>
      </c>
      <c r="DMO44" t="s">
        <v>210</v>
      </c>
      <c r="DMP44" t="s">
        <v>210</v>
      </c>
      <c r="DMQ44" t="s">
        <v>210</v>
      </c>
      <c r="DMR44" t="s">
        <v>210</v>
      </c>
      <c r="DMS44" t="s">
        <v>210</v>
      </c>
      <c r="DMT44" t="s">
        <v>210</v>
      </c>
      <c r="DMU44" t="s">
        <v>210</v>
      </c>
      <c r="DMV44" t="s">
        <v>210</v>
      </c>
      <c r="DMW44" t="s">
        <v>210</v>
      </c>
      <c r="DMX44" t="s">
        <v>210</v>
      </c>
      <c r="DMY44" t="s">
        <v>210</v>
      </c>
      <c r="DMZ44" t="s">
        <v>210</v>
      </c>
      <c r="DNA44" t="s">
        <v>210</v>
      </c>
      <c r="DNB44" t="s">
        <v>210</v>
      </c>
      <c r="DNC44" t="s">
        <v>210</v>
      </c>
      <c r="DND44" t="s">
        <v>210</v>
      </c>
      <c r="DNE44" t="s">
        <v>210</v>
      </c>
      <c r="DNF44" t="s">
        <v>210</v>
      </c>
      <c r="DNG44" t="s">
        <v>210</v>
      </c>
      <c r="DNH44" t="s">
        <v>210</v>
      </c>
      <c r="DNI44" t="s">
        <v>210</v>
      </c>
      <c r="DNJ44" t="s">
        <v>210</v>
      </c>
      <c r="DNK44" t="s">
        <v>210</v>
      </c>
      <c r="DNL44" t="s">
        <v>210</v>
      </c>
      <c r="DNM44" t="s">
        <v>210</v>
      </c>
      <c r="DNN44" t="s">
        <v>210</v>
      </c>
      <c r="DNO44" t="s">
        <v>210</v>
      </c>
      <c r="DNP44" t="s">
        <v>210</v>
      </c>
      <c r="DNQ44" t="s">
        <v>210</v>
      </c>
      <c r="DNR44" t="s">
        <v>210</v>
      </c>
      <c r="DNS44" t="s">
        <v>210</v>
      </c>
      <c r="DNT44" t="s">
        <v>210</v>
      </c>
      <c r="DNU44" t="s">
        <v>210</v>
      </c>
      <c r="DNV44" t="s">
        <v>210</v>
      </c>
      <c r="DNW44" t="s">
        <v>210</v>
      </c>
      <c r="DNX44" t="s">
        <v>210</v>
      </c>
      <c r="DNY44" t="s">
        <v>210</v>
      </c>
      <c r="DNZ44" t="s">
        <v>210</v>
      </c>
      <c r="DOA44" t="s">
        <v>210</v>
      </c>
      <c r="DOB44" t="s">
        <v>210</v>
      </c>
      <c r="DOC44" t="s">
        <v>210</v>
      </c>
      <c r="DOD44" t="s">
        <v>210</v>
      </c>
      <c r="DOE44" t="s">
        <v>210</v>
      </c>
      <c r="DOF44" t="s">
        <v>210</v>
      </c>
      <c r="DOG44" t="s">
        <v>210</v>
      </c>
      <c r="DOH44" t="s">
        <v>210</v>
      </c>
      <c r="DOI44" t="s">
        <v>210</v>
      </c>
      <c r="DOJ44" t="s">
        <v>210</v>
      </c>
      <c r="DOK44" t="s">
        <v>210</v>
      </c>
      <c r="DOL44" t="s">
        <v>210</v>
      </c>
      <c r="DOM44" t="s">
        <v>210</v>
      </c>
      <c r="DON44" t="s">
        <v>210</v>
      </c>
      <c r="DOO44" t="s">
        <v>210</v>
      </c>
      <c r="DOP44" t="s">
        <v>210</v>
      </c>
      <c r="DOQ44" t="s">
        <v>210</v>
      </c>
      <c r="DOR44" t="s">
        <v>210</v>
      </c>
      <c r="DOS44" t="s">
        <v>210</v>
      </c>
      <c r="DOT44" t="s">
        <v>210</v>
      </c>
      <c r="DOU44" t="s">
        <v>210</v>
      </c>
      <c r="DOV44" t="s">
        <v>210</v>
      </c>
      <c r="DOW44" t="s">
        <v>210</v>
      </c>
      <c r="DOX44" t="s">
        <v>210</v>
      </c>
      <c r="DOY44" t="s">
        <v>210</v>
      </c>
      <c r="DOZ44" t="s">
        <v>210</v>
      </c>
      <c r="DPA44" t="s">
        <v>210</v>
      </c>
      <c r="DPB44" t="s">
        <v>210</v>
      </c>
      <c r="DPC44" t="s">
        <v>210</v>
      </c>
      <c r="DPD44" t="s">
        <v>210</v>
      </c>
      <c r="DPE44" t="s">
        <v>210</v>
      </c>
      <c r="DPF44" t="s">
        <v>210</v>
      </c>
      <c r="DPG44" t="s">
        <v>210</v>
      </c>
      <c r="DPH44" t="s">
        <v>210</v>
      </c>
      <c r="DPI44" t="s">
        <v>210</v>
      </c>
      <c r="DPJ44" t="s">
        <v>210</v>
      </c>
      <c r="DPK44" t="s">
        <v>210</v>
      </c>
      <c r="DPL44" t="s">
        <v>210</v>
      </c>
      <c r="DPM44" t="s">
        <v>210</v>
      </c>
      <c r="DPN44" t="s">
        <v>210</v>
      </c>
      <c r="DPO44" t="s">
        <v>210</v>
      </c>
      <c r="DPP44" t="s">
        <v>210</v>
      </c>
      <c r="DPQ44" t="s">
        <v>210</v>
      </c>
      <c r="DPR44" t="s">
        <v>210</v>
      </c>
      <c r="DPS44" t="s">
        <v>210</v>
      </c>
      <c r="DPT44" t="s">
        <v>210</v>
      </c>
      <c r="DPU44" t="s">
        <v>210</v>
      </c>
      <c r="DPV44" t="s">
        <v>210</v>
      </c>
      <c r="DPW44" t="s">
        <v>210</v>
      </c>
      <c r="DPX44" t="s">
        <v>210</v>
      </c>
      <c r="DPY44" t="s">
        <v>210</v>
      </c>
      <c r="DPZ44" t="s">
        <v>210</v>
      </c>
      <c r="DQA44" t="s">
        <v>210</v>
      </c>
      <c r="DQB44" t="s">
        <v>210</v>
      </c>
      <c r="DQC44" t="s">
        <v>210</v>
      </c>
      <c r="DQD44" t="s">
        <v>210</v>
      </c>
      <c r="DQE44" t="s">
        <v>210</v>
      </c>
      <c r="DQF44" t="s">
        <v>210</v>
      </c>
      <c r="DQG44" t="s">
        <v>210</v>
      </c>
      <c r="DQH44" t="s">
        <v>210</v>
      </c>
      <c r="DQI44" t="s">
        <v>210</v>
      </c>
      <c r="DQJ44" t="s">
        <v>210</v>
      </c>
      <c r="DQK44" t="s">
        <v>210</v>
      </c>
      <c r="DQL44" t="s">
        <v>210</v>
      </c>
      <c r="DQM44" t="s">
        <v>210</v>
      </c>
      <c r="DQN44" t="s">
        <v>210</v>
      </c>
      <c r="DQO44" t="s">
        <v>210</v>
      </c>
      <c r="DQP44" t="s">
        <v>210</v>
      </c>
      <c r="DQQ44" t="s">
        <v>210</v>
      </c>
      <c r="DQR44" t="s">
        <v>210</v>
      </c>
      <c r="DQS44" t="s">
        <v>210</v>
      </c>
      <c r="DQT44" t="s">
        <v>210</v>
      </c>
      <c r="DQU44" t="s">
        <v>210</v>
      </c>
      <c r="DQV44" t="s">
        <v>210</v>
      </c>
      <c r="DQW44" t="s">
        <v>210</v>
      </c>
      <c r="DQX44" t="s">
        <v>210</v>
      </c>
      <c r="DQY44" t="s">
        <v>210</v>
      </c>
      <c r="DQZ44" t="s">
        <v>210</v>
      </c>
      <c r="DRA44" t="s">
        <v>210</v>
      </c>
      <c r="DRB44" t="s">
        <v>210</v>
      </c>
      <c r="DRC44" t="s">
        <v>210</v>
      </c>
      <c r="DRD44" t="s">
        <v>210</v>
      </c>
      <c r="DRE44" t="s">
        <v>210</v>
      </c>
      <c r="DRF44" t="s">
        <v>210</v>
      </c>
      <c r="DRG44" t="s">
        <v>210</v>
      </c>
      <c r="DRH44" t="s">
        <v>210</v>
      </c>
      <c r="DRI44" t="s">
        <v>210</v>
      </c>
      <c r="DRJ44" t="s">
        <v>210</v>
      </c>
      <c r="DRK44" t="s">
        <v>210</v>
      </c>
      <c r="DRL44" t="s">
        <v>210</v>
      </c>
      <c r="DRM44" t="s">
        <v>210</v>
      </c>
      <c r="DRN44" t="s">
        <v>210</v>
      </c>
      <c r="DRO44" t="s">
        <v>210</v>
      </c>
      <c r="DRP44" t="s">
        <v>210</v>
      </c>
      <c r="DRQ44" t="s">
        <v>210</v>
      </c>
      <c r="DRR44" t="s">
        <v>210</v>
      </c>
      <c r="DRS44" t="s">
        <v>210</v>
      </c>
      <c r="DRT44" t="s">
        <v>210</v>
      </c>
      <c r="DRU44" t="s">
        <v>210</v>
      </c>
      <c r="DRV44" t="s">
        <v>210</v>
      </c>
      <c r="DRW44" t="s">
        <v>210</v>
      </c>
      <c r="DRX44" t="s">
        <v>210</v>
      </c>
      <c r="DRY44" t="s">
        <v>210</v>
      </c>
      <c r="DRZ44" t="s">
        <v>210</v>
      </c>
      <c r="DSA44" t="s">
        <v>210</v>
      </c>
      <c r="DSB44" t="s">
        <v>210</v>
      </c>
      <c r="DSC44" t="s">
        <v>210</v>
      </c>
      <c r="DSD44" t="s">
        <v>210</v>
      </c>
      <c r="DSE44" t="s">
        <v>210</v>
      </c>
      <c r="DSF44" t="s">
        <v>210</v>
      </c>
      <c r="DSG44" t="s">
        <v>210</v>
      </c>
      <c r="DSH44" t="s">
        <v>210</v>
      </c>
      <c r="DSI44" t="s">
        <v>210</v>
      </c>
      <c r="DSJ44" t="s">
        <v>210</v>
      </c>
      <c r="DSK44" t="s">
        <v>210</v>
      </c>
      <c r="DSL44" t="s">
        <v>210</v>
      </c>
      <c r="DSM44" t="s">
        <v>210</v>
      </c>
      <c r="DSN44" t="s">
        <v>210</v>
      </c>
      <c r="DSO44" t="s">
        <v>210</v>
      </c>
      <c r="DSP44" t="s">
        <v>210</v>
      </c>
      <c r="DSQ44" t="s">
        <v>210</v>
      </c>
      <c r="DSR44" t="s">
        <v>210</v>
      </c>
      <c r="DSS44" t="s">
        <v>210</v>
      </c>
      <c r="DST44" t="s">
        <v>210</v>
      </c>
      <c r="DSU44" t="s">
        <v>210</v>
      </c>
      <c r="DSV44" t="s">
        <v>210</v>
      </c>
      <c r="DSW44" t="s">
        <v>210</v>
      </c>
      <c r="DSX44" t="s">
        <v>210</v>
      </c>
      <c r="DSY44" t="s">
        <v>210</v>
      </c>
      <c r="DSZ44" t="s">
        <v>210</v>
      </c>
      <c r="DTA44" t="s">
        <v>210</v>
      </c>
      <c r="DTB44" t="s">
        <v>210</v>
      </c>
      <c r="DTC44" t="s">
        <v>210</v>
      </c>
      <c r="DTD44" t="s">
        <v>210</v>
      </c>
      <c r="DTE44" t="s">
        <v>210</v>
      </c>
      <c r="DTF44" t="s">
        <v>210</v>
      </c>
      <c r="DTG44" t="s">
        <v>210</v>
      </c>
      <c r="DTH44" t="s">
        <v>210</v>
      </c>
      <c r="DTI44" t="s">
        <v>210</v>
      </c>
      <c r="DTJ44" t="s">
        <v>210</v>
      </c>
      <c r="DTK44" t="s">
        <v>210</v>
      </c>
      <c r="DTL44" t="s">
        <v>210</v>
      </c>
      <c r="DTM44" t="s">
        <v>210</v>
      </c>
      <c r="DTN44" t="s">
        <v>210</v>
      </c>
      <c r="DTO44" t="s">
        <v>210</v>
      </c>
      <c r="DTP44" t="s">
        <v>210</v>
      </c>
      <c r="DTQ44" t="s">
        <v>210</v>
      </c>
      <c r="DTR44" t="s">
        <v>210</v>
      </c>
      <c r="DTS44" t="s">
        <v>210</v>
      </c>
      <c r="DTT44" t="s">
        <v>210</v>
      </c>
      <c r="DTU44" t="s">
        <v>210</v>
      </c>
      <c r="DTV44" t="s">
        <v>210</v>
      </c>
      <c r="DTW44" t="s">
        <v>210</v>
      </c>
      <c r="DTX44" t="s">
        <v>210</v>
      </c>
      <c r="DTY44" t="s">
        <v>210</v>
      </c>
      <c r="DTZ44" t="s">
        <v>210</v>
      </c>
      <c r="DUA44" t="s">
        <v>210</v>
      </c>
      <c r="DUB44" t="s">
        <v>210</v>
      </c>
      <c r="DUC44" t="s">
        <v>210</v>
      </c>
      <c r="DUD44" t="s">
        <v>210</v>
      </c>
      <c r="DUE44" t="s">
        <v>210</v>
      </c>
      <c r="DUF44" t="s">
        <v>210</v>
      </c>
      <c r="DUG44" t="s">
        <v>210</v>
      </c>
      <c r="DUH44" t="s">
        <v>210</v>
      </c>
      <c r="DUI44" t="s">
        <v>210</v>
      </c>
      <c r="DUJ44" t="s">
        <v>210</v>
      </c>
      <c r="DUK44" t="s">
        <v>210</v>
      </c>
      <c r="DUL44" t="s">
        <v>210</v>
      </c>
      <c r="DUM44" t="s">
        <v>210</v>
      </c>
      <c r="DUN44" t="s">
        <v>210</v>
      </c>
      <c r="DUO44" t="s">
        <v>210</v>
      </c>
      <c r="DUP44" t="s">
        <v>210</v>
      </c>
      <c r="DUQ44" t="s">
        <v>210</v>
      </c>
      <c r="DUR44" t="s">
        <v>210</v>
      </c>
      <c r="DUS44" t="s">
        <v>210</v>
      </c>
      <c r="DUT44" t="s">
        <v>210</v>
      </c>
      <c r="DUU44" t="s">
        <v>210</v>
      </c>
      <c r="DUV44" t="s">
        <v>210</v>
      </c>
      <c r="DUW44" t="s">
        <v>210</v>
      </c>
      <c r="DUX44" t="s">
        <v>210</v>
      </c>
      <c r="DUY44" t="s">
        <v>210</v>
      </c>
      <c r="DUZ44" t="s">
        <v>210</v>
      </c>
      <c r="DVA44" t="s">
        <v>210</v>
      </c>
      <c r="DVB44" t="s">
        <v>210</v>
      </c>
      <c r="DVC44" t="s">
        <v>210</v>
      </c>
      <c r="DVD44" t="s">
        <v>210</v>
      </c>
      <c r="DVE44" t="s">
        <v>210</v>
      </c>
      <c r="DVF44" t="s">
        <v>210</v>
      </c>
      <c r="DVG44" t="s">
        <v>210</v>
      </c>
      <c r="DVH44" t="s">
        <v>210</v>
      </c>
      <c r="DVI44" t="s">
        <v>210</v>
      </c>
      <c r="DVJ44" t="s">
        <v>210</v>
      </c>
      <c r="DVK44" t="s">
        <v>210</v>
      </c>
      <c r="DVL44" t="s">
        <v>210</v>
      </c>
      <c r="DVM44" t="s">
        <v>210</v>
      </c>
      <c r="DVN44" t="s">
        <v>210</v>
      </c>
      <c r="DVO44" t="s">
        <v>210</v>
      </c>
      <c r="DVP44" t="s">
        <v>210</v>
      </c>
      <c r="DVQ44" t="s">
        <v>210</v>
      </c>
      <c r="DVR44" t="s">
        <v>210</v>
      </c>
      <c r="DVS44" t="s">
        <v>210</v>
      </c>
      <c r="DVT44" t="s">
        <v>210</v>
      </c>
      <c r="DVU44" t="s">
        <v>210</v>
      </c>
      <c r="DVV44" t="s">
        <v>210</v>
      </c>
      <c r="DVW44" t="s">
        <v>210</v>
      </c>
      <c r="DVX44" t="s">
        <v>210</v>
      </c>
      <c r="DVY44" t="s">
        <v>210</v>
      </c>
      <c r="DVZ44" t="s">
        <v>210</v>
      </c>
      <c r="DWA44" t="s">
        <v>210</v>
      </c>
      <c r="DWB44" t="s">
        <v>210</v>
      </c>
      <c r="DWC44" t="s">
        <v>210</v>
      </c>
      <c r="DWD44" t="s">
        <v>210</v>
      </c>
      <c r="DWE44" t="s">
        <v>210</v>
      </c>
      <c r="DWF44" t="s">
        <v>210</v>
      </c>
      <c r="DWG44" t="s">
        <v>210</v>
      </c>
      <c r="DWH44" t="s">
        <v>210</v>
      </c>
      <c r="DWI44" t="s">
        <v>210</v>
      </c>
      <c r="DWJ44" t="s">
        <v>210</v>
      </c>
      <c r="DWK44" t="s">
        <v>210</v>
      </c>
      <c r="DWL44" t="s">
        <v>210</v>
      </c>
      <c r="DWM44" t="s">
        <v>210</v>
      </c>
      <c r="DWN44" t="s">
        <v>210</v>
      </c>
      <c r="DWO44" t="s">
        <v>210</v>
      </c>
      <c r="DWP44" t="s">
        <v>210</v>
      </c>
      <c r="DWQ44" t="s">
        <v>210</v>
      </c>
      <c r="DWR44" t="s">
        <v>210</v>
      </c>
      <c r="DWS44" t="s">
        <v>210</v>
      </c>
      <c r="DWT44" t="s">
        <v>210</v>
      </c>
      <c r="DWU44" t="s">
        <v>210</v>
      </c>
      <c r="DWV44" t="s">
        <v>210</v>
      </c>
      <c r="DWW44" t="s">
        <v>210</v>
      </c>
      <c r="DWX44" t="s">
        <v>210</v>
      </c>
      <c r="DWY44" t="s">
        <v>210</v>
      </c>
      <c r="DWZ44" t="s">
        <v>210</v>
      </c>
      <c r="DXA44" t="s">
        <v>210</v>
      </c>
      <c r="DXB44" t="s">
        <v>210</v>
      </c>
      <c r="DXC44" t="s">
        <v>210</v>
      </c>
      <c r="DXD44" t="s">
        <v>210</v>
      </c>
      <c r="DXE44" t="s">
        <v>210</v>
      </c>
      <c r="DXF44" t="s">
        <v>210</v>
      </c>
      <c r="DXG44" t="s">
        <v>210</v>
      </c>
      <c r="DXH44" t="s">
        <v>210</v>
      </c>
      <c r="DXI44" t="s">
        <v>210</v>
      </c>
      <c r="DXJ44" t="s">
        <v>210</v>
      </c>
      <c r="DXK44" t="s">
        <v>210</v>
      </c>
      <c r="DXL44" t="s">
        <v>210</v>
      </c>
      <c r="DXM44" t="s">
        <v>210</v>
      </c>
      <c r="DXN44" t="s">
        <v>210</v>
      </c>
      <c r="DXO44" t="s">
        <v>210</v>
      </c>
      <c r="DXP44" t="s">
        <v>210</v>
      </c>
      <c r="DXQ44" t="s">
        <v>210</v>
      </c>
      <c r="DXR44" t="s">
        <v>210</v>
      </c>
      <c r="DXS44" t="s">
        <v>210</v>
      </c>
      <c r="DXT44" t="s">
        <v>210</v>
      </c>
      <c r="DXU44" t="s">
        <v>210</v>
      </c>
      <c r="DXV44" t="s">
        <v>210</v>
      </c>
      <c r="DXW44" t="s">
        <v>210</v>
      </c>
      <c r="DXX44" t="s">
        <v>210</v>
      </c>
      <c r="DXY44" t="s">
        <v>210</v>
      </c>
      <c r="DXZ44" t="s">
        <v>210</v>
      </c>
      <c r="DYA44" t="s">
        <v>210</v>
      </c>
      <c r="DYB44" t="s">
        <v>210</v>
      </c>
      <c r="DYC44" t="s">
        <v>210</v>
      </c>
      <c r="DYD44" t="s">
        <v>210</v>
      </c>
      <c r="DYE44" t="s">
        <v>210</v>
      </c>
      <c r="DYF44" t="s">
        <v>210</v>
      </c>
      <c r="DYG44" t="s">
        <v>210</v>
      </c>
      <c r="DYH44" t="s">
        <v>210</v>
      </c>
      <c r="DYI44" t="s">
        <v>210</v>
      </c>
      <c r="DYJ44" t="s">
        <v>210</v>
      </c>
      <c r="DYK44" t="s">
        <v>210</v>
      </c>
      <c r="DYL44" t="s">
        <v>210</v>
      </c>
      <c r="DYM44" t="s">
        <v>210</v>
      </c>
      <c r="DYN44" t="s">
        <v>210</v>
      </c>
      <c r="DYO44" t="s">
        <v>210</v>
      </c>
      <c r="DYP44" t="s">
        <v>210</v>
      </c>
      <c r="DYQ44" t="s">
        <v>210</v>
      </c>
      <c r="DYR44" t="s">
        <v>210</v>
      </c>
      <c r="DYS44" t="s">
        <v>210</v>
      </c>
      <c r="DYT44" t="s">
        <v>210</v>
      </c>
      <c r="DYU44" t="s">
        <v>210</v>
      </c>
      <c r="DYV44" t="s">
        <v>210</v>
      </c>
      <c r="DYW44" t="s">
        <v>210</v>
      </c>
      <c r="DYX44" t="s">
        <v>210</v>
      </c>
      <c r="DYY44" t="s">
        <v>210</v>
      </c>
      <c r="DYZ44" t="s">
        <v>210</v>
      </c>
      <c r="DZA44" t="s">
        <v>210</v>
      </c>
      <c r="DZB44" t="s">
        <v>210</v>
      </c>
      <c r="DZC44" t="s">
        <v>210</v>
      </c>
      <c r="DZD44" t="s">
        <v>210</v>
      </c>
      <c r="DZE44" t="s">
        <v>210</v>
      </c>
      <c r="DZF44" t="s">
        <v>210</v>
      </c>
      <c r="DZG44" t="s">
        <v>210</v>
      </c>
      <c r="DZH44" t="s">
        <v>210</v>
      </c>
      <c r="DZI44" t="s">
        <v>210</v>
      </c>
      <c r="DZJ44" t="s">
        <v>210</v>
      </c>
      <c r="DZK44" t="s">
        <v>210</v>
      </c>
      <c r="DZL44" t="s">
        <v>210</v>
      </c>
      <c r="DZM44" t="s">
        <v>210</v>
      </c>
      <c r="DZN44" t="s">
        <v>210</v>
      </c>
      <c r="DZO44" t="s">
        <v>210</v>
      </c>
      <c r="DZP44" t="s">
        <v>210</v>
      </c>
      <c r="DZQ44" t="s">
        <v>210</v>
      </c>
      <c r="DZR44" t="s">
        <v>210</v>
      </c>
      <c r="DZS44" t="s">
        <v>210</v>
      </c>
      <c r="DZT44" t="s">
        <v>210</v>
      </c>
      <c r="DZU44" t="s">
        <v>210</v>
      </c>
      <c r="DZV44" t="s">
        <v>210</v>
      </c>
      <c r="DZW44" t="s">
        <v>210</v>
      </c>
      <c r="DZX44" t="s">
        <v>210</v>
      </c>
      <c r="DZY44" t="s">
        <v>210</v>
      </c>
      <c r="DZZ44" t="s">
        <v>210</v>
      </c>
      <c r="EAA44" t="s">
        <v>210</v>
      </c>
      <c r="EAB44" t="s">
        <v>210</v>
      </c>
      <c r="EAC44" t="s">
        <v>210</v>
      </c>
      <c r="EAD44" t="s">
        <v>210</v>
      </c>
      <c r="EAE44" t="s">
        <v>210</v>
      </c>
      <c r="EAF44" t="s">
        <v>210</v>
      </c>
      <c r="EAG44" t="s">
        <v>210</v>
      </c>
      <c r="EAH44" t="s">
        <v>210</v>
      </c>
      <c r="EAI44" t="s">
        <v>210</v>
      </c>
      <c r="EAJ44" t="s">
        <v>210</v>
      </c>
      <c r="EAK44" t="s">
        <v>210</v>
      </c>
      <c r="EAL44" t="s">
        <v>210</v>
      </c>
      <c r="EAM44" t="s">
        <v>210</v>
      </c>
      <c r="EAN44" t="s">
        <v>210</v>
      </c>
      <c r="EAO44" t="s">
        <v>210</v>
      </c>
      <c r="EAP44" t="s">
        <v>210</v>
      </c>
      <c r="EAQ44" t="s">
        <v>210</v>
      </c>
      <c r="EAR44" t="s">
        <v>210</v>
      </c>
      <c r="EAS44" t="s">
        <v>210</v>
      </c>
      <c r="EAT44" t="s">
        <v>210</v>
      </c>
      <c r="EAU44" t="s">
        <v>210</v>
      </c>
      <c r="EAV44" t="s">
        <v>210</v>
      </c>
      <c r="EAW44" t="s">
        <v>210</v>
      </c>
      <c r="EAX44" t="s">
        <v>210</v>
      </c>
      <c r="EAY44" t="s">
        <v>210</v>
      </c>
      <c r="EAZ44" t="s">
        <v>210</v>
      </c>
      <c r="EBA44" t="s">
        <v>210</v>
      </c>
      <c r="EBB44" t="s">
        <v>210</v>
      </c>
      <c r="EBC44" t="s">
        <v>210</v>
      </c>
      <c r="EBD44" t="s">
        <v>210</v>
      </c>
      <c r="EBE44" t="s">
        <v>210</v>
      </c>
      <c r="EBF44" t="s">
        <v>210</v>
      </c>
      <c r="EBG44" t="s">
        <v>210</v>
      </c>
      <c r="EBH44" t="s">
        <v>210</v>
      </c>
      <c r="EBI44" t="s">
        <v>210</v>
      </c>
      <c r="EBJ44" t="s">
        <v>210</v>
      </c>
      <c r="EBK44" t="s">
        <v>210</v>
      </c>
      <c r="EBL44" t="s">
        <v>210</v>
      </c>
      <c r="EBM44" t="s">
        <v>210</v>
      </c>
      <c r="EBN44" t="s">
        <v>210</v>
      </c>
      <c r="EBO44" t="s">
        <v>210</v>
      </c>
      <c r="EBP44" t="s">
        <v>210</v>
      </c>
      <c r="EBQ44" t="s">
        <v>210</v>
      </c>
      <c r="EBR44" t="s">
        <v>210</v>
      </c>
      <c r="EBS44" t="s">
        <v>210</v>
      </c>
      <c r="EBT44" t="s">
        <v>210</v>
      </c>
      <c r="EBU44" t="s">
        <v>210</v>
      </c>
      <c r="EBV44" t="s">
        <v>210</v>
      </c>
      <c r="EBW44" t="s">
        <v>210</v>
      </c>
      <c r="EBX44" t="s">
        <v>210</v>
      </c>
      <c r="EBY44" t="s">
        <v>210</v>
      </c>
      <c r="EBZ44" t="s">
        <v>210</v>
      </c>
      <c r="ECA44" t="s">
        <v>210</v>
      </c>
      <c r="ECB44" t="s">
        <v>210</v>
      </c>
      <c r="ECC44" t="s">
        <v>210</v>
      </c>
      <c r="ECD44" t="s">
        <v>210</v>
      </c>
      <c r="ECE44" t="s">
        <v>210</v>
      </c>
      <c r="ECF44" t="s">
        <v>210</v>
      </c>
      <c r="ECG44" t="s">
        <v>210</v>
      </c>
      <c r="ECH44" t="s">
        <v>210</v>
      </c>
      <c r="ECI44" t="s">
        <v>210</v>
      </c>
      <c r="ECJ44" t="s">
        <v>210</v>
      </c>
      <c r="ECK44" t="s">
        <v>210</v>
      </c>
      <c r="ECL44" t="s">
        <v>210</v>
      </c>
      <c r="ECM44" t="s">
        <v>210</v>
      </c>
      <c r="ECN44" t="s">
        <v>210</v>
      </c>
      <c r="ECO44" t="s">
        <v>210</v>
      </c>
      <c r="ECP44" t="s">
        <v>210</v>
      </c>
      <c r="ECQ44" t="s">
        <v>210</v>
      </c>
      <c r="ECR44" t="s">
        <v>210</v>
      </c>
      <c r="ECS44" t="s">
        <v>210</v>
      </c>
      <c r="ECT44" t="s">
        <v>210</v>
      </c>
      <c r="ECU44" t="s">
        <v>210</v>
      </c>
      <c r="ECV44" t="s">
        <v>210</v>
      </c>
      <c r="ECW44" t="s">
        <v>210</v>
      </c>
      <c r="ECX44" t="s">
        <v>210</v>
      </c>
      <c r="ECY44" t="s">
        <v>210</v>
      </c>
      <c r="ECZ44" t="s">
        <v>210</v>
      </c>
      <c r="EDA44" t="s">
        <v>210</v>
      </c>
      <c r="EDB44" t="s">
        <v>210</v>
      </c>
      <c r="EDC44" t="s">
        <v>210</v>
      </c>
      <c r="EDD44" t="s">
        <v>210</v>
      </c>
      <c r="EDE44" t="s">
        <v>210</v>
      </c>
      <c r="EDF44" t="s">
        <v>210</v>
      </c>
      <c r="EDG44" t="s">
        <v>210</v>
      </c>
      <c r="EDH44" t="s">
        <v>210</v>
      </c>
      <c r="EDI44" t="s">
        <v>210</v>
      </c>
      <c r="EDJ44" t="s">
        <v>210</v>
      </c>
      <c r="EDK44" t="s">
        <v>210</v>
      </c>
      <c r="EDL44" t="s">
        <v>210</v>
      </c>
      <c r="EDM44" t="s">
        <v>210</v>
      </c>
      <c r="EDN44" t="s">
        <v>210</v>
      </c>
      <c r="EDO44" t="s">
        <v>210</v>
      </c>
      <c r="EDP44" t="s">
        <v>210</v>
      </c>
      <c r="EDQ44" t="s">
        <v>210</v>
      </c>
      <c r="EDR44" t="s">
        <v>210</v>
      </c>
      <c r="EDS44" t="s">
        <v>210</v>
      </c>
      <c r="EDT44" t="s">
        <v>210</v>
      </c>
      <c r="EDU44" t="s">
        <v>210</v>
      </c>
      <c r="EDV44" t="s">
        <v>210</v>
      </c>
      <c r="EDW44" t="s">
        <v>210</v>
      </c>
      <c r="EDX44" t="s">
        <v>210</v>
      </c>
      <c r="EDY44" t="s">
        <v>210</v>
      </c>
      <c r="EDZ44" t="s">
        <v>210</v>
      </c>
      <c r="EEA44" t="s">
        <v>210</v>
      </c>
      <c r="EEB44" t="s">
        <v>210</v>
      </c>
      <c r="EEC44" t="s">
        <v>210</v>
      </c>
      <c r="EED44" t="s">
        <v>210</v>
      </c>
      <c r="EEE44" t="s">
        <v>210</v>
      </c>
      <c r="EEF44" t="s">
        <v>210</v>
      </c>
      <c r="EEG44" t="s">
        <v>210</v>
      </c>
      <c r="EEH44" t="s">
        <v>210</v>
      </c>
      <c r="EEI44" t="s">
        <v>210</v>
      </c>
      <c r="EEJ44" t="s">
        <v>210</v>
      </c>
      <c r="EEK44" t="s">
        <v>210</v>
      </c>
      <c r="EEL44" t="s">
        <v>210</v>
      </c>
      <c r="EEM44" t="s">
        <v>210</v>
      </c>
      <c r="EEN44" t="s">
        <v>210</v>
      </c>
      <c r="EEO44" t="s">
        <v>210</v>
      </c>
      <c r="EEP44" t="s">
        <v>210</v>
      </c>
      <c r="EEQ44" t="s">
        <v>210</v>
      </c>
      <c r="EER44" t="s">
        <v>210</v>
      </c>
      <c r="EES44" t="s">
        <v>210</v>
      </c>
      <c r="EET44" t="s">
        <v>210</v>
      </c>
      <c r="EEU44" t="s">
        <v>210</v>
      </c>
      <c r="EEV44" t="s">
        <v>210</v>
      </c>
      <c r="EEW44" t="s">
        <v>210</v>
      </c>
      <c r="EEX44" t="s">
        <v>210</v>
      </c>
      <c r="EEY44" t="s">
        <v>210</v>
      </c>
      <c r="EEZ44" t="s">
        <v>210</v>
      </c>
      <c r="EFA44" t="s">
        <v>210</v>
      </c>
      <c r="EFB44" t="s">
        <v>210</v>
      </c>
      <c r="EFC44" t="s">
        <v>210</v>
      </c>
      <c r="EFD44" t="s">
        <v>210</v>
      </c>
      <c r="EFE44" t="s">
        <v>210</v>
      </c>
      <c r="EFF44" t="s">
        <v>210</v>
      </c>
      <c r="EFG44" t="s">
        <v>210</v>
      </c>
      <c r="EFH44" t="s">
        <v>210</v>
      </c>
      <c r="EFI44" t="s">
        <v>210</v>
      </c>
      <c r="EFJ44" t="s">
        <v>210</v>
      </c>
      <c r="EFK44" t="s">
        <v>210</v>
      </c>
      <c r="EFL44" t="s">
        <v>210</v>
      </c>
      <c r="EFM44" t="s">
        <v>210</v>
      </c>
      <c r="EFN44" t="s">
        <v>210</v>
      </c>
      <c r="EFO44" t="s">
        <v>210</v>
      </c>
      <c r="EFP44" t="s">
        <v>210</v>
      </c>
      <c r="EFQ44" t="s">
        <v>210</v>
      </c>
      <c r="EFR44" t="s">
        <v>210</v>
      </c>
      <c r="EFS44" t="s">
        <v>210</v>
      </c>
      <c r="EFT44" t="s">
        <v>210</v>
      </c>
      <c r="EFU44" t="s">
        <v>210</v>
      </c>
      <c r="EFV44" t="s">
        <v>210</v>
      </c>
      <c r="EFW44" t="s">
        <v>210</v>
      </c>
      <c r="EFX44" t="s">
        <v>210</v>
      </c>
      <c r="EFY44" t="s">
        <v>210</v>
      </c>
      <c r="EFZ44" t="s">
        <v>210</v>
      </c>
      <c r="EGA44" t="s">
        <v>210</v>
      </c>
      <c r="EGB44" t="s">
        <v>210</v>
      </c>
      <c r="EGC44" t="s">
        <v>210</v>
      </c>
      <c r="EGD44" t="s">
        <v>210</v>
      </c>
      <c r="EGE44" t="s">
        <v>210</v>
      </c>
      <c r="EGF44" t="s">
        <v>210</v>
      </c>
      <c r="EGG44" t="s">
        <v>210</v>
      </c>
      <c r="EGH44" t="s">
        <v>210</v>
      </c>
      <c r="EGI44" t="s">
        <v>210</v>
      </c>
      <c r="EGJ44" t="s">
        <v>210</v>
      </c>
      <c r="EGK44" t="s">
        <v>210</v>
      </c>
      <c r="EGL44" t="s">
        <v>210</v>
      </c>
      <c r="EGM44" t="s">
        <v>210</v>
      </c>
      <c r="EGN44" t="s">
        <v>210</v>
      </c>
      <c r="EGO44" t="s">
        <v>210</v>
      </c>
      <c r="EGP44" t="s">
        <v>210</v>
      </c>
      <c r="EGQ44" t="s">
        <v>210</v>
      </c>
      <c r="EGR44" t="s">
        <v>210</v>
      </c>
      <c r="EGS44" t="s">
        <v>210</v>
      </c>
      <c r="EGT44" t="s">
        <v>210</v>
      </c>
      <c r="EGU44" t="s">
        <v>210</v>
      </c>
      <c r="EGV44" t="s">
        <v>210</v>
      </c>
      <c r="EGW44" t="s">
        <v>210</v>
      </c>
      <c r="EGX44" t="s">
        <v>210</v>
      </c>
      <c r="EGY44" t="s">
        <v>210</v>
      </c>
      <c r="EGZ44" t="s">
        <v>210</v>
      </c>
      <c r="EHA44" t="s">
        <v>210</v>
      </c>
      <c r="EHB44" t="s">
        <v>210</v>
      </c>
      <c r="EHC44" t="s">
        <v>210</v>
      </c>
      <c r="EHD44" t="s">
        <v>210</v>
      </c>
      <c r="EHE44" t="s">
        <v>210</v>
      </c>
      <c r="EHF44" t="s">
        <v>210</v>
      </c>
      <c r="EHG44" t="s">
        <v>210</v>
      </c>
      <c r="EHH44" t="s">
        <v>210</v>
      </c>
      <c r="EHI44" t="s">
        <v>210</v>
      </c>
      <c r="EHJ44" t="s">
        <v>210</v>
      </c>
      <c r="EHK44" t="s">
        <v>210</v>
      </c>
      <c r="EHL44" t="s">
        <v>210</v>
      </c>
      <c r="EHM44" t="s">
        <v>210</v>
      </c>
      <c r="EHN44" t="s">
        <v>210</v>
      </c>
      <c r="EHO44" t="s">
        <v>210</v>
      </c>
      <c r="EHP44" t="s">
        <v>210</v>
      </c>
      <c r="EHQ44" t="s">
        <v>210</v>
      </c>
      <c r="EHR44" t="s">
        <v>210</v>
      </c>
      <c r="EHS44" t="s">
        <v>210</v>
      </c>
      <c r="EHT44" t="s">
        <v>210</v>
      </c>
      <c r="EHU44" t="s">
        <v>210</v>
      </c>
      <c r="EHV44" t="s">
        <v>210</v>
      </c>
      <c r="EHW44" t="s">
        <v>210</v>
      </c>
      <c r="EHX44" t="s">
        <v>210</v>
      </c>
      <c r="EHY44" t="s">
        <v>210</v>
      </c>
      <c r="EHZ44" t="s">
        <v>210</v>
      </c>
      <c r="EIA44" t="s">
        <v>210</v>
      </c>
      <c r="EIB44" t="s">
        <v>210</v>
      </c>
      <c r="EIC44" t="s">
        <v>210</v>
      </c>
      <c r="EID44" t="s">
        <v>210</v>
      </c>
      <c r="EIE44" t="s">
        <v>210</v>
      </c>
      <c r="EIF44" t="s">
        <v>210</v>
      </c>
      <c r="EIG44" t="s">
        <v>210</v>
      </c>
      <c r="EIH44" t="s">
        <v>210</v>
      </c>
      <c r="EII44" t="s">
        <v>210</v>
      </c>
      <c r="EIJ44" t="s">
        <v>210</v>
      </c>
      <c r="EIK44" t="s">
        <v>210</v>
      </c>
      <c r="EIL44" t="s">
        <v>210</v>
      </c>
      <c r="EIM44" t="s">
        <v>210</v>
      </c>
      <c r="EIN44" t="s">
        <v>210</v>
      </c>
      <c r="EIO44" t="s">
        <v>210</v>
      </c>
      <c r="EIP44" t="s">
        <v>210</v>
      </c>
      <c r="EIQ44" t="s">
        <v>210</v>
      </c>
      <c r="EIR44" t="s">
        <v>210</v>
      </c>
      <c r="EIS44" t="s">
        <v>210</v>
      </c>
      <c r="EIT44" t="s">
        <v>210</v>
      </c>
      <c r="EIU44" t="s">
        <v>210</v>
      </c>
      <c r="EIV44" t="s">
        <v>210</v>
      </c>
      <c r="EIW44" t="s">
        <v>210</v>
      </c>
      <c r="EIX44" t="s">
        <v>210</v>
      </c>
      <c r="EIY44" t="s">
        <v>210</v>
      </c>
      <c r="EIZ44" t="s">
        <v>210</v>
      </c>
      <c r="EJA44" t="s">
        <v>210</v>
      </c>
      <c r="EJB44" t="s">
        <v>210</v>
      </c>
      <c r="EJC44" t="s">
        <v>210</v>
      </c>
      <c r="EJD44" t="s">
        <v>210</v>
      </c>
      <c r="EJE44" t="s">
        <v>210</v>
      </c>
      <c r="EJF44" t="s">
        <v>210</v>
      </c>
      <c r="EJG44" t="s">
        <v>210</v>
      </c>
      <c r="EJH44" t="s">
        <v>210</v>
      </c>
      <c r="EJI44" t="s">
        <v>210</v>
      </c>
      <c r="EJJ44" t="s">
        <v>210</v>
      </c>
      <c r="EJK44" t="s">
        <v>210</v>
      </c>
      <c r="EJL44" t="s">
        <v>210</v>
      </c>
      <c r="EJM44" t="s">
        <v>210</v>
      </c>
      <c r="EJN44" t="s">
        <v>210</v>
      </c>
      <c r="EJO44" t="s">
        <v>210</v>
      </c>
      <c r="EJP44" t="s">
        <v>210</v>
      </c>
      <c r="EJQ44" t="s">
        <v>210</v>
      </c>
      <c r="EJR44" t="s">
        <v>210</v>
      </c>
      <c r="EJS44" t="s">
        <v>210</v>
      </c>
      <c r="EJT44" t="s">
        <v>210</v>
      </c>
      <c r="EJU44" t="s">
        <v>210</v>
      </c>
      <c r="EJV44" t="s">
        <v>210</v>
      </c>
      <c r="EJW44" t="s">
        <v>210</v>
      </c>
      <c r="EJX44" t="s">
        <v>210</v>
      </c>
      <c r="EJY44" t="s">
        <v>210</v>
      </c>
      <c r="EJZ44" t="s">
        <v>210</v>
      </c>
      <c r="EKA44" t="s">
        <v>210</v>
      </c>
      <c r="EKB44" t="s">
        <v>210</v>
      </c>
      <c r="EKC44" t="s">
        <v>210</v>
      </c>
      <c r="EKD44" t="s">
        <v>210</v>
      </c>
      <c r="EKE44" t="s">
        <v>210</v>
      </c>
      <c r="EKF44" t="s">
        <v>210</v>
      </c>
      <c r="EKG44" t="s">
        <v>210</v>
      </c>
      <c r="EKH44" t="s">
        <v>210</v>
      </c>
      <c r="EKI44" t="s">
        <v>210</v>
      </c>
      <c r="EKJ44" t="s">
        <v>210</v>
      </c>
      <c r="EKK44" t="s">
        <v>210</v>
      </c>
      <c r="EKL44" t="s">
        <v>210</v>
      </c>
      <c r="EKM44" t="s">
        <v>210</v>
      </c>
      <c r="EKN44" t="s">
        <v>210</v>
      </c>
      <c r="EKO44" t="s">
        <v>210</v>
      </c>
      <c r="EKP44" t="s">
        <v>210</v>
      </c>
      <c r="EKQ44" t="s">
        <v>210</v>
      </c>
      <c r="EKR44" t="s">
        <v>210</v>
      </c>
      <c r="EKS44" t="s">
        <v>210</v>
      </c>
      <c r="EKT44" t="s">
        <v>210</v>
      </c>
      <c r="EKU44" t="s">
        <v>210</v>
      </c>
      <c r="EKV44" t="s">
        <v>210</v>
      </c>
      <c r="EKW44" t="s">
        <v>210</v>
      </c>
      <c r="EKX44" t="s">
        <v>210</v>
      </c>
      <c r="EKY44" t="s">
        <v>210</v>
      </c>
      <c r="EKZ44" t="s">
        <v>210</v>
      </c>
      <c r="ELA44" t="s">
        <v>210</v>
      </c>
      <c r="ELB44" t="s">
        <v>210</v>
      </c>
      <c r="ELC44" t="s">
        <v>210</v>
      </c>
      <c r="ELD44" t="s">
        <v>210</v>
      </c>
      <c r="ELE44" t="s">
        <v>210</v>
      </c>
      <c r="ELF44" t="s">
        <v>210</v>
      </c>
      <c r="ELG44" t="s">
        <v>210</v>
      </c>
      <c r="ELH44" t="s">
        <v>210</v>
      </c>
      <c r="ELI44" t="s">
        <v>210</v>
      </c>
      <c r="ELJ44" t="s">
        <v>210</v>
      </c>
      <c r="ELK44" t="s">
        <v>210</v>
      </c>
      <c r="ELL44" t="s">
        <v>210</v>
      </c>
      <c r="ELM44" t="s">
        <v>210</v>
      </c>
      <c r="ELN44" t="s">
        <v>210</v>
      </c>
      <c r="ELO44" t="s">
        <v>210</v>
      </c>
      <c r="ELP44" t="s">
        <v>210</v>
      </c>
      <c r="ELQ44" t="s">
        <v>210</v>
      </c>
      <c r="ELR44" t="s">
        <v>210</v>
      </c>
      <c r="ELS44" t="s">
        <v>210</v>
      </c>
      <c r="ELT44" t="s">
        <v>210</v>
      </c>
      <c r="ELU44" t="s">
        <v>210</v>
      </c>
      <c r="ELV44" t="s">
        <v>210</v>
      </c>
      <c r="ELW44" t="s">
        <v>210</v>
      </c>
      <c r="ELX44" t="s">
        <v>210</v>
      </c>
      <c r="ELY44" t="s">
        <v>210</v>
      </c>
      <c r="ELZ44" t="s">
        <v>210</v>
      </c>
      <c r="EMA44" t="s">
        <v>210</v>
      </c>
      <c r="EMB44" t="s">
        <v>210</v>
      </c>
      <c r="EMC44" t="s">
        <v>210</v>
      </c>
      <c r="EMD44" t="s">
        <v>210</v>
      </c>
      <c r="EME44" t="s">
        <v>210</v>
      </c>
      <c r="EMF44" t="s">
        <v>210</v>
      </c>
      <c r="EMG44" t="s">
        <v>210</v>
      </c>
      <c r="EMH44" t="s">
        <v>210</v>
      </c>
      <c r="EMI44" t="s">
        <v>210</v>
      </c>
      <c r="EMJ44" t="s">
        <v>210</v>
      </c>
      <c r="EMK44" t="s">
        <v>210</v>
      </c>
      <c r="EML44" t="s">
        <v>210</v>
      </c>
      <c r="EMM44" t="s">
        <v>210</v>
      </c>
      <c r="EMN44" t="s">
        <v>210</v>
      </c>
      <c r="EMO44" t="s">
        <v>210</v>
      </c>
      <c r="EMP44" t="s">
        <v>210</v>
      </c>
      <c r="EMQ44" t="s">
        <v>210</v>
      </c>
      <c r="EMR44" t="s">
        <v>210</v>
      </c>
      <c r="EMS44" t="s">
        <v>210</v>
      </c>
      <c r="EMT44" t="s">
        <v>210</v>
      </c>
      <c r="EMU44" t="s">
        <v>210</v>
      </c>
      <c r="EMV44" t="s">
        <v>210</v>
      </c>
      <c r="EMW44" t="s">
        <v>210</v>
      </c>
      <c r="EMX44" t="s">
        <v>210</v>
      </c>
      <c r="EMY44" t="s">
        <v>210</v>
      </c>
      <c r="EMZ44" t="s">
        <v>210</v>
      </c>
      <c r="ENA44" t="s">
        <v>210</v>
      </c>
      <c r="ENB44" t="s">
        <v>210</v>
      </c>
      <c r="ENC44" t="s">
        <v>210</v>
      </c>
      <c r="END44" t="s">
        <v>210</v>
      </c>
      <c r="ENE44" t="s">
        <v>210</v>
      </c>
      <c r="ENF44" t="s">
        <v>210</v>
      </c>
      <c r="ENG44" t="s">
        <v>210</v>
      </c>
      <c r="ENH44" t="s">
        <v>210</v>
      </c>
      <c r="ENI44" t="s">
        <v>210</v>
      </c>
      <c r="ENJ44" t="s">
        <v>210</v>
      </c>
      <c r="ENK44" t="s">
        <v>210</v>
      </c>
      <c r="ENL44" t="s">
        <v>210</v>
      </c>
      <c r="ENM44" t="s">
        <v>210</v>
      </c>
      <c r="ENN44" t="s">
        <v>210</v>
      </c>
      <c r="ENO44" t="s">
        <v>210</v>
      </c>
      <c r="ENP44" t="s">
        <v>210</v>
      </c>
      <c r="ENQ44" t="s">
        <v>210</v>
      </c>
      <c r="ENR44" t="s">
        <v>210</v>
      </c>
      <c r="ENS44" t="s">
        <v>210</v>
      </c>
      <c r="ENT44" t="s">
        <v>210</v>
      </c>
      <c r="ENU44" t="s">
        <v>210</v>
      </c>
      <c r="ENV44" t="s">
        <v>210</v>
      </c>
      <c r="ENW44" t="s">
        <v>210</v>
      </c>
      <c r="ENX44" t="s">
        <v>210</v>
      </c>
      <c r="ENY44" t="s">
        <v>210</v>
      </c>
      <c r="ENZ44" t="s">
        <v>210</v>
      </c>
      <c r="EOA44" t="s">
        <v>210</v>
      </c>
      <c r="EOB44" t="s">
        <v>210</v>
      </c>
      <c r="EOC44" t="s">
        <v>210</v>
      </c>
      <c r="EOD44" t="s">
        <v>210</v>
      </c>
      <c r="EOE44" t="s">
        <v>210</v>
      </c>
      <c r="EOF44" t="s">
        <v>210</v>
      </c>
      <c r="EOG44" t="s">
        <v>210</v>
      </c>
      <c r="EOH44" t="s">
        <v>210</v>
      </c>
      <c r="EOI44" t="s">
        <v>210</v>
      </c>
      <c r="EOJ44" t="s">
        <v>210</v>
      </c>
      <c r="EOK44" t="s">
        <v>210</v>
      </c>
      <c r="EOL44" t="s">
        <v>210</v>
      </c>
      <c r="EOM44" t="s">
        <v>210</v>
      </c>
      <c r="EON44" t="s">
        <v>210</v>
      </c>
      <c r="EOO44" t="s">
        <v>210</v>
      </c>
      <c r="EOP44" t="s">
        <v>210</v>
      </c>
      <c r="EOQ44" t="s">
        <v>210</v>
      </c>
      <c r="EOR44" t="s">
        <v>210</v>
      </c>
      <c r="EOS44" t="s">
        <v>210</v>
      </c>
      <c r="EOT44" t="s">
        <v>210</v>
      </c>
      <c r="EOU44" t="s">
        <v>210</v>
      </c>
      <c r="EOV44" t="s">
        <v>210</v>
      </c>
      <c r="EOW44" t="s">
        <v>210</v>
      </c>
      <c r="EOX44" t="s">
        <v>210</v>
      </c>
      <c r="EOY44" t="s">
        <v>210</v>
      </c>
      <c r="EOZ44" t="s">
        <v>210</v>
      </c>
      <c r="EPA44" t="s">
        <v>210</v>
      </c>
      <c r="EPB44" t="s">
        <v>210</v>
      </c>
      <c r="EPC44" t="s">
        <v>210</v>
      </c>
      <c r="EPD44" t="s">
        <v>210</v>
      </c>
      <c r="EPE44" t="s">
        <v>210</v>
      </c>
      <c r="EPF44" t="s">
        <v>210</v>
      </c>
      <c r="EPG44" t="s">
        <v>210</v>
      </c>
      <c r="EPH44" t="s">
        <v>210</v>
      </c>
      <c r="EPI44" t="s">
        <v>210</v>
      </c>
      <c r="EPJ44" t="s">
        <v>210</v>
      </c>
      <c r="EPK44" t="s">
        <v>210</v>
      </c>
      <c r="EPL44" t="s">
        <v>210</v>
      </c>
      <c r="EPM44" t="s">
        <v>210</v>
      </c>
      <c r="EPN44" t="s">
        <v>210</v>
      </c>
      <c r="EPO44" t="s">
        <v>210</v>
      </c>
      <c r="EPP44" t="s">
        <v>210</v>
      </c>
      <c r="EPQ44" t="s">
        <v>210</v>
      </c>
      <c r="EPR44" t="s">
        <v>210</v>
      </c>
      <c r="EPS44" t="s">
        <v>210</v>
      </c>
      <c r="EPT44" t="s">
        <v>210</v>
      </c>
      <c r="EPU44" t="s">
        <v>210</v>
      </c>
      <c r="EPV44" t="s">
        <v>210</v>
      </c>
      <c r="EPW44" t="s">
        <v>210</v>
      </c>
      <c r="EPX44" t="s">
        <v>210</v>
      </c>
      <c r="EPY44" t="s">
        <v>210</v>
      </c>
      <c r="EPZ44" t="s">
        <v>210</v>
      </c>
      <c r="EQA44" t="s">
        <v>210</v>
      </c>
      <c r="EQB44" t="s">
        <v>210</v>
      </c>
      <c r="EQC44" t="s">
        <v>210</v>
      </c>
      <c r="EQD44" t="s">
        <v>210</v>
      </c>
      <c r="EQE44" t="s">
        <v>210</v>
      </c>
      <c r="EQF44" t="s">
        <v>210</v>
      </c>
      <c r="EQG44" t="s">
        <v>210</v>
      </c>
      <c r="EQH44" t="s">
        <v>210</v>
      </c>
      <c r="EQI44" t="s">
        <v>210</v>
      </c>
      <c r="EQJ44" t="s">
        <v>210</v>
      </c>
      <c r="EQK44" t="s">
        <v>210</v>
      </c>
      <c r="EQL44" t="s">
        <v>210</v>
      </c>
      <c r="EQM44" t="s">
        <v>210</v>
      </c>
      <c r="EQN44" t="s">
        <v>210</v>
      </c>
      <c r="EQO44" t="s">
        <v>210</v>
      </c>
      <c r="EQP44" t="s">
        <v>210</v>
      </c>
      <c r="EQQ44" t="s">
        <v>210</v>
      </c>
      <c r="EQR44" t="s">
        <v>210</v>
      </c>
      <c r="EQS44" t="s">
        <v>210</v>
      </c>
      <c r="EQT44" t="s">
        <v>210</v>
      </c>
      <c r="EQU44" t="s">
        <v>210</v>
      </c>
      <c r="EQV44" t="s">
        <v>210</v>
      </c>
      <c r="EQW44" t="s">
        <v>210</v>
      </c>
      <c r="EQX44" t="s">
        <v>210</v>
      </c>
      <c r="EQY44" t="s">
        <v>210</v>
      </c>
      <c r="EQZ44" t="s">
        <v>210</v>
      </c>
      <c r="ERA44" t="s">
        <v>210</v>
      </c>
      <c r="ERB44" t="s">
        <v>210</v>
      </c>
      <c r="ERC44" t="s">
        <v>210</v>
      </c>
      <c r="ERD44" t="s">
        <v>210</v>
      </c>
      <c r="ERE44" t="s">
        <v>210</v>
      </c>
      <c r="ERF44" t="s">
        <v>210</v>
      </c>
      <c r="ERG44" t="s">
        <v>210</v>
      </c>
      <c r="ERH44" t="s">
        <v>210</v>
      </c>
      <c r="ERI44" t="s">
        <v>210</v>
      </c>
      <c r="ERJ44" t="s">
        <v>210</v>
      </c>
      <c r="ERK44" t="s">
        <v>210</v>
      </c>
      <c r="ERL44" t="s">
        <v>210</v>
      </c>
      <c r="ERM44" t="s">
        <v>210</v>
      </c>
      <c r="ERN44" t="s">
        <v>210</v>
      </c>
      <c r="ERO44" t="s">
        <v>210</v>
      </c>
      <c r="ERP44" t="s">
        <v>210</v>
      </c>
      <c r="ERQ44" t="s">
        <v>210</v>
      </c>
      <c r="ERR44" t="s">
        <v>210</v>
      </c>
      <c r="ERS44" t="s">
        <v>210</v>
      </c>
      <c r="ERT44" t="s">
        <v>210</v>
      </c>
      <c r="ERU44" t="s">
        <v>210</v>
      </c>
      <c r="ERV44" t="s">
        <v>210</v>
      </c>
      <c r="ERW44" t="s">
        <v>210</v>
      </c>
      <c r="ERX44" t="s">
        <v>210</v>
      </c>
      <c r="ERY44" t="s">
        <v>210</v>
      </c>
      <c r="ERZ44" t="s">
        <v>210</v>
      </c>
      <c r="ESA44" t="s">
        <v>210</v>
      </c>
      <c r="ESB44" t="s">
        <v>210</v>
      </c>
      <c r="ESC44" t="s">
        <v>210</v>
      </c>
      <c r="ESD44" t="s">
        <v>210</v>
      </c>
      <c r="ESE44" t="s">
        <v>210</v>
      </c>
      <c r="ESF44" t="s">
        <v>210</v>
      </c>
      <c r="ESG44" t="s">
        <v>210</v>
      </c>
      <c r="ESH44" t="s">
        <v>210</v>
      </c>
      <c r="ESI44" t="s">
        <v>210</v>
      </c>
      <c r="ESJ44" t="s">
        <v>210</v>
      </c>
      <c r="ESK44" t="s">
        <v>210</v>
      </c>
      <c r="ESL44" t="s">
        <v>210</v>
      </c>
      <c r="ESM44" t="s">
        <v>210</v>
      </c>
      <c r="ESN44" t="s">
        <v>210</v>
      </c>
      <c r="ESO44" t="s">
        <v>210</v>
      </c>
      <c r="ESP44" t="s">
        <v>210</v>
      </c>
      <c r="ESQ44" t="s">
        <v>210</v>
      </c>
      <c r="ESR44" t="s">
        <v>210</v>
      </c>
      <c r="ESS44" t="s">
        <v>210</v>
      </c>
      <c r="EST44" t="s">
        <v>210</v>
      </c>
      <c r="ESU44" t="s">
        <v>210</v>
      </c>
      <c r="ESV44" t="s">
        <v>210</v>
      </c>
      <c r="ESW44" t="s">
        <v>210</v>
      </c>
      <c r="ESX44" t="s">
        <v>210</v>
      </c>
      <c r="ESY44" t="s">
        <v>210</v>
      </c>
      <c r="ESZ44" t="s">
        <v>210</v>
      </c>
      <c r="ETA44" t="s">
        <v>210</v>
      </c>
      <c r="ETB44" t="s">
        <v>210</v>
      </c>
      <c r="ETC44" t="s">
        <v>210</v>
      </c>
      <c r="ETD44" t="s">
        <v>210</v>
      </c>
      <c r="ETE44" t="s">
        <v>210</v>
      </c>
      <c r="ETF44" t="s">
        <v>210</v>
      </c>
      <c r="ETG44" t="s">
        <v>210</v>
      </c>
      <c r="ETH44" t="s">
        <v>210</v>
      </c>
      <c r="ETI44" t="s">
        <v>210</v>
      </c>
      <c r="ETJ44" t="s">
        <v>210</v>
      </c>
      <c r="ETK44" t="s">
        <v>210</v>
      </c>
      <c r="ETL44" t="s">
        <v>210</v>
      </c>
      <c r="ETM44" t="s">
        <v>210</v>
      </c>
      <c r="ETN44" t="s">
        <v>210</v>
      </c>
      <c r="ETO44" t="s">
        <v>210</v>
      </c>
      <c r="ETP44" t="s">
        <v>210</v>
      </c>
      <c r="ETQ44" t="s">
        <v>210</v>
      </c>
      <c r="ETR44" t="s">
        <v>210</v>
      </c>
      <c r="ETS44" t="s">
        <v>210</v>
      </c>
      <c r="ETT44" t="s">
        <v>210</v>
      </c>
      <c r="ETU44" t="s">
        <v>210</v>
      </c>
      <c r="ETV44" t="s">
        <v>210</v>
      </c>
      <c r="ETW44" t="s">
        <v>210</v>
      </c>
      <c r="ETX44" t="s">
        <v>210</v>
      </c>
      <c r="ETY44" t="s">
        <v>210</v>
      </c>
      <c r="ETZ44" t="s">
        <v>210</v>
      </c>
      <c r="EUA44" t="s">
        <v>210</v>
      </c>
      <c r="EUB44" t="s">
        <v>210</v>
      </c>
      <c r="EUC44" t="s">
        <v>210</v>
      </c>
      <c r="EUD44" t="s">
        <v>210</v>
      </c>
      <c r="EUE44" t="s">
        <v>210</v>
      </c>
      <c r="EUF44" t="s">
        <v>210</v>
      </c>
      <c r="EUG44" t="s">
        <v>210</v>
      </c>
      <c r="EUH44" t="s">
        <v>210</v>
      </c>
      <c r="EUI44" t="s">
        <v>210</v>
      </c>
      <c r="EUJ44" t="s">
        <v>210</v>
      </c>
      <c r="EUK44" t="s">
        <v>210</v>
      </c>
      <c r="EUL44" t="s">
        <v>210</v>
      </c>
      <c r="EUM44" t="s">
        <v>210</v>
      </c>
      <c r="EUN44" t="s">
        <v>210</v>
      </c>
      <c r="EUO44" t="s">
        <v>210</v>
      </c>
      <c r="EUP44" t="s">
        <v>210</v>
      </c>
      <c r="EUQ44" t="s">
        <v>210</v>
      </c>
      <c r="EUR44" t="s">
        <v>210</v>
      </c>
      <c r="EUS44" t="s">
        <v>210</v>
      </c>
      <c r="EUT44" t="s">
        <v>210</v>
      </c>
      <c r="EUU44" t="s">
        <v>210</v>
      </c>
      <c r="EUV44" t="s">
        <v>210</v>
      </c>
      <c r="EUW44" t="s">
        <v>210</v>
      </c>
      <c r="EUX44" t="s">
        <v>210</v>
      </c>
      <c r="EUY44" t="s">
        <v>210</v>
      </c>
      <c r="EUZ44" t="s">
        <v>210</v>
      </c>
      <c r="EVA44" t="s">
        <v>210</v>
      </c>
      <c r="EVB44" t="s">
        <v>210</v>
      </c>
      <c r="EVC44" t="s">
        <v>210</v>
      </c>
      <c r="EVD44" t="s">
        <v>210</v>
      </c>
      <c r="EVE44" t="s">
        <v>210</v>
      </c>
      <c r="EVF44" t="s">
        <v>210</v>
      </c>
      <c r="EVG44" t="s">
        <v>210</v>
      </c>
      <c r="EVH44" t="s">
        <v>210</v>
      </c>
      <c r="EVI44" t="s">
        <v>210</v>
      </c>
      <c r="EVJ44" t="s">
        <v>210</v>
      </c>
      <c r="EVK44" t="s">
        <v>210</v>
      </c>
      <c r="EVL44" t="s">
        <v>210</v>
      </c>
      <c r="EVM44" t="s">
        <v>210</v>
      </c>
      <c r="EVN44" t="s">
        <v>210</v>
      </c>
      <c r="EVO44" t="s">
        <v>210</v>
      </c>
      <c r="EVP44" t="s">
        <v>210</v>
      </c>
      <c r="EVQ44" t="s">
        <v>210</v>
      </c>
      <c r="EVR44" t="s">
        <v>210</v>
      </c>
      <c r="EVS44" t="s">
        <v>210</v>
      </c>
      <c r="EVT44" t="s">
        <v>210</v>
      </c>
      <c r="EVU44" t="s">
        <v>210</v>
      </c>
      <c r="EVV44" t="s">
        <v>210</v>
      </c>
      <c r="EVW44" t="s">
        <v>210</v>
      </c>
      <c r="EVX44" t="s">
        <v>210</v>
      </c>
      <c r="EVY44" t="s">
        <v>210</v>
      </c>
      <c r="EVZ44" t="s">
        <v>210</v>
      </c>
      <c r="EWA44" t="s">
        <v>210</v>
      </c>
      <c r="EWB44" t="s">
        <v>210</v>
      </c>
      <c r="EWC44" t="s">
        <v>210</v>
      </c>
      <c r="EWD44" t="s">
        <v>210</v>
      </c>
      <c r="EWE44" t="s">
        <v>210</v>
      </c>
      <c r="EWF44" t="s">
        <v>210</v>
      </c>
      <c r="EWG44" t="s">
        <v>210</v>
      </c>
      <c r="EWH44" t="s">
        <v>210</v>
      </c>
      <c r="EWI44" t="s">
        <v>210</v>
      </c>
      <c r="EWJ44" t="s">
        <v>210</v>
      </c>
      <c r="EWK44" t="s">
        <v>210</v>
      </c>
      <c r="EWL44" t="s">
        <v>210</v>
      </c>
      <c r="EWM44" t="s">
        <v>210</v>
      </c>
      <c r="EWN44" t="s">
        <v>210</v>
      </c>
      <c r="EWO44" t="s">
        <v>210</v>
      </c>
      <c r="EWP44" t="s">
        <v>210</v>
      </c>
      <c r="EWQ44" t="s">
        <v>210</v>
      </c>
      <c r="EWR44" t="s">
        <v>210</v>
      </c>
      <c r="EWS44" t="s">
        <v>210</v>
      </c>
      <c r="EWT44" t="s">
        <v>210</v>
      </c>
      <c r="EWU44" t="s">
        <v>210</v>
      </c>
      <c r="EWV44" t="s">
        <v>210</v>
      </c>
      <c r="EWW44" t="s">
        <v>210</v>
      </c>
      <c r="EWX44" t="s">
        <v>210</v>
      </c>
      <c r="EWY44" t="s">
        <v>210</v>
      </c>
      <c r="EWZ44" t="s">
        <v>210</v>
      </c>
      <c r="EXA44" t="s">
        <v>210</v>
      </c>
      <c r="EXB44" t="s">
        <v>210</v>
      </c>
      <c r="EXC44" t="s">
        <v>210</v>
      </c>
      <c r="EXD44" t="s">
        <v>210</v>
      </c>
      <c r="EXE44" t="s">
        <v>210</v>
      </c>
      <c r="EXF44" t="s">
        <v>210</v>
      </c>
      <c r="EXG44" t="s">
        <v>210</v>
      </c>
      <c r="EXH44" t="s">
        <v>210</v>
      </c>
      <c r="EXI44" t="s">
        <v>210</v>
      </c>
      <c r="EXJ44" t="s">
        <v>210</v>
      </c>
      <c r="EXK44" t="s">
        <v>210</v>
      </c>
      <c r="EXL44" t="s">
        <v>210</v>
      </c>
      <c r="EXM44" t="s">
        <v>210</v>
      </c>
      <c r="EXN44" t="s">
        <v>210</v>
      </c>
      <c r="EXO44" t="s">
        <v>210</v>
      </c>
      <c r="EXP44" t="s">
        <v>210</v>
      </c>
      <c r="EXQ44" t="s">
        <v>210</v>
      </c>
      <c r="EXR44" t="s">
        <v>210</v>
      </c>
      <c r="EXS44" t="s">
        <v>210</v>
      </c>
      <c r="EXT44" t="s">
        <v>210</v>
      </c>
      <c r="EXU44" t="s">
        <v>210</v>
      </c>
      <c r="EXV44" t="s">
        <v>210</v>
      </c>
      <c r="EXW44" t="s">
        <v>210</v>
      </c>
      <c r="EXX44" t="s">
        <v>210</v>
      </c>
      <c r="EXY44" t="s">
        <v>210</v>
      </c>
      <c r="EXZ44" t="s">
        <v>210</v>
      </c>
      <c r="EYA44" t="s">
        <v>210</v>
      </c>
      <c r="EYB44" t="s">
        <v>210</v>
      </c>
      <c r="EYC44" t="s">
        <v>210</v>
      </c>
      <c r="EYD44" t="s">
        <v>210</v>
      </c>
      <c r="EYE44" t="s">
        <v>210</v>
      </c>
      <c r="EYF44" t="s">
        <v>210</v>
      </c>
      <c r="EYG44" t="s">
        <v>210</v>
      </c>
      <c r="EYH44" t="s">
        <v>210</v>
      </c>
      <c r="EYI44" t="s">
        <v>210</v>
      </c>
      <c r="EYJ44" t="s">
        <v>210</v>
      </c>
      <c r="EYK44" t="s">
        <v>210</v>
      </c>
      <c r="EYL44" t="s">
        <v>210</v>
      </c>
      <c r="EYM44" t="s">
        <v>210</v>
      </c>
      <c r="EYN44" t="s">
        <v>210</v>
      </c>
      <c r="EYO44" t="s">
        <v>210</v>
      </c>
      <c r="EYP44" t="s">
        <v>210</v>
      </c>
      <c r="EYQ44" t="s">
        <v>210</v>
      </c>
      <c r="EYR44" t="s">
        <v>210</v>
      </c>
      <c r="EYS44" t="s">
        <v>210</v>
      </c>
      <c r="EYT44" t="s">
        <v>210</v>
      </c>
      <c r="EYU44" t="s">
        <v>210</v>
      </c>
      <c r="EYV44" t="s">
        <v>210</v>
      </c>
      <c r="EYW44" t="s">
        <v>210</v>
      </c>
      <c r="EYX44" t="s">
        <v>210</v>
      </c>
      <c r="EYY44" t="s">
        <v>210</v>
      </c>
      <c r="EYZ44" t="s">
        <v>210</v>
      </c>
      <c r="EZA44" t="s">
        <v>210</v>
      </c>
      <c r="EZB44" t="s">
        <v>210</v>
      </c>
      <c r="EZC44" t="s">
        <v>210</v>
      </c>
      <c r="EZD44" t="s">
        <v>210</v>
      </c>
      <c r="EZE44" t="s">
        <v>210</v>
      </c>
      <c r="EZF44" t="s">
        <v>210</v>
      </c>
      <c r="EZG44" t="s">
        <v>210</v>
      </c>
      <c r="EZH44" t="s">
        <v>210</v>
      </c>
      <c r="EZI44" t="s">
        <v>210</v>
      </c>
      <c r="EZJ44" t="s">
        <v>210</v>
      </c>
      <c r="EZK44" t="s">
        <v>210</v>
      </c>
      <c r="EZL44" t="s">
        <v>210</v>
      </c>
      <c r="EZM44" t="s">
        <v>210</v>
      </c>
      <c r="EZN44" t="s">
        <v>210</v>
      </c>
      <c r="EZO44" t="s">
        <v>210</v>
      </c>
      <c r="EZP44" t="s">
        <v>210</v>
      </c>
      <c r="EZQ44" t="s">
        <v>210</v>
      </c>
      <c r="EZR44" t="s">
        <v>210</v>
      </c>
      <c r="EZS44" t="s">
        <v>210</v>
      </c>
      <c r="EZT44" t="s">
        <v>210</v>
      </c>
      <c r="EZU44" t="s">
        <v>210</v>
      </c>
      <c r="EZV44" t="s">
        <v>210</v>
      </c>
      <c r="EZW44" t="s">
        <v>210</v>
      </c>
      <c r="EZX44" t="s">
        <v>210</v>
      </c>
      <c r="EZY44" t="s">
        <v>210</v>
      </c>
      <c r="EZZ44" t="s">
        <v>210</v>
      </c>
      <c r="FAA44" t="s">
        <v>210</v>
      </c>
      <c r="FAB44" t="s">
        <v>210</v>
      </c>
      <c r="FAC44" t="s">
        <v>210</v>
      </c>
      <c r="FAD44" t="s">
        <v>210</v>
      </c>
      <c r="FAE44" t="s">
        <v>210</v>
      </c>
      <c r="FAF44" t="s">
        <v>210</v>
      </c>
      <c r="FAG44" t="s">
        <v>210</v>
      </c>
      <c r="FAH44" t="s">
        <v>210</v>
      </c>
      <c r="FAI44" t="s">
        <v>210</v>
      </c>
      <c r="FAJ44" t="s">
        <v>210</v>
      </c>
      <c r="FAK44" t="s">
        <v>210</v>
      </c>
      <c r="FAL44" t="s">
        <v>210</v>
      </c>
      <c r="FAM44" t="s">
        <v>210</v>
      </c>
      <c r="FAN44" t="s">
        <v>210</v>
      </c>
      <c r="FAO44" t="s">
        <v>210</v>
      </c>
      <c r="FAP44" t="s">
        <v>210</v>
      </c>
      <c r="FAQ44" t="s">
        <v>210</v>
      </c>
      <c r="FAR44" t="s">
        <v>210</v>
      </c>
      <c r="FAS44" t="s">
        <v>210</v>
      </c>
      <c r="FAT44" t="s">
        <v>210</v>
      </c>
      <c r="FAU44" t="s">
        <v>210</v>
      </c>
      <c r="FAV44" t="s">
        <v>210</v>
      </c>
      <c r="FAW44" t="s">
        <v>210</v>
      </c>
      <c r="FAX44" t="s">
        <v>210</v>
      </c>
      <c r="FAY44" t="s">
        <v>210</v>
      </c>
      <c r="FAZ44" t="s">
        <v>210</v>
      </c>
      <c r="FBA44" t="s">
        <v>210</v>
      </c>
      <c r="FBB44" t="s">
        <v>210</v>
      </c>
      <c r="FBC44" t="s">
        <v>210</v>
      </c>
      <c r="FBD44" t="s">
        <v>210</v>
      </c>
      <c r="FBE44" t="s">
        <v>210</v>
      </c>
      <c r="FBF44" t="s">
        <v>210</v>
      </c>
      <c r="FBG44" t="s">
        <v>210</v>
      </c>
      <c r="FBH44" t="s">
        <v>210</v>
      </c>
      <c r="FBI44" t="s">
        <v>210</v>
      </c>
      <c r="FBJ44" t="s">
        <v>210</v>
      </c>
      <c r="FBK44" t="s">
        <v>210</v>
      </c>
      <c r="FBL44" t="s">
        <v>210</v>
      </c>
      <c r="FBM44" t="s">
        <v>210</v>
      </c>
      <c r="FBN44" t="s">
        <v>210</v>
      </c>
      <c r="FBO44" t="s">
        <v>210</v>
      </c>
      <c r="FBP44" t="s">
        <v>210</v>
      </c>
      <c r="FBQ44" t="s">
        <v>210</v>
      </c>
      <c r="FBR44" t="s">
        <v>210</v>
      </c>
      <c r="FBS44" t="s">
        <v>210</v>
      </c>
      <c r="FBT44" t="s">
        <v>210</v>
      </c>
      <c r="FBU44" t="s">
        <v>210</v>
      </c>
      <c r="FBV44" t="s">
        <v>210</v>
      </c>
      <c r="FBW44" t="s">
        <v>210</v>
      </c>
      <c r="FBX44" t="s">
        <v>210</v>
      </c>
      <c r="FBY44" t="s">
        <v>210</v>
      </c>
      <c r="FBZ44" t="s">
        <v>210</v>
      </c>
      <c r="FCA44" t="s">
        <v>210</v>
      </c>
      <c r="FCB44" t="s">
        <v>210</v>
      </c>
      <c r="FCC44" t="s">
        <v>210</v>
      </c>
      <c r="FCD44" t="s">
        <v>210</v>
      </c>
      <c r="FCE44" t="s">
        <v>210</v>
      </c>
      <c r="FCF44" t="s">
        <v>210</v>
      </c>
      <c r="FCG44" t="s">
        <v>210</v>
      </c>
      <c r="FCH44" t="s">
        <v>210</v>
      </c>
      <c r="FCI44" t="s">
        <v>210</v>
      </c>
      <c r="FCJ44" t="s">
        <v>210</v>
      </c>
      <c r="FCK44" t="s">
        <v>210</v>
      </c>
      <c r="FCL44" t="s">
        <v>210</v>
      </c>
      <c r="FCM44" t="s">
        <v>210</v>
      </c>
      <c r="FCN44" t="s">
        <v>210</v>
      </c>
      <c r="FCO44" t="s">
        <v>210</v>
      </c>
      <c r="FCP44" t="s">
        <v>210</v>
      </c>
      <c r="FCQ44" t="s">
        <v>210</v>
      </c>
      <c r="FCR44" t="s">
        <v>210</v>
      </c>
      <c r="FCS44" t="s">
        <v>210</v>
      </c>
      <c r="FCT44" t="s">
        <v>210</v>
      </c>
      <c r="FCU44" t="s">
        <v>210</v>
      </c>
      <c r="FCV44" t="s">
        <v>210</v>
      </c>
      <c r="FCW44" t="s">
        <v>210</v>
      </c>
      <c r="FCX44" t="s">
        <v>210</v>
      </c>
      <c r="FCY44" t="s">
        <v>210</v>
      </c>
      <c r="FCZ44" t="s">
        <v>210</v>
      </c>
      <c r="FDA44" t="s">
        <v>210</v>
      </c>
      <c r="FDB44" t="s">
        <v>210</v>
      </c>
      <c r="FDC44" t="s">
        <v>210</v>
      </c>
      <c r="FDD44" t="s">
        <v>210</v>
      </c>
      <c r="FDE44" t="s">
        <v>210</v>
      </c>
      <c r="FDF44" t="s">
        <v>210</v>
      </c>
      <c r="FDG44" t="s">
        <v>210</v>
      </c>
      <c r="FDH44" t="s">
        <v>210</v>
      </c>
      <c r="FDI44" t="s">
        <v>210</v>
      </c>
      <c r="FDJ44" t="s">
        <v>210</v>
      </c>
      <c r="FDK44" t="s">
        <v>210</v>
      </c>
      <c r="FDL44" t="s">
        <v>210</v>
      </c>
      <c r="FDM44" t="s">
        <v>210</v>
      </c>
      <c r="FDN44" t="s">
        <v>210</v>
      </c>
      <c r="FDO44" t="s">
        <v>210</v>
      </c>
      <c r="FDP44" t="s">
        <v>210</v>
      </c>
      <c r="FDQ44" t="s">
        <v>210</v>
      </c>
      <c r="FDR44" t="s">
        <v>210</v>
      </c>
      <c r="FDS44" t="s">
        <v>210</v>
      </c>
      <c r="FDT44" t="s">
        <v>210</v>
      </c>
      <c r="FDU44" t="s">
        <v>210</v>
      </c>
      <c r="FDV44" t="s">
        <v>210</v>
      </c>
      <c r="FDW44" t="s">
        <v>210</v>
      </c>
      <c r="FDX44" t="s">
        <v>210</v>
      </c>
      <c r="FDY44" t="s">
        <v>210</v>
      </c>
      <c r="FDZ44" t="s">
        <v>210</v>
      </c>
      <c r="FEA44" t="s">
        <v>210</v>
      </c>
      <c r="FEB44" t="s">
        <v>210</v>
      </c>
      <c r="FEC44" t="s">
        <v>210</v>
      </c>
      <c r="FED44" t="s">
        <v>210</v>
      </c>
      <c r="FEE44" t="s">
        <v>210</v>
      </c>
      <c r="FEF44" t="s">
        <v>210</v>
      </c>
      <c r="FEG44" t="s">
        <v>210</v>
      </c>
      <c r="FEH44" t="s">
        <v>210</v>
      </c>
      <c r="FEI44" t="s">
        <v>210</v>
      </c>
      <c r="FEJ44" t="s">
        <v>210</v>
      </c>
      <c r="FEK44" t="s">
        <v>210</v>
      </c>
      <c r="FEL44" t="s">
        <v>210</v>
      </c>
      <c r="FEM44" t="s">
        <v>210</v>
      </c>
      <c r="FEN44" t="s">
        <v>210</v>
      </c>
      <c r="FEO44" t="s">
        <v>210</v>
      </c>
      <c r="FEP44" t="s">
        <v>210</v>
      </c>
      <c r="FEQ44" t="s">
        <v>210</v>
      </c>
      <c r="FER44" t="s">
        <v>210</v>
      </c>
      <c r="FES44" t="s">
        <v>210</v>
      </c>
      <c r="FET44" t="s">
        <v>210</v>
      </c>
      <c r="FEU44" t="s">
        <v>210</v>
      </c>
      <c r="FEV44" t="s">
        <v>210</v>
      </c>
      <c r="FEW44" t="s">
        <v>210</v>
      </c>
      <c r="FEX44" t="s">
        <v>210</v>
      </c>
      <c r="FEY44" t="s">
        <v>210</v>
      </c>
      <c r="FEZ44" t="s">
        <v>210</v>
      </c>
      <c r="FFA44" t="s">
        <v>210</v>
      </c>
      <c r="FFB44" t="s">
        <v>210</v>
      </c>
      <c r="FFC44" t="s">
        <v>210</v>
      </c>
      <c r="FFD44" t="s">
        <v>210</v>
      </c>
      <c r="FFE44" t="s">
        <v>210</v>
      </c>
      <c r="FFF44" t="s">
        <v>210</v>
      </c>
      <c r="FFG44" t="s">
        <v>210</v>
      </c>
      <c r="FFH44" t="s">
        <v>210</v>
      </c>
      <c r="FFI44" t="s">
        <v>210</v>
      </c>
      <c r="FFJ44" t="s">
        <v>210</v>
      </c>
      <c r="FFK44" t="s">
        <v>210</v>
      </c>
      <c r="FFL44" t="s">
        <v>210</v>
      </c>
      <c r="FFM44" t="s">
        <v>210</v>
      </c>
      <c r="FFN44" t="s">
        <v>210</v>
      </c>
      <c r="FFO44" t="s">
        <v>210</v>
      </c>
      <c r="FFP44" t="s">
        <v>210</v>
      </c>
      <c r="FFQ44" t="s">
        <v>210</v>
      </c>
      <c r="FFR44" t="s">
        <v>210</v>
      </c>
      <c r="FFS44" t="s">
        <v>210</v>
      </c>
      <c r="FFT44" t="s">
        <v>210</v>
      </c>
      <c r="FFU44" t="s">
        <v>210</v>
      </c>
      <c r="FFV44" t="s">
        <v>210</v>
      </c>
      <c r="FFW44" t="s">
        <v>210</v>
      </c>
      <c r="FFX44" t="s">
        <v>210</v>
      </c>
      <c r="FFY44" t="s">
        <v>210</v>
      </c>
      <c r="FFZ44" t="s">
        <v>210</v>
      </c>
      <c r="FGA44" t="s">
        <v>210</v>
      </c>
      <c r="FGB44" t="s">
        <v>210</v>
      </c>
      <c r="FGC44" t="s">
        <v>210</v>
      </c>
      <c r="FGD44" t="s">
        <v>210</v>
      </c>
      <c r="FGE44" t="s">
        <v>210</v>
      </c>
      <c r="FGF44" t="s">
        <v>210</v>
      </c>
      <c r="FGG44" t="s">
        <v>210</v>
      </c>
      <c r="FGH44" t="s">
        <v>210</v>
      </c>
      <c r="FGI44" t="s">
        <v>210</v>
      </c>
      <c r="FGJ44" t="s">
        <v>210</v>
      </c>
      <c r="FGK44" t="s">
        <v>210</v>
      </c>
      <c r="FGL44" t="s">
        <v>210</v>
      </c>
      <c r="FGM44" t="s">
        <v>210</v>
      </c>
      <c r="FGN44" t="s">
        <v>210</v>
      </c>
      <c r="FGO44" t="s">
        <v>210</v>
      </c>
      <c r="FGP44" t="s">
        <v>210</v>
      </c>
      <c r="FGQ44" t="s">
        <v>210</v>
      </c>
      <c r="FGR44" t="s">
        <v>210</v>
      </c>
      <c r="FGS44" t="s">
        <v>210</v>
      </c>
      <c r="FGT44" t="s">
        <v>210</v>
      </c>
      <c r="FGU44" t="s">
        <v>210</v>
      </c>
      <c r="FGV44" t="s">
        <v>210</v>
      </c>
      <c r="FGW44" t="s">
        <v>210</v>
      </c>
      <c r="FGX44" t="s">
        <v>210</v>
      </c>
      <c r="FGY44" t="s">
        <v>210</v>
      </c>
      <c r="FGZ44" t="s">
        <v>210</v>
      </c>
      <c r="FHA44" t="s">
        <v>210</v>
      </c>
      <c r="FHB44" t="s">
        <v>210</v>
      </c>
      <c r="FHC44" t="s">
        <v>210</v>
      </c>
      <c r="FHD44" t="s">
        <v>210</v>
      </c>
      <c r="FHE44" t="s">
        <v>210</v>
      </c>
      <c r="FHF44" t="s">
        <v>210</v>
      </c>
      <c r="FHG44" t="s">
        <v>210</v>
      </c>
      <c r="FHH44" t="s">
        <v>210</v>
      </c>
      <c r="FHI44" t="s">
        <v>210</v>
      </c>
      <c r="FHJ44" t="s">
        <v>210</v>
      </c>
      <c r="FHK44" t="s">
        <v>210</v>
      </c>
      <c r="FHL44" t="s">
        <v>210</v>
      </c>
      <c r="FHM44" t="s">
        <v>210</v>
      </c>
      <c r="FHN44" t="s">
        <v>210</v>
      </c>
      <c r="FHO44" t="s">
        <v>210</v>
      </c>
      <c r="FHP44" t="s">
        <v>210</v>
      </c>
      <c r="FHQ44" t="s">
        <v>210</v>
      </c>
      <c r="FHR44" t="s">
        <v>210</v>
      </c>
      <c r="FHS44" t="s">
        <v>210</v>
      </c>
      <c r="FHT44" t="s">
        <v>210</v>
      </c>
      <c r="FHU44" t="s">
        <v>210</v>
      </c>
      <c r="FHV44" t="s">
        <v>210</v>
      </c>
      <c r="FHW44" t="s">
        <v>210</v>
      </c>
      <c r="FHX44" t="s">
        <v>210</v>
      </c>
      <c r="FHY44" t="s">
        <v>210</v>
      </c>
      <c r="FHZ44" t="s">
        <v>210</v>
      </c>
      <c r="FIA44" t="s">
        <v>210</v>
      </c>
      <c r="FIB44" t="s">
        <v>210</v>
      </c>
      <c r="FIC44" t="s">
        <v>210</v>
      </c>
      <c r="FID44" t="s">
        <v>210</v>
      </c>
      <c r="FIE44" t="s">
        <v>210</v>
      </c>
      <c r="FIF44" t="s">
        <v>210</v>
      </c>
      <c r="FIG44" t="s">
        <v>210</v>
      </c>
      <c r="FIH44" t="s">
        <v>210</v>
      </c>
      <c r="FII44" t="s">
        <v>210</v>
      </c>
      <c r="FIJ44" t="s">
        <v>210</v>
      </c>
      <c r="FIK44" t="s">
        <v>210</v>
      </c>
      <c r="FIL44" t="s">
        <v>210</v>
      </c>
      <c r="FIM44" t="s">
        <v>210</v>
      </c>
      <c r="FIN44" t="s">
        <v>210</v>
      </c>
      <c r="FIO44" t="s">
        <v>210</v>
      </c>
      <c r="FIP44" t="s">
        <v>210</v>
      </c>
      <c r="FIQ44" t="s">
        <v>210</v>
      </c>
      <c r="FIR44" t="s">
        <v>210</v>
      </c>
      <c r="FIS44" t="s">
        <v>210</v>
      </c>
      <c r="FIT44" t="s">
        <v>210</v>
      </c>
      <c r="FIU44" t="s">
        <v>210</v>
      </c>
      <c r="FIV44" t="s">
        <v>210</v>
      </c>
      <c r="FIW44" t="s">
        <v>210</v>
      </c>
      <c r="FIX44" t="s">
        <v>210</v>
      </c>
      <c r="FIY44" t="s">
        <v>210</v>
      </c>
      <c r="FIZ44" t="s">
        <v>210</v>
      </c>
      <c r="FJA44" t="s">
        <v>210</v>
      </c>
      <c r="FJB44" t="s">
        <v>210</v>
      </c>
      <c r="FJC44" t="s">
        <v>210</v>
      </c>
      <c r="FJD44" t="s">
        <v>210</v>
      </c>
      <c r="FJE44" t="s">
        <v>210</v>
      </c>
      <c r="FJF44" t="s">
        <v>210</v>
      </c>
      <c r="FJG44" t="s">
        <v>210</v>
      </c>
      <c r="FJH44" t="s">
        <v>210</v>
      </c>
      <c r="FJI44" t="s">
        <v>210</v>
      </c>
      <c r="FJJ44" t="s">
        <v>210</v>
      </c>
      <c r="FJK44" t="s">
        <v>210</v>
      </c>
      <c r="FJL44" t="s">
        <v>210</v>
      </c>
      <c r="FJM44" t="s">
        <v>210</v>
      </c>
      <c r="FJN44" t="s">
        <v>210</v>
      </c>
      <c r="FJO44" t="s">
        <v>210</v>
      </c>
      <c r="FJP44" t="s">
        <v>210</v>
      </c>
      <c r="FJQ44" t="s">
        <v>210</v>
      </c>
      <c r="FJR44" t="s">
        <v>210</v>
      </c>
      <c r="FJS44" t="s">
        <v>210</v>
      </c>
      <c r="FJT44" t="s">
        <v>210</v>
      </c>
      <c r="FJU44" t="s">
        <v>210</v>
      </c>
      <c r="FJV44" t="s">
        <v>210</v>
      </c>
      <c r="FJW44" t="s">
        <v>210</v>
      </c>
      <c r="FJX44" t="s">
        <v>210</v>
      </c>
      <c r="FJY44" t="s">
        <v>210</v>
      </c>
      <c r="FJZ44" t="s">
        <v>210</v>
      </c>
      <c r="FKA44" t="s">
        <v>210</v>
      </c>
      <c r="FKB44" t="s">
        <v>210</v>
      </c>
      <c r="FKC44" t="s">
        <v>210</v>
      </c>
      <c r="FKD44" t="s">
        <v>210</v>
      </c>
      <c r="FKE44" t="s">
        <v>210</v>
      </c>
      <c r="FKF44" t="s">
        <v>210</v>
      </c>
      <c r="FKG44" t="s">
        <v>210</v>
      </c>
      <c r="FKH44" t="s">
        <v>210</v>
      </c>
      <c r="FKI44" t="s">
        <v>210</v>
      </c>
      <c r="FKJ44" t="s">
        <v>210</v>
      </c>
      <c r="FKK44" t="s">
        <v>210</v>
      </c>
      <c r="FKL44" t="s">
        <v>210</v>
      </c>
      <c r="FKM44" t="s">
        <v>210</v>
      </c>
      <c r="FKN44" t="s">
        <v>210</v>
      </c>
      <c r="FKO44" t="s">
        <v>210</v>
      </c>
      <c r="FKP44" t="s">
        <v>210</v>
      </c>
      <c r="FKQ44" t="s">
        <v>210</v>
      </c>
      <c r="FKR44" t="s">
        <v>210</v>
      </c>
      <c r="FKS44" t="s">
        <v>210</v>
      </c>
      <c r="FKT44" t="s">
        <v>210</v>
      </c>
      <c r="FKU44" t="s">
        <v>210</v>
      </c>
      <c r="FKV44" t="s">
        <v>210</v>
      </c>
      <c r="FKW44" t="s">
        <v>210</v>
      </c>
      <c r="FKX44" t="s">
        <v>210</v>
      </c>
      <c r="FKY44" t="s">
        <v>210</v>
      </c>
      <c r="FKZ44" t="s">
        <v>210</v>
      </c>
      <c r="FLA44" t="s">
        <v>210</v>
      </c>
      <c r="FLB44" t="s">
        <v>210</v>
      </c>
      <c r="FLC44" t="s">
        <v>210</v>
      </c>
      <c r="FLD44" t="s">
        <v>210</v>
      </c>
      <c r="FLE44" t="s">
        <v>210</v>
      </c>
      <c r="FLF44" t="s">
        <v>210</v>
      </c>
      <c r="FLG44" t="s">
        <v>210</v>
      </c>
      <c r="FLH44" t="s">
        <v>210</v>
      </c>
      <c r="FLI44" t="s">
        <v>210</v>
      </c>
      <c r="FLJ44" t="s">
        <v>210</v>
      </c>
      <c r="FLK44" t="s">
        <v>210</v>
      </c>
      <c r="FLL44" t="s">
        <v>210</v>
      </c>
      <c r="FLM44" t="s">
        <v>210</v>
      </c>
      <c r="FLN44" t="s">
        <v>210</v>
      </c>
      <c r="FLO44" t="s">
        <v>210</v>
      </c>
      <c r="FLP44" t="s">
        <v>210</v>
      </c>
      <c r="FLQ44" t="s">
        <v>210</v>
      </c>
      <c r="FLR44" t="s">
        <v>210</v>
      </c>
      <c r="FLS44" t="s">
        <v>210</v>
      </c>
      <c r="FLT44" t="s">
        <v>210</v>
      </c>
      <c r="FLU44" t="s">
        <v>210</v>
      </c>
      <c r="FLV44" t="s">
        <v>210</v>
      </c>
      <c r="FLW44" t="s">
        <v>210</v>
      </c>
      <c r="FLX44" t="s">
        <v>210</v>
      </c>
      <c r="FLY44" t="s">
        <v>210</v>
      </c>
      <c r="FLZ44" t="s">
        <v>210</v>
      </c>
      <c r="FMA44" t="s">
        <v>210</v>
      </c>
      <c r="FMB44" t="s">
        <v>210</v>
      </c>
      <c r="FMC44" t="s">
        <v>210</v>
      </c>
      <c r="FMD44" t="s">
        <v>210</v>
      </c>
      <c r="FME44" t="s">
        <v>210</v>
      </c>
      <c r="FMF44" t="s">
        <v>210</v>
      </c>
      <c r="FMG44" t="s">
        <v>210</v>
      </c>
      <c r="FMH44" t="s">
        <v>210</v>
      </c>
      <c r="FMI44" t="s">
        <v>210</v>
      </c>
      <c r="FMJ44" t="s">
        <v>210</v>
      </c>
      <c r="FMK44" t="s">
        <v>210</v>
      </c>
      <c r="FML44" t="s">
        <v>210</v>
      </c>
      <c r="FMM44" t="s">
        <v>210</v>
      </c>
      <c r="FMN44" t="s">
        <v>210</v>
      </c>
      <c r="FMO44" t="s">
        <v>210</v>
      </c>
      <c r="FMP44" t="s">
        <v>210</v>
      </c>
      <c r="FMQ44" t="s">
        <v>210</v>
      </c>
      <c r="FMR44" t="s">
        <v>210</v>
      </c>
      <c r="FMS44" t="s">
        <v>210</v>
      </c>
      <c r="FMT44" t="s">
        <v>210</v>
      </c>
      <c r="FMU44" t="s">
        <v>210</v>
      </c>
      <c r="FMV44" t="s">
        <v>210</v>
      </c>
      <c r="FMW44" t="s">
        <v>210</v>
      </c>
      <c r="FMX44" t="s">
        <v>210</v>
      </c>
      <c r="FMY44" t="s">
        <v>210</v>
      </c>
      <c r="FMZ44" t="s">
        <v>210</v>
      </c>
      <c r="FNA44" t="s">
        <v>210</v>
      </c>
      <c r="FNB44" t="s">
        <v>210</v>
      </c>
      <c r="FNC44" t="s">
        <v>210</v>
      </c>
      <c r="FND44" t="s">
        <v>210</v>
      </c>
      <c r="FNE44" t="s">
        <v>210</v>
      </c>
      <c r="FNF44" t="s">
        <v>210</v>
      </c>
      <c r="FNG44" t="s">
        <v>210</v>
      </c>
      <c r="FNH44" t="s">
        <v>210</v>
      </c>
      <c r="FNI44" t="s">
        <v>210</v>
      </c>
      <c r="FNJ44" t="s">
        <v>210</v>
      </c>
      <c r="FNK44" t="s">
        <v>210</v>
      </c>
      <c r="FNL44" t="s">
        <v>210</v>
      </c>
      <c r="FNM44" t="s">
        <v>210</v>
      </c>
      <c r="FNN44" t="s">
        <v>210</v>
      </c>
      <c r="FNO44" t="s">
        <v>210</v>
      </c>
      <c r="FNP44" t="s">
        <v>210</v>
      </c>
      <c r="FNQ44" t="s">
        <v>210</v>
      </c>
      <c r="FNR44" t="s">
        <v>210</v>
      </c>
      <c r="FNS44" t="s">
        <v>210</v>
      </c>
      <c r="FNT44" t="s">
        <v>210</v>
      </c>
      <c r="FNU44" t="s">
        <v>210</v>
      </c>
      <c r="FNV44" t="s">
        <v>210</v>
      </c>
      <c r="FNW44" t="s">
        <v>210</v>
      </c>
      <c r="FNX44" t="s">
        <v>210</v>
      </c>
      <c r="FNY44" t="s">
        <v>210</v>
      </c>
      <c r="FNZ44" t="s">
        <v>210</v>
      </c>
      <c r="FOA44" t="s">
        <v>210</v>
      </c>
      <c r="FOB44" t="s">
        <v>210</v>
      </c>
      <c r="FOC44" t="s">
        <v>210</v>
      </c>
      <c r="FOD44" t="s">
        <v>210</v>
      </c>
      <c r="FOE44" t="s">
        <v>210</v>
      </c>
      <c r="FOF44" t="s">
        <v>210</v>
      </c>
      <c r="FOG44" t="s">
        <v>210</v>
      </c>
      <c r="FOH44" t="s">
        <v>210</v>
      </c>
      <c r="FOI44" t="s">
        <v>210</v>
      </c>
      <c r="FOJ44" t="s">
        <v>210</v>
      </c>
      <c r="FOK44" t="s">
        <v>210</v>
      </c>
      <c r="FOL44" t="s">
        <v>210</v>
      </c>
      <c r="FOM44" t="s">
        <v>210</v>
      </c>
      <c r="FON44" t="s">
        <v>210</v>
      </c>
      <c r="FOO44" t="s">
        <v>210</v>
      </c>
      <c r="FOP44" t="s">
        <v>210</v>
      </c>
      <c r="FOQ44" t="s">
        <v>210</v>
      </c>
      <c r="FOR44" t="s">
        <v>210</v>
      </c>
      <c r="FOS44" t="s">
        <v>210</v>
      </c>
      <c r="FOT44" t="s">
        <v>210</v>
      </c>
      <c r="FOU44" t="s">
        <v>210</v>
      </c>
      <c r="FOV44" t="s">
        <v>210</v>
      </c>
      <c r="FOW44" t="s">
        <v>210</v>
      </c>
      <c r="FOX44" t="s">
        <v>210</v>
      </c>
      <c r="FOY44" t="s">
        <v>210</v>
      </c>
      <c r="FOZ44" t="s">
        <v>210</v>
      </c>
      <c r="FPA44" t="s">
        <v>210</v>
      </c>
      <c r="FPB44" t="s">
        <v>210</v>
      </c>
      <c r="FPC44" t="s">
        <v>210</v>
      </c>
      <c r="FPD44" t="s">
        <v>210</v>
      </c>
      <c r="FPE44" t="s">
        <v>210</v>
      </c>
      <c r="FPF44" t="s">
        <v>210</v>
      </c>
      <c r="FPG44" t="s">
        <v>210</v>
      </c>
      <c r="FPH44" t="s">
        <v>210</v>
      </c>
      <c r="FPI44" t="s">
        <v>210</v>
      </c>
      <c r="FPJ44" t="s">
        <v>210</v>
      </c>
      <c r="FPK44" t="s">
        <v>210</v>
      </c>
      <c r="FPL44" t="s">
        <v>210</v>
      </c>
      <c r="FPM44" t="s">
        <v>210</v>
      </c>
      <c r="FPN44" t="s">
        <v>210</v>
      </c>
      <c r="FPO44" t="s">
        <v>210</v>
      </c>
      <c r="FPP44" t="s">
        <v>210</v>
      </c>
      <c r="FPQ44" t="s">
        <v>210</v>
      </c>
      <c r="FPR44" t="s">
        <v>210</v>
      </c>
      <c r="FPS44" t="s">
        <v>210</v>
      </c>
      <c r="FPT44" t="s">
        <v>210</v>
      </c>
      <c r="FPU44" t="s">
        <v>210</v>
      </c>
      <c r="FPV44" t="s">
        <v>210</v>
      </c>
      <c r="FPW44" t="s">
        <v>210</v>
      </c>
      <c r="FPX44" t="s">
        <v>210</v>
      </c>
      <c r="FPY44" t="s">
        <v>210</v>
      </c>
      <c r="FPZ44" t="s">
        <v>210</v>
      </c>
      <c r="FQA44" t="s">
        <v>210</v>
      </c>
      <c r="FQB44" t="s">
        <v>210</v>
      </c>
      <c r="FQC44" t="s">
        <v>210</v>
      </c>
      <c r="FQD44" t="s">
        <v>210</v>
      </c>
      <c r="FQE44" t="s">
        <v>210</v>
      </c>
      <c r="FQF44" t="s">
        <v>210</v>
      </c>
      <c r="FQG44" t="s">
        <v>210</v>
      </c>
      <c r="FQH44" t="s">
        <v>210</v>
      </c>
      <c r="FQI44" t="s">
        <v>210</v>
      </c>
      <c r="FQJ44" t="s">
        <v>210</v>
      </c>
      <c r="FQK44" t="s">
        <v>210</v>
      </c>
      <c r="FQL44" t="s">
        <v>210</v>
      </c>
      <c r="FQM44" t="s">
        <v>210</v>
      </c>
      <c r="FQN44" t="s">
        <v>210</v>
      </c>
      <c r="FQO44" t="s">
        <v>210</v>
      </c>
      <c r="FQP44" t="s">
        <v>210</v>
      </c>
      <c r="FQQ44" t="s">
        <v>210</v>
      </c>
      <c r="FQR44" t="s">
        <v>210</v>
      </c>
      <c r="FQS44" t="s">
        <v>210</v>
      </c>
      <c r="FQT44" t="s">
        <v>210</v>
      </c>
      <c r="FQU44" t="s">
        <v>210</v>
      </c>
      <c r="FQV44" t="s">
        <v>210</v>
      </c>
      <c r="FQW44" t="s">
        <v>210</v>
      </c>
      <c r="FQX44" t="s">
        <v>210</v>
      </c>
      <c r="FQY44" t="s">
        <v>210</v>
      </c>
      <c r="FQZ44" t="s">
        <v>210</v>
      </c>
      <c r="FRA44" t="s">
        <v>210</v>
      </c>
      <c r="FRB44" t="s">
        <v>210</v>
      </c>
      <c r="FRC44" t="s">
        <v>210</v>
      </c>
      <c r="FRD44" t="s">
        <v>210</v>
      </c>
      <c r="FRE44" t="s">
        <v>210</v>
      </c>
      <c r="FRF44" t="s">
        <v>210</v>
      </c>
      <c r="FRG44" t="s">
        <v>210</v>
      </c>
      <c r="FRH44" t="s">
        <v>210</v>
      </c>
      <c r="FRI44" t="s">
        <v>210</v>
      </c>
      <c r="FRJ44" t="s">
        <v>210</v>
      </c>
      <c r="FRK44" t="s">
        <v>210</v>
      </c>
      <c r="FRL44" t="s">
        <v>210</v>
      </c>
      <c r="FRM44" t="s">
        <v>210</v>
      </c>
      <c r="FRN44" t="s">
        <v>210</v>
      </c>
      <c r="FRO44" t="s">
        <v>210</v>
      </c>
      <c r="FRP44" t="s">
        <v>210</v>
      </c>
      <c r="FRQ44" t="s">
        <v>210</v>
      </c>
      <c r="FRR44" t="s">
        <v>210</v>
      </c>
      <c r="FRS44" t="s">
        <v>210</v>
      </c>
      <c r="FRT44" t="s">
        <v>210</v>
      </c>
      <c r="FRU44" t="s">
        <v>210</v>
      </c>
      <c r="FRV44" t="s">
        <v>210</v>
      </c>
      <c r="FRW44" t="s">
        <v>210</v>
      </c>
      <c r="FRX44" t="s">
        <v>210</v>
      </c>
      <c r="FRY44" t="s">
        <v>210</v>
      </c>
      <c r="FRZ44" t="s">
        <v>210</v>
      </c>
      <c r="FSA44" t="s">
        <v>210</v>
      </c>
      <c r="FSB44" t="s">
        <v>210</v>
      </c>
      <c r="FSC44" t="s">
        <v>210</v>
      </c>
      <c r="FSD44" t="s">
        <v>210</v>
      </c>
      <c r="FSE44" t="s">
        <v>210</v>
      </c>
      <c r="FSF44" t="s">
        <v>210</v>
      </c>
      <c r="FSG44" t="s">
        <v>210</v>
      </c>
      <c r="FSH44" t="s">
        <v>210</v>
      </c>
      <c r="FSI44" t="s">
        <v>210</v>
      </c>
      <c r="FSJ44" t="s">
        <v>210</v>
      </c>
      <c r="FSK44" t="s">
        <v>210</v>
      </c>
      <c r="FSL44" t="s">
        <v>210</v>
      </c>
      <c r="FSM44" t="s">
        <v>210</v>
      </c>
      <c r="FSN44" t="s">
        <v>210</v>
      </c>
      <c r="FSO44" t="s">
        <v>210</v>
      </c>
      <c r="FSP44" t="s">
        <v>210</v>
      </c>
      <c r="FSQ44" t="s">
        <v>210</v>
      </c>
      <c r="FSR44" t="s">
        <v>210</v>
      </c>
      <c r="FSS44" t="s">
        <v>210</v>
      </c>
      <c r="FST44" t="s">
        <v>210</v>
      </c>
      <c r="FSU44" t="s">
        <v>210</v>
      </c>
      <c r="FSV44" t="s">
        <v>210</v>
      </c>
      <c r="FSW44" t="s">
        <v>210</v>
      </c>
      <c r="FSX44" t="s">
        <v>210</v>
      </c>
      <c r="FSY44" t="s">
        <v>210</v>
      </c>
      <c r="FSZ44" t="s">
        <v>210</v>
      </c>
      <c r="FTA44" t="s">
        <v>210</v>
      </c>
      <c r="FTB44" t="s">
        <v>210</v>
      </c>
      <c r="FTC44" t="s">
        <v>210</v>
      </c>
      <c r="FTD44" t="s">
        <v>210</v>
      </c>
      <c r="FTE44" t="s">
        <v>210</v>
      </c>
      <c r="FTF44" t="s">
        <v>210</v>
      </c>
      <c r="FTG44" t="s">
        <v>210</v>
      </c>
      <c r="FTH44" t="s">
        <v>210</v>
      </c>
      <c r="FTI44" t="s">
        <v>210</v>
      </c>
      <c r="FTJ44" t="s">
        <v>210</v>
      </c>
      <c r="FTK44" t="s">
        <v>210</v>
      </c>
      <c r="FTL44" t="s">
        <v>210</v>
      </c>
      <c r="FTM44" t="s">
        <v>210</v>
      </c>
      <c r="FTN44" t="s">
        <v>210</v>
      </c>
      <c r="FTO44" t="s">
        <v>210</v>
      </c>
      <c r="FTP44" t="s">
        <v>210</v>
      </c>
      <c r="FTQ44" t="s">
        <v>210</v>
      </c>
      <c r="FTR44" t="s">
        <v>210</v>
      </c>
      <c r="FTS44" t="s">
        <v>210</v>
      </c>
      <c r="FTT44" t="s">
        <v>210</v>
      </c>
      <c r="FTU44" t="s">
        <v>210</v>
      </c>
      <c r="FTV44" t="s">
        <v>210</v>
      </c>
      <c r="FTW44" t="s">
        <v>210</v>
      </c>
      <c r="FTX44" t="s">
        <v>210</v>
      </c>
      <c r="FTY44" t="s">
        <v>210</v>
      </c>
      <c r="FTZ44" t="s">
        <v>210</v>
      </c>
      <c r="FUA44" t="s">
        <v>210</v>
      </c>
      <c r="FUB44" t="s">
        <v>210</v>
      </c>
      <c r="FUC44" t="s">
        <v>210</v>
      </c>
      <c r="FUD44" t="s">
        <v>210</v>
      </c>
      <c r="FUE44" t="s">
        <v>210</v>
      </c>
      <c r="FUF44" t="s">
        <v>210</v>
      </c>
      <c r="FUG44" t="s">
        <v>210</v>
      </c>
      <c r="FUH44" t="s">
        <v>210</v>
      </c>
      <c r="FUI44" t="s">
        <v>210</v>
      </c>
      <c r="FUJ44" t="s">
        <v>210</v>
      </c>
      <c r="FUK44" t="s">
        <v>210</v>
      </c>
      <c r="FUL44" t="s">
        <v>210</v>
      </c>
      <c r="FUM44" t="s">
        <v>210</v>
      </c>
      <c r="FUN44" t="s">
        <v>210</v>
      </c>
      <c r="FUO44" t="s">
        <v>210</v>
      </c>
      <c r="FUP44" t="s">
        <v>210</v>
      </c>
      <c r="FUQ44" t="s">
        <v>210</v>
      </c>
      <c r="FUR44" t="s">
        <v>210</v>
      </c>
      <c r="FUS44" t="s">
        <v>210</v>
      </c>
      <c r="FUT44" t="s">
        <v>210</v>
      </c>
      <c r="FUU44" t="s">
        <v>210</v>
      </c>
      <c r="FUV44" t="s">
        <v>210</v>
      </c>
      <c r="FUW44" t="s">
        <v>210</v>
      </c>
      <c r="FUX44" t="s">
        <v>210</v>
      </c>
      <c r="FUY44" t="s">
        <v>210</v>
      </c>
      <c r="FUZ44" t="s">
        <v>210</v>
      </c>
      <c r="FVA44" t="s">
        <v>210</v>
      </c>
      <c r="FVB44" t="s">
        <v>210</v>
      </c>
      <c r="FVC44" t="s">
        <v>210</v>
      </c>
      <c r="FVD44" t="s">
        <v>210</v>
      </c>
      <c r="FVE44" t="s">
        <v>210</v>
      </c>
      <c r="FVF44" t="s">
        <v>210</v>
      </c>
      <c r="FVG44" t="s">
        <v>210</v>
      </c>
      <c r="FVH44" t="s">
        <v>210</v>
      </c>
      <c r="FVI44" t="s">
        <v>210</v>
      </c>
      <c r="FVJ44" t="s">
        <v>210</v>
      </c>
      <c r="FVK44" t="s">
        <v>210</v>
      </c>
      <c r="FVL44" t="s">
        <v>210</v>
      </c>
      <c r="FVM44" t="s">
        <v>210</v>
      </c>
      <c r="FVN44" t="s">
        <v>210</v>
      </c>
      <c r="FVO44" t="s">
        <v>210</v>
      </c>
      <c r="FVP44" t="s">
        <v>210</v>
      </c>
      <c r="FVQ44" t="s">
        <v>210</v>
      </c>
      <c r="FVR44" t="s">
        <v>210</v>
      </c>
      <c r="FVS44" t="s">
        <v>210</v>
      </c>
      <c r="FVT44" t="s">
        <v>210</v>
      </c>
      <c r="FVU44" t="s">
        <v>210</v>
      </c>
      <c r="FVV44" t="s">
        <v>210</v>
      </c>
      <c r="FVW44" t="s">
        <v>210</v>
      </c>
      <c r="FVX44" t="s">
        <v>210</v>
      </c>
      <c r="FVY44" t="s">
        <v>210</v>
      </c>
      <c r="FVZ44" t="s">
        <v>210</v>
      </c>
      <c r="FWA44" t="s">
        <v>210</v>
      </c>
      <c r="FWB44" t="s">
        <v>210</v>
      </c>
      <c r="FWC44" t="s">
        <v>210</v>
      </c>
      <c r="FWD44" t="s">
        <v>210</v>
      </c>
      <c r="FWE44" t="s">
        <v>210</v>
      </c>
      <c r="FWF44" t="s">
        <v>210</v>
      </c>
      <c r="FWG44" t="s">
        <v>210</v>
      </c>
      <c r="FWH44" t="s">
        <v>210</v>
      </c>
      <c r="FWI44" t="s">
        <v>210</v>
      </c>
      <c r="FWJ44" t="s">
        <v>210</v>
      </c>
      <c r="FWK44" t="s">
        <v>210</v>
      </c>
      <c r="FWL44" t="s">
        <v>210</v>
      </c>
      <c r="FWM44" t="s">
        <v>210</v>
      </c>
      <c r="FWN44" t="s">
        <v>210</v>
      </c>
      <c r="FWO44" t="s">
        <v>210</v>
      </c>
      <c r="FWP44" t="s">
        <v>210</v>
      </c>
      <c r="FWQ44" t="s">
        <v>210</v>
      </c>
      <c r="FWR44" t="s">
        <v>210</v>
      </c>
      <c r="FWS44" t="s">
        <v>210</v>
      </c>
      <c r="FWT44" t="s">
        <v>210</v>
      </c>
      <c r="FWU44" t="s">
        <v>210</v>
      </c>
      <c r="FWV44" t="s">
        <v>210</v>
      </c>
      <c r="FWW44" t="s">
        <v>210</v>
      </c>
      <c r="FWX44" t="s">
        <v>210</v>
      </c>
      <c r="FWY44" t="s">
        <v>210</v>
      </c>
      <c r="FWZ44" t="s">
        <v>210</v>
      </c>
      <c r="FXA44" t="s">
        <v>210</v>
      </c>
      <c r="FXB44" t="s">
        <v>210</v>
      </c>
      <c r="FXC44" t="s">
        <v>210</v>
      </c>
      <c r="FXD44" t="s">
        <v>210</v>
      </c>
      <c r="FXE44" t="s">
        <v>210</v>
      </c>
      <c r="FXF44" t="s">
        <v>210</v>
      </c>
      <c r="FXG44" t="s">
        <v>210</v>
      </c>
      <c r="FXH44" t="s">
        <v>210</v>
      </c>
      <c r="FXI44" t="s">
        <v>210</v>
      </c>
      <c r="FXJ44" t="s">
        <v>210</v>
      </c>
      <c r="FXK44" t="s">
        <v>210</v>
      </c>
      <c r="FXL44" t="s">
        <v>210</v>
      </c>
      <c r="FXM44" t="s">
        <v>210</v>
      </c>
      <c r="FXN44" t="s">
        <v>210</v>
      </c>
      <c r="FXO44" t="s">
        <v>210</v>
      </c>
      <c r="FXP44" t="s">
        <v>210</v>
      </c>
      <c r="FXQ44" t="s">
        <v>210</v>
      </c>
      <c r="FXR44" t="s">
        <v>210</v>
      </c>
      <c r="FXS44" t="s">
        <v>210</v>
      </c>
      <c r="FXT44" t="s">
        <v>210</v>
      </c>
      <c r="FXU44" t="s">
        <v>210</v>
      </c>
      <c r="FXV44" t="s">
        <v>210</v>
      </c>
      <c r="FXW44" t="s">
        <v>210</v>
      </c>
      <c r="FXX44" t="s">
        <v>210</v>
      </c>
      <c r="FXY44" t="s">
        <v>210</v>
      </c>
      <c r="FXZ44" t="s">
        <v>210</v>
      </c>
      <c r="FYA44" t="s">
        <v>210</v>
      </c>
      <c r="FYB44" t="s">
        <v>210</v>
      </c>
      <c r="FYC44" t="s">
        <v>210</v>
      </c>
      <c r="FYD44" t="s">
        <v>210</v>
      </c>
      <c r="FYE44" t="s">
        <v>210</v>
      </c>
      <c r="FYF44" t="s">
        <v>210</v>
      </c>
      <c r="FYG44" t="s">
        <v>210</v>
      </c>
      <c r="FYH44" t="s">
        <v>210</v>
      </c>
      <c r="FYI44" t="s">
        <v>210</v>
      </c>
      <c r="FYJ44" t="s">
        <v>210</v>
      </c>
      <c r="FYK44" t="s">
        <v>210</v>
      </c>
      <c r="FYL44" t="s">
        <v>210</v>
      </c>
      <c r="FYM44" t="s">
        <v>210</v>
      </c>
      <c r="FYN44" t="s">
        <v>210</v>
      </c>
      <c r="FYO44" t="s">
        <v>210</v>
      </c>
      <c r="FYP44" t="s">
        <v>210</v>
      </c>
      <c r="FYQ44" t="s">
        <v>210</v>
      </c>
      <c r="FYR44" t="s">
        <v>210</v>
      </c>
      <c r="FYS44" t="s">
        <v>210</v>
      </c>
      <c r="FYT44" t="s">
        <v>210</v>
      </c>
      <c r="FYU44" t="s">
        <v>210</v>
      </c>
      <c r="FYV44" t="s">
        <v>210</v>
      </c>
      <c r="FYW44" t="s">
        <v>210</v>
      </c>
      <c r="FYX44" t="s">
        <v>210</v>
      </c>
      <c r="FYY44" t="s">
        <v>210</v>
      </c>
      <c r="FYZ44" t="s">
        <v>210</v>
      </c>
      <c r="FZA44" t="s">
        <v>210</v>
      </c>
      <c r="FZB44" t="s">
        <v>210</v>
      </c>
      <c r="FZC44" t="s">
        <v>210</v>
      </c>
      <c r="FZD44" t="s">
        <v>210</v>
      </c>
      <c r="FZE44" t="s">
        <v>210</v>
      </c>
      <c r="FZF44" t="s">
        <v>210</v>
      </c>
      <c r="FZG44" t="s">
        <v>210</v>
      </c>
      <c r="FZH44" t="s">
        <v>210</v>
      </c>
      <c r="FZI44" t="s">
        <v>210</v>
      </c>
      <c r="FZJ44" t="s">
        <v>210</v>
      </c>
      <c r="FZK44" t="s">
        <v>210</v>
      </c>
      <c r="FZL44" t="s">
        <v>210</v>
      </c>
      <c r="FZM44" t="s">
        <v>210</v>
      </c>
      <c r="FZN44" t="s">
        <v>210</v>
      </c>
      <c r="FZO44" t="s">
        <v>210</v>
      </c>
      <c r="FZP44" t="s">
        <v>210</v>
      </c>
      <c r="FZQ44" t="s">
        <v>210</v>
      </c>
      <c r="FZR44" t="s">
        <v>210</v>
      </c>
      <c r="FZS44" t="s">
        <v>210</v>
      </c>
      <c r="FZT44" t="s">
        <v>210</v>
      </c>
      <c r="FZU44" t="s">
        <v>210</v>
      </c>
      <c r="FZV44" t="s">
        <v>210</v>
      </c>
      <c r="FZW44" t="s">
        <v>210</v>
      </c>
      <c r="FZX44" t="s">
        <v>210</v>
      </c>
      <c r="FZY44" t="s">
        <v>210</v>
      </c>
      <c r="FZZ44" t="s">
        <v>210</v>
      </c>
      <c r="GAA44" t="s">
        <v>210</v>
      </c>
      <c r="GAB44" t="s">
        <v>210</v>
      </c>
      <c r="GAC44" t="s">
        <v>210</v>
      </c>
      <c r="GAD44" t="s">
        <v>210</v>
      </c>
      <c r="GAE44" t="s">
        <v>210</v>
      </c>
      <c r="GAF44" t="s">
        <v>210</v>
      </c>
      <c r="GAG44" t="s">
        <v>210</v>
      </c>
      <c r="GAH44" t="s">
        <v>210</v>
      </c>
      <c r="GAI44" t="s">
        <v>210</v>
      </c>
      <c r="GAJ44" t="s">
        <v>210</v>
      </c>
      <c r="GAK44" t="s">
        <v>210</v>
      </c>
      <c r="GAL44" t="s">
        <v>210</v>
      </c>
      <c r="GAM44" t="s">
        <v>210</v>
      </c>
      <c r="GAN44" t="s">
        <v>210</v>
      </c>
      <c r="GAO44" t="s">
        <v>210</v>
      </c>
      <c r="GAP44" t="s">
        <v>210</v>
      </c>
      <c r="GAQ44" t="s">
        <v>210</v>
      </c>
      <c r="GAR44" t="s">
        <v>210</v>
      </c>
      <c r="GAS44" t="s">
        <v>210</v>
      </c>
      <c r="GAT44" t="s">
        <v>210</v>
      </c>
      <c r="GAU44" t="s">
        <v>210</v>
      </c>
      <c r="GAV44" t="s">
        <v>210</v>
      </c>
      <c r="GAW44" t="s">
        <v>210</v>
      </c>
      <c r="GAX44" t="s">
        <v>210</v>
      </c>
      <c r="GAY44" t="s">
        <v>210</v>
      </c>
      <c r="GAZ44" t="s">
        <v>210</v>
      </c>
      <c r="GBA44" t="s">
        <v>210</v>
      </c>
      <c r="GBB44" t="s">
        <v>210</v>
      </c>
      <c r="GBC44" t="s">
        <v>210</v>
      </c>
      <c r="GBD44" t="s">
        <v>210</v>
      </c>
      <c r="GBE44" t="s">
        <v>210</v>
      </c>
      <c r="GBF44" t="s">
        <v>210</v>
      </c>
      <c r="GBG44" t="s">
        <v>210</v>
      </c>
      <c r="GBH44" t="s">
        <v>210</v>
      </c>
      <c r="GBI44" t="s">
        <v>210</v>
      </c>
      <c r="GBJ44" t="s">
        <v>210</v>
      </c>
      <c r="GBK44" t="s">
        <v>210</v>
      </c>
      <c r="GBL44" t="s">
        <v>210</v>
      </c>
      <c r="GBM44" t="s">
        <v>210</v>
      </c>
      <c r="GBN44" t="s">
        <v>210</v>
      </c>
      <c r="GBO44" t="s">
        <v>210</v>
      </c>
      <c r="GBP44" t="s">
        <v>210</v>
      </c>
      <c r="GBQ44" t="s">
        <v>210</v>
      </c>
      <c r="GBR44" t="s">
        <v>210</v>
      </c>
      <c r="GBS44" t="s">
        <v>210</v>
      </c>
      <c r="GBT44" t="s">
        <v>210</v>
      </c>
      <c r="GBU44" t="s">
        <v>210</v>
      </c>
      <c r="GBV44" t="s">
        <v>210</v>
      </c>
      <c r="GBW44" t="s">
        <v>210</v>
      </c>
      <c r="GBX44" t="s">
        <v>210</v>
      </c>
      <c r="GBY44" t="s">
        <v>210</v>
      </c>
      <c r="GBZ44" t="s">
        <v>210</v>
      </c>
      <c r="GCA44" t="s">
        <v>210</v>
      </c>
      <c r="GCB44" t="s">
        <v>210</v>
      </c>
      <c r="GCC44" t="s">
        <v>210</v>
      </c>
      <c r="GCD44" t="s">
        <v>210</v>
      </c>
      <c r="GCE44" t="s">
        <v>210</v>
      </c>
      <c r="GCF44" t="s">
        <v>210</v>
      </c>
      <c r="GCG44" t="s">
        <v>210</v>
      </c>
      <c r="GCH44" t="s">
        <v>210</v>
      </c>
      <c r="GCI44" t="s">
        <v>210</v>
      </c>
      <c r="GCJ44" t="s">
        <v>210</v>
      </c>
      <c r="GCK44" t="s">
        <v>210</v>
      </c>
      <c r="GCL44" t="s">
        <v>210</v>
      </c>
      <c r="GCM44" t="s">
        <v>210</v>
      </c>
      <c r="GCN44" t="s">
        <v>210</v>
      </c>
      <c r="GCO44" t="s">
        <v>210</v>
      </c>
      <c r="GCP44" t="s">
        <v>210</v>
      </c>
      <c r="GCQ44" t="s">
        <v>210</v>
      </c>
      <c r="GCR44" t="s">
        <v>210</v>
      </c>
      <c r="GCS44" t="s">
        <v>210</v>
      </c>
      <c r="GCT44" t="s">
        <v>210</v>
      </c>
      <c r="GCU44" t="s">
        <v>210</v>
      </c>
      <c r="GCV44" t="s">
        <v>210</v>
      </c>
      <c r="GCW44" t="s">
        <v>210</v>
      </c>
      <c r="GCX44" t="s">
        <v>210</v>
      </c>
      <c r="GCY44" t="s">
        <v>210</v>
      </c>
      <c r="GCZ44" t="s">
        <v>210</v>
      </c>
      <c r="GDA44" t="s">
        <v>210</v>
      </c>
      <c r="GDB44" t="s">
        <v>210</v>
      </c>
      <c r="GDC44" t="s">
        <v>210</v>
      </c>
      <c r="GDD44" t="s">
        <v>210</v>
      </c>
      <c r="GDE44" t="s">
        <v>210</v>
      </c>
      <c r="GDF44" t="s">
        <v>210</v>
      </c>
      <c r="GDG44" t="s">
        <v>210</v>
      </c>
      <c r="GDH44" t="s">
        <v>210</v>
      </c>
      <c r="GDI44" t="s">
        <v>210</v>
      </c>
      <c r="GDJ44" t="s">
        <v>210</v>
      </c>
      <c r="GDK44" t="s">
        <v>210</v>
      </c>
      <c r="GDL44" t="s">
        <v>210</v>
      </c>
      <c r="GDM44" t="s">
        <v>210</v>
      </c>
      <c r="GDN44" t="s">
        <v>210</v>
      </c>
      <c r="GDO44" t="s">
        <v>210</v>
      </c>
      <c r="GDP44" t="s">
        <v>210</v>
      </c>
      <c r="GDQ44" t="s">
        <v>210</v>
      </c>
      <c r="GDR44" t="s">
        <v>210</v>
      </c>
      <c r="GDS44" t="s">
        <v>210</v>
      </c>
      <c r="GDT44" t="s">
        <v>210</v>
      </c>
      <c r="GDU44" t="s">
        <v>210</v>
      </c>
      <c r="GDV44" t="s">
        <v>210</v>
      </c>
      <c r="GDW44" t="s">
        <v>210</v>
      </c>
      <c r="GDX44" t="s">
        <v>210</v>
      </c>
      <c r="GDY44" t="s">
        <v>210</v>
      </c>
      <c r="GDZ44" t="s">
        <v>210</v>
      </c>
      <c r="GEA44" t="s">
        <v>210</v>
      </c>
      <c r="GEB44" t="s">
        <v>210</v>
      </c>
      <c r="GEC44" t="s">
        <v>210</v>
      </c>
      <c r="GED44" t="s">
        <v>210</v>
      </c>
      <c r="GEE44" t="s">
        <v>210</v>
      </c>
      <c r="GEF44" t="s">
        <v>210</v>
      </c>
      <c r="GEG44" t="s">
        <v>210</v>
      </c>
      <c r="GEH44" t="s">
        <v>210</v>
      </c>
      <c r="GEI44" t="s">
        <v>210</v>
      </c>
      <c r="GEJ44" t="s">
        <v>210</v>
      </c>
      <c r="GEK44" t="s">
        <v>210</v>
      </c>
      <c r="GEL44" t="s">
        <v>210</v>
      </c>
      <c r="GEM44" t="s">
        <v>210</v>
      </c>
      <c r="GEN44" t="s">
        <v>210</v>
      </c>
      <c r="GEO44" t="s">
        <v>210</v>
      </c>
      <c r="GEP44" t="s">
        <v>210</v>
      </c>
      <c r="GEQ44" t="s">
        <v>210</v>
      </c>
      <c r="GER44" t="s">
        <v>210</v>
      </c>
      <c r="GES44" t="s">
        <v>210</v>
      </c>
      <c r="GET44" t="s">
        <v>210</v>
      </c>
      <c r="GEU44" t="s">
        <v>210</v>
      </c>
      <c r="GEV44" t="s">
        <v>210</v>
      </c>
      <c r="GEW44" t="s">
        <v>210</v>
      </c>
      <c r="GEX44" t="s">
        <v>210</v>
      </c>
      <c r="GEY44" t="s">
        <v>210</v>
      </c>
      <c r="GEZ44" t="s">
        <v>210</v>
      </c>
      <c r="GFA44" t="s">
        <v>210</v>
      </c>
      <c r="GFB44" t="s">
        <v>210</v>
      </c>
      <c r="GFC44" t="s">
        <v>210</v>
      </c>
      <c r="GFD44" t="s">
        <v>210</v>
      </c>
      <c r="GFE44" t="s">
        <v>210</v>
      </c>
      <c r="GFF44" t="s">
        <v>210</v>
      </c>
      <c r="GFG44" t="s">
        <v>210</v>
      </c>
      <c r="GFH44" t="s">
        <v>210</v>
      </c>
      <c r="GFI44" t="s">
        <v>210</v>
      </c>
      <c r="GFJ44" t="s">
        <v>210</v>
      </c>
      <c r="GFK44" t="s">
        <v>210</v>
      </c>
      <c r="GFL44" t="s">
        <v>210</v>
      </c>
      <c r="GFM44" t="s">
        <v>210</v>
      </c>
      <c r="GFN44" t="s">
        <v>210</v>
      </c>
      <c r="GFO44" t="s">
        <v>210</v>
      </c>
      <c r="GFP44" t="s">
        <v>210</v>
      </c>
      <c r="GFQ44" t="s">
        <v>210</v>
      </c>
      <c r="GFR44" t="s">
        <v>210</v>
      </c>
      <c r="GFS44" t="s">
        <v>210</v>
      </c>
      <c r="GFT44" t="s">
        <v>210</v>
      </c>
      <c r="GFU44" t="s">
        <v>210</v>
      </c>
      <c r="GFV44" t="s">
        <v>210</v>
      </c>
      <c r="GFW44" t="s">
        <v>210</v>
      </c>
      <c r="GFX44" t="s">
        <v>210</v>
      </c>
      <c r="GFY44" t="s">
        <v>210</v>
      </c>
      <c r="GFZ44" t="s">
        <v>210</v>
      </c>
      <c r="GGA44" t="s">
        <v>210</v>
      </c>
      <c r="GGB44" t="s">
        <v>210</v>
      </c>
      <c r="GGC44" t="s">
        <v>210</v>
      </c>
      <c r="GGD44" t="s">
        <v>210</v>
      </c>
      <c r="GGE44" t="s">
        <v>210</v>
      </c>
      <c r="GGF44" t="s">
        <v>210</v>
      </c>
      <c r="GGG44" t="s">
        <v>210</v>
      </c>
      <c r="GGH44" t="s">
        <v>210</v>
      </c>
      <c r="GGI44" t="s">
        <v>210</v>
      </c>
      <c r="GGJ44" t="s">
        <v>210</v>
      </c>
      <c r="GGK44" t="s">
        <v>210</v>
      </c>
      <c r="GGL44" t="s">
        <v>210</v>
      </c>
      <c r="GGM44" t="s">
        <v>210</v>
      </c>
      <c r="GGN44" t="s">
        <v>210</v>
      </c>
      <c r="GGO44" t="s">
        <v>210</v>
      </c>
      <c r="GGP44" t="s">
        <v>210</v>
      </c>
      <c r="GGQ44" t="s">
        <v>210</v>
      </c>
      <c r="GGR44" t="s">
        <v>210</v>
      </c>
      <c r="GGS44" t="s">
        <v>210</v>
      </c>
      <c r="GGT44" t="s">
        <v>210</v>
      </c>
      <c r="GGU44" t="s">
        <v>210</v>
      </c>
      <c r="GGV44" t="s">
        <v>210</v>
      </c>
      <c r="GGW44" t="s">
        <v>210</v>
      </c>
      <c r="GGX44" t="s">
        <v>210</v>
      </c>
      <c r="GGY44" t="s">
        <v>210</v>
      </c>
      <c r="GGZ44" t="s">
        <v>210</v>
      </c>
      <c r="GHA44" t="s">
        <v>210</v>
      </c>
      <c r="GHB44" t="s">
        <v>210</v>
      </c>
      <c r="GHC44" t="s">
        <v>210</v>
      </c>
      <c r="GHD44" t="s">
        <v>210</v>
      </c>
      <c r="GHE44" t="s">
        <v>210</v>
      </c>
      <c r="GHF44" t="s">
        <v>210</v>
      </c>
      <c r="GHG44" t="s">
        <v>210</v>
      </c>
      <c r="GHH44" t="s">
        <v>210</v>
      </c>
      <c r="GHI44" t="s">
        <v>210</v>
      </c>
      <c r="GHJ44" t="s">
        <v>210</v>
      </c>
      <c r="GHK44" t="s">
        <v>210</v>
      </c>
      <c r="GHL44" t="s">
        <v>210</v>
      </c>
      <c r="GHM44" t="s">
        <v>210</v>
      </c>
      <c r="GHN44" t="s">
        <v>210</v>
      </c>
      <c r="GHO44" t="s">
        <v>210</v>
      </c>
      <c r="GHP44" t="s">
        <v>210</v>
      </c>
      <c r="GHQ44" t="s">
        <v>210</v>
      </c>
      <c r="GHR44" t="s">
        <v>210</v>
      </c>
      <c r="GHS44" t="s">
        <v>210</v>
      </c>
      <c r="GHT44" t="s">
        <v>210</v>
      </c>
      <c r="GHU44" t="s">
        <v>210</v>
      </c>
      <c r="GHV44" t="s">
        <v>210</v>
      </c>
      <c r="GHW44" t="s">
        <v>210</v>
      </c>
      <c r="GHX44" t="s">
        <v>210</v>
      </c>
      <c r="GHY44" t="s">
        <v>210</v>
      </c>
      <c r="GHZ44" t="s">
        <v>210</v>
      </c>
      <c r="GIA44" t="s">
        <v>210</v>
      </c>
      <c r="GIB44" t="s">
        <v>210</v>
      </c>
      <c r="GIC44" t="s">
        <v>210</v>
      </c>
      <c r="GID44" t="s">
        <v>210</v>
      </c>
      <c r="GIE44" t="s">
        <v>210</v>
      </c>
      <c r="GIF44" t="s">
        <v>210</v>
      </c>
      <c r="GIG44" t="s">
        <v>210</v>
      </c>
      <c r="GIH44" t="s">
        <v>210</v>
      </c>
      <c r="GII44" t="s">
        <v>210</v>
      </c>
      <c r="GIJ44" t="s">
        <v>210</v>
      </c>
      <c r="GIK44" t="s">
        <v>210</v>
      </c>
      <c r="GIL44" t="s">
        <v>210</v>
      </c>
      <c r="GIM44" t="s">
        <v>210</v>
      </c>
      <c r="GIN44" t="s">
        <v>210</v>
      </c>
      <c r="GIO44" t="s">
        <v>210</v>
      </c>
      <c r="GIP44" t="s">
        <v>210</v>
      </c>
      <c r="GIQ44" t="s">
        <v>210</v>
      </c>
      <c r="GIR44" t="s">
        <v>210</v>
      </c>
      <c r="GIS44" t="s">
        <v>210</v>
      </c>
      <c r="GIT44" t="s">
        <v>210</v>
      </c>
      <c r="GIU44" t="s">
        <v>210</v>
      </c>
      <c r="GIV44" t="s">
        <v>210</v>
      </c>
      <c r="GIW44" t="s">
        <v>210</v>
      </c>
      <c r="GIX44" t="s">
        <v>210</v>
      </c>
      <c r="GIY44" t="s">
        <v>210</v>
      </c>
      <c r="GIZ44" t="s">
        <v>210</v>
      </c>
      <c r="GJA44" t="s">
        <v>210</v>
      </c>
      <c r="GJB44" t="s">
        <v>210</v>
      </c>
      <c r="GJC44" t="s">
        <v>210</v>
      </c>
      <c r="GJD44" t="s">
        <v>210</v>
      </c>
      <c r="GJE44" t="s">
        <v>210</v>
      </c>
      <c r="GJF44" t="s">
        <v>210</v>
      </c>
      <c r="GJG44" t="s">
        <v>210</v>
      </c>
      <c r="GJH44" t="s">
        <v>210</v>
      </c>
      <c r="GJI44" t="s">
        <v>210</v>
      </c>
      <c r="GJJ44" t="s">
        <v>210</v>
      </c>
      <c r="GJK44" t="s">
        <v>210</v>
      </c>
      <c r="GJL44" t="s">
        <v>210</v>
      </c>
      <c r="GJM44" t="s">
        <v>210</v>
      </c>
      <c r="GJN44" t="s">
        <v>210</v>
      </c>
      <c r="GJO44" t="s">
        <v>210</v>
      </c>
      <c r="GJP44" t="s">
        <v>210</v>
      </c>
      <c r="GJQ44" t="s">
        <v>210</v>
      </c>
      <c r="GJR44" t="s">
        <v>210</v>
      </c>
      <c r="GJS44" t="s">
        <v>210</v>
      </c>
      <c r="GJT44" t="s">
        <v>210</v>
      </c>
      <c r="GJU44" t="s">
        <v>210</v>
      </c>
      <c r="GJV44" t="s">
        <v>210</v>
      </c>
      <c r="GJW44" t="s">
        <v>210</v>
      </c>
      <c r="GJX44" t="s">
        <v>210</v>
      </c>
      <c r="GJY44" t="s">
        <v>210</v>
      </c>
      <c r="GJZ44" t="s">
        <v>210</v>
      </c>
      <c r="GKA44" t="s">
        <v>210</v>
      </c>
      <c r="GKB44" t="s">
        <v>210</v>
      </c>
      <c r="GKC44" t="s">
        <v>210</v>
      </c>
      <c r="GKD44" t="s">
        <v>210</v>
      </c>
      <c r="GKE44" t="s">
        <v>210</v>
      </c>
      <c r="GKF44" t="s">
        <v>210</v>
      </c>
      <c r="GKG44" t="s">
        <v>210</v>
      </c>
      <c r="GKH44" t="s">
        <v>210</v>
      </c>
      <c r="GKI44" t="s">
        <v>210</v>
      </c>
      <c r="GKJ44" t="s">
        <v>210</v>
      </c>
      <c r="GKK44" t="s">
        <v>210</v>
      </c>
      <c r="GKL44" t="s">
        <v>210</v>
      </c>
      <c r="GKM44" t="s">
        <v>210</v>
      </c>
      <c r="GKN44" t="s">
        <v>210</v>
      </c>
      <c r="GKO44" t="s">
        <v>210</v>
      </c>
      <c r="GKP44" t="s">
        <v>210</v>
      </c>
      <c r="GKQ44" t="s">
        <v>210</v>
      </c>
      <c r="GKR44" t="s">
        <v>210</v>
      </c>
      <c r="GKS44" t="s">
        <v>210</v>
      </c>
      <c r="GKT44" t="s">
        <v>210</v>
      </c>
      <c r="GKU44" t="s">
        <v>210</v>
      </c>
      <c r="GKV44" t="s">
        <v>210</v>
      </c>
      <c r="GKW44" t="s">
        <v>210</v>
      </c>
      <c r="GKX44" t="s">
        <v>210</v>
      </c>
      <c r="GKY44" t="s">
        <v>210</v>
      </c>
      <c r="GKZ44" t="s">
        <v>210</v>
      </c>
      <c r="GLA44" t="s">
        <v>210</v>
      </c>
      <c r="GLB44" t="s">
        <v>210</v>
      </c>
      <c r="GLC44" t="s">
        <v>210</v>
      </c>
      <c r="GLD44" t="s">
        <v>210</v>
      </c>
      <c r="GLE44" t="s">
        <v>210</v>
      </c>
      <c r="GLF44" t="s">
        <v>210</v>
      </c>
      <c r="GLG44" t="s">
        <v>210</v>
      </c>
      <c r="GLH44" t="s">
        <v>210</v>
      </c>
      <c r="GLI44" t="s">
        <v>210</v>
      </c>
      <c r="GLJ44" t="s">
        <v>210</v>
      </c>
      <c r="GLK44" t="s">
        <v>210</v>
      </c>
      <c r="GLL44" t="s">
        <v>210</v>
      </c>
      <c r="GLM44" t="s">
        <v>210</v>
      </c>
      <c r="GLN44" t="s">
        <v>210</v>
      </c>
      <c r="GLO44" t="s">
        <v>210</v>
      </c>
      <c r="GLP44" t="s">
        <v>210</v>
      </c>
      <c r="GLQ44" t="s">
        <v>210</v>
      </c>
      <c r="GLR44" t="s">
        <v>210</v>
      </c>
      <c r="GLS44" t="s">
        <v>210</v>
      </c>
      <c r="GLT44" t="s">
        <v>210</v>
      </c>
      <c r="GLU44" t="s">
        <v>210</v>
      </c>
      <c r="GLV44" t="s">
        <v>210</v>
      </c>
      <c r="GLW44" t="s">
        <v>210</v>
      </c>
      <c r="GLX44" t="s">
        <v>210</v>
      </c>
      <c r="GLY44" t="s">
        <v>210</v>
      </c>
      <c r="GLZ44" t="s">
        <v>210</v>
      </c>
      <c r="GMA44" t="s">
        <v>210</v>
      </c>
      <c r="GMB44" t="s">
        <v>210</v>
      </c>
      <c r="GMC44" t="s">
        <v>210</v>
      </c>
      <c r="GMD44" t="s">
        <v>210</v>
      </c>
      <c r="GME44" t="s">
        <v>210</v>
      </c>
      <c r="GMF44" t="s">
        <v>210</v>
      </c>
      <c r="GMG44" t="s">
        <v>210</v>
      </c>
      <c r="GMH44" t="s">
        <v>210</v>
      </c>
      <c r="GMI44" t="s">
        <v>210</v>
      </c>
      <c r="GMJ44" t="s">
        <v>210</v>
      </c>
      <c r="GMK44" t="s">
        <v>210</v>
      </c>
      <c r="GML44" t="s">
        <v>210</v>
      </c>
      <c r="GMM44" t="s">
        <v>210</v>
      </c>
      <c r="GMN44" t="s">
        <v>210</v>
      </c>
      <c r="GMO44" t="s">
        <v>210</v>
      </c>
      <c r="GMP44" t="s">
        <v>210</v>
      </c>
      <c r="GMQ44" t="s">
        <v>210</v>
      </c>
      <c r="GMR44" t="s">
        <v>210</v>
      </c>
      <c r="GMS44" t="s">
        <v>210</v>
      </c>
      <c r="GMT44" t="s">
        <v>210</v>
      </c>
      <c r="GMU44" t="s">
        <v>210</v>
      </c>
      <c r="GMV44" t="s">
        <v>210</v>
      </c>
      <c r="GMW44" t="s">
        <v>210</v>
      </c>
      <c r="GMX44" t="s">
        <v>210</v>
      </c>
      <c r="GMY44" t="s">
        <v>210</v>
      </c>
      <c r="GMZ44" t="s">
        <v>210</v>
      </c>
      <c r="GNA44" t="s">
        <v>210</v>
      </c>
      <c r="GNB44" t="s">
        <v>210</v>
      </c>
      <c r="GNC44" t="s">
        <v>210</v>
      </c>
      <c r="GND44" t="s">
        <v>210</v>
      </c>
      <c r="GNE44" t="s">
        <v>210</v>
      </c>
      <c r="GNF44" t="s">
        <v>210</v>
      </c>
      <c r="GNG44" t="s">
        <v>210</v>
      </c>
      <c r="GNH44" t="s">
        <v>210</v>
      </c>
      <c r="GNI44" t="s">
        <v>210</v>
      </c>
      <c r="GNJ44" t="s">
        <v>210</v>
      </c>
      <c r="GNK44" t="s">
        <v>210</v>
      </c>
      <c r="GNL44" t="s">
        <v>210</v>
      </c>
      <c r="GNM44" t="s">
        <v>210</v>
      </c>
      <c r="GNN44" t="s">
        <v>210</v>
      </c>
      <c r="GNO44" t="s">
        <v>210</v>
      </c>
      <c r="GNP44" t="s">
        <v>210</v>
      </c>
      <c r="GNQ44" t="s">
        <v>210</v>
      </c>
      <c r="GNR44" t="s">
        <v>210</v>
      </c>
      <c r="GNS44" t="s">
        <v>210</v>
      </c>
      <c r="GNT44" t="s">
        <v>210</v>
      </c>
      <c r="GNU44" t="s">
        <v>210</v>
      </c>
      <c r="GNV44" t="s">
        <v>210</v>
      </c>
      <c r="GNW44" t="s">
        <v>210</v>
      </c>
      <c r="GNX44" t="s">
        <v>210</v>
      </c>
      <c r="GNY44" t="s">
        <v>210</v>
      </c>
      <c r="GNZ44" t="s">
        <v>210</v>
      </c>
      <c r="GOA44" t="s">
        <v>210</v>
      </c>
      <c r="GOB44" t="s">
        <v>210</v>
      </c>
      <c r="GOC44" t="s">
        <v>210</v>
      </c>
      <c r="GOD44" t="s">
        <v>210</v>
      </c>
      <c r="GOE44" t="s">
        <v>210</v>
      </c>
      <c r="GOF44" t="s">
        <v>210</v>
      </c>
      <c r="GOG44" t="s">
        <v>210</v>
      </c>
      <c r="GOH44" t="s">
        <v>210</v>
      </c>
      <c r="GOI44" t="s">
        <v>210</v>
      </c>
      <c r="GOJ44" t="s">
        <v>210</v>
      </c>
      <c r="GOK44" t="s">
        <v>210</v>
      </c>
      <c r="GOL44" t="s">
        <v>210</v>
      </c>
      <c r="GOM44" t="s">
        <v>210</v>
      </c>
      <c r="GON44" t="s">
        <v>210</v>
      </c>
      <c r="GOO44" t="s">
        <v>210</v>
      </c>
      <c r="GOP44" t="s">
        <v>210</v>
      </c>
      <c r="GOQ44" t="s">
        <v>210</v>
      </c>
      <c r="GOR44" t="s">
        <v>210</v>
      </c>
      <c r="GOS44" t="s">
        <v>210</v>
      </c>
      <c r="GOT44" t="s">
        <v>210</v>
      </c>
      <c r="GOU44" t="s">
        <v>210</v>
      </c>
      <c r="GOV44" t="s">
        <v>210</v>
      </c>
      <c r="GOW44" t="s">
        <v>210</v>
      </c>
      <c r="GOX44" t="s">
        <v>210</v>
      </c>
      <c r="GOY44" t="s">
        <v>210</v>
      </c>
      <c r="GOZ44" t="s">
        <v>210</v>
      </c>
      <c r="GPA44" t="s">
        <v>210</v>
      </c>
      <c r="GPB44" t="s">
        <v>210</v>
      </c>
      <c r="GPC44" t="s">
        <v>210</v>
      </c>
      <c r="GPD44" t="s">
        <v>210</v>
      </c>
      <c r="GPE44" t="s">
        <v>210</v>
      </c>
      <c r="GPF44" t="s">
        <v>210</v>
      </c>
      <c r="GPG44" t="s">
        <v>210</v>
      </c>
      <c r="GPH44" t="s">
        <v>210</v>
      </c>
      <c r="GPI44" t="s">
        <v>210</v>
      </c>
      <c r="GPJ44" t="s">
        <v>210</v>
      </c>
      <c r="GPK44" t="s">
        <v>210</v>
      </c>
      <c r="GPL44" t="s">
        <v>210</v>
      </c>
      <c r="GPM44" t="s">
        <v>210</v>
      </c>
      <c r="GPN44" t="s">
        <v>210</v>
      </c>
      <c r="GPO44" t="s">
        <v>210</v>
      </c>
      <c r="GPP44" t="s">
        <v>210</v>
      </c>
      <c r="GPQ44" t="s">
        <v>210</v>
      </c>
      <c r="GPR44" t="s">
        <v>210</v>
      </c>
      <c r="GPS44" t="s">
        <v>210</v>
      </c>
      <c r="GPT44" t="s">
        <v>210</v>
      </c>
      <c r="GPU44" t="s">
        <v>210</v>
      </c>
      <c r="GPV44" t="s">
        <v>210</v>
      </c>
      <c r="GPW44" t="s">
        <v>210</v>
      </c>
      <c r="GPX44" t="s">
        <v>210</v>
      </c>
      <c r="GPY44" t="s">
        <v>210</v>
      </c>
      <c r="GPZ44" t="s">
        <v>210</v>
      </c>
      <c r="GQA44" t="s">
        <v>210</v>
      </c>
      <c r="GQB44" t="s">
        <v>210</v>
      </c>
      <c r="GQC44" t="s">
        <v>210</v>
      </c>
      <c r="GQD44" t="s">
        <v>210</v>
      </c>
      <c r="GQE44" t="s">
        <v>210</v>
      </c>
      <c r="GQF44" t="s">
        <v>210</v>
      </c>
      <c r="GQG44" t="s">
        <v>210</v>
      </c>
      <c r="GQH44" t="s">
        <v>210</v>
      </c>
      <c r="GQI44" t="s">
        <v>210</v>
      </c>
      <c r="GQJ44" t="s">
        <v>210</v>
      </c>
      <c r="GQK44" t="s">
        <v>210</v>
      </c>
      <c r="GQL44" t="s">
        <v>210</v>
      </c>
      <c r="GQM44" t="s">
        <v>210</v>
      </c>
      <c r="GQN44" t="s">
        <v>210</v>
      </c>
      <c r="GQO44" t="s">
        <v>210</v>
      </c>
      <c r="GQP44" t="s">
        <v>210</v>
      </c>
      <c r="GQQ44" t="s">
        <v>210</v>
      </c>
      <c r="GQR44" t="s">
        <v>210</v>
      </c>
      <c r="GQS44" t="s">
        <v>210</v>
      </c>
      <c r="GQT44" t="s">
        <v>210</v>
      </c>
      <c r="GQU44" t="s">
        <v>210</v>
      </c>
      <c r="GQV44" t="s">
        <v>210</v>
      </c>
      <c r="GQW44" t="s">
        <v>210</v>
      </c>
      <c r="GQX44" t="s">
        <v>210</v>
      </c>
      <c r="GQY44" t="s">
        <v>210</v>
      </c>
      <c r="GQZ44" t="s">
        <v>210</v>
      </c>
      <c r="GRA44" t="s">
        <v>210</v>
      </c>
      <c r="GRB44" t="s">
        <v>210</v>
      </c>
      <c r="GRC44" t="s">
        <v>210</v>
      </c>
      <c r="GRD44" t="s">
        <v>210</v>
      </c>
      <c r="GRE44" t="s">
        <v>210</v>
      </c>
      <c r="GRF44" t="s">
        <v>210</v>
      </c>
      <c r="GRG44" t="s">
        <v>210</v>
      </c>
      <c r="GRH44" t="s">
        <v>210</v>
      </c>
      <c r="GRI44" t="s">
        <v>210</v>
      </c>
      <c r="GRJ44" t="s">
        <v>210</v>
      </c>
      <c r="GRK44" t="s">
        <v>210</v>
      </c>
      <c r="GRL44" t="s">
        <v>210</v>
      </c>
      <c r="GRM44" t="s">
        <v>210</v>
      </c>
      <c r="GRN44" t="s">
        <v>210</v>
      </c>
      <c r="GRO44" t="s">
        <v>210</v>
      </c>
      <c r="GRP44" t="s">
        <v>210</v>
      </c>
      <c r="GRQ44" t="s">
        <v>210</v>
      </c>
      <c r="GRR44" t="s">
        <v>210</v>
      </c>
      <c r="GRS44" t="s">
        <v>210</v>
      </c>
      <c r="GRT44" t="s">
        <v>210</v>
      </c>
      <c r="GRU44" t="s">
        <v>210</v>
      </c>
      <c r="GRV44" t="s">
        <v>210</v>
      </c>
      <c r="GRW44" t="s">
        <v>210</v>
      </c>
      <c r="GRX44" t="s">
        <v>210</v>
      </c>
      <c r="GRY44" t="s">
        <v>210</v>
      </c>
      <c r="GRZ44" t="s">
        <v>210</v>
      </c>
      <c r="GSA44" t="s">
        <v>210</v>
      </c>
      <c r="GSB44" t="s">
        <v>210</v>
      </c>
      <c r="GSC44" t="s">
        <v>210</v>
      </c>
      <c r="GSD44" t="s">
        <v>210</v>
      </c>
      <c r="GSE44" t="s">
        <v>210</v>
      </c>
      <c r="GSF44" t="s">
        <v>210</v>
      </c>
      <c r="GSG44" t="s">
        <v>210</v>
      </c>
      <c r="GSH44" t="s">
        <v>210</v>
      </c>
      <c r="GSI44" t="s">
        <v>210</v>
      </c>
      <c r="GSJ44" t="s">
        <v>210</v>
      </c>
      <c r="GSK44" t="s">
        <v>210</v>
      </c>
      <c r="GSL44" t="s">
        <v>210</v>
      </c>
      <c r="GSM44" t="s">
        <v>210</v>
      </c>
      <c r="GSN44" t="s">
        <v>210</v>
      </c>
      <c r="GSO44" t="s">
        <v>210</v>
      </c>
      <c r="GSP44" t="s">
        <v>210</v>
      </c>
      <c r="GSQ44" t="s">
        <v>210</v>
      </c>
      <c r="GSR44" t="s">
        <v>210</v>
      </c>
      <c r="GSS44" t="s">
        <v>210</v>
      </c>
      <c r="GST44" t="s">
        <v>210</v>
      </c>
      <c r="GSU44" t="s">
        <v>210</v>
      </c>
      <c r="GSV44" t="s">
        <v>210</v>
      </c>
      <c r="GSW44" t="s">
        <v>210</v>
      </c>
      <c r="GSX44" t="s">
        <v>210</v>
      </c>
      <c r="GSY44" t="s">
        <v>210</v>
      </c>
      <c r="GSZ44" t="s">
        <v>210</v>
      </c>
      <c r="GTA44" t="s">
        <v>210</v>
      </c>
      <c r="GTB44" t="s">
        <v>210</v>
      </c>
      <c r="GTC44" t="s">
        <v>210</v>
      </c>
      <c r="GTD44" t="s">
        <v>210</v>
      </c>
      <c r="GTE44" t="s">
        <v>210</v>
      </c>
      <c r="GTF44" t="s">
        <v>210</v>
      </c>
      <c r="GTG44" t="s">
        <v>210</v>
      </c>
      <c r="GTH44" t="s">
        <v>210</v>
      </c>
      <c r="GTI44" t="s">
        <v>210</v>
      </c>
      <c r="GTJ44" t="s">
        <v>210</v>
      </c>
      <c r="GTK44" t="s">
        <v>210</v>
      </c>
      <c r="GTL44" t="s">
        <v>210</v>
      </c>
      <c r="GTM44" t="s">
        <v>210</v>
      </c>
      <c r="GTN44" t="s">
        <v>210</v>
      </c>
      <c r="GTO44" t="s">
        <v>210</v>
      </c>
      <c r="GTP44" t="s">
        <v>210</v>
      </c>
      <c r="GTQ44" t="s">
        <v>210</v>
      </c>
      <c r="GTR44" t="s">
        <v>210</v>
      </c>
      <c r="GTS44" t="s">
        <v>210</v>
      </c>
      <c r="GTT44" t="s">
        <v>210</v>
      </c>
      <c r="GTU44" t="s">
        <v>210</v>
      </c>
      <c r="GTV44" t="s">
        <v>210</v>
      </c>
      <c r="GTW44" t="s">
        <v>210</v>
      </c>
      <c r="GTX44" t="s">
        <v>210</v>
      </c>
      <c r="GTY44" t="s">
        <v>210</v>
      </c>
      <c r="GTZ44" t="s">
        <v>210</v>
      </c>
      <c r="GUA44" t="s">
        <v>210</v>
      </c>
      <c r="GUB44" t="s">
        <v>210</v>
      </c>
      <c r="GUC44" t="s">
        <v>210</v>
      </c>
      <c r="GUD44" t="s">
        <v>210</v>
      </c>
      <c r="GUE44" t="s">
        <v>210</v>
      </c>
      <c r="GUF44" t="s">
        <v>210</v>
      </c>
      <c r="GUG44" t="s">
        <v>210</v>
      </c>
      <c r="GUH44" t="s">
        <v>210</v>
      </c>
      <c r="GUI44" t="s">
        <v>210</v>
      </c>
      <c r="GUJ44" t="s">
        <v>210</v>
      </c>
      <c r="GUK44" t="s">
        <v>210</v>
      </c>
      <c r="GUL44" t="s">
        <v>210</v>
      </c>
      <c r="GUM44" t="s">
        <v>210</v>
      </c>
      <c r="GUN44" t="s">
        <v>210</v>
      </c>
      <c r="GUO44" t="s">
        <v>210</v>
      </c>
      <c r="GUP44" t="s">
        <v>210</v>
      </c>
      <c r="GUQ44" t="s">
        <v>210</v>
      </c>
      <c r="GUR44" t="s">
        <v>210</v>
      </c>
      <c r="GUS44" t="s">
        <v>210</v>
      </c>
      <c r="GUT44" t="s">
        <v>210</v>
      </c>
      <c r="GUU44" t="s">
        <v>210</v>
      </c>
      <c r="GUV44" t="s">
        <v>210</v>
      </c>
      <c r="GUW44" t="s">
        <v>210</v>
      </c>
      <c r="GUX44" t="s">
        <v>210</v>
      </c>
      <c r="GUY44" t="s">
        <v>210</v>
      </c>
      <c r="GUZ44" t="s">
        <v>210</v>
      </c>
      <c r="GVA44" t="s">
        <v>210</v>
      </c>
      <c r="GVB44" t="s">
        <v>210</v>
      </c>
      <c r="GVC44" t="s">
        <v>210</v>
      </c>
      <c r="GVD44" t="s">
        <v>210</v>
      </c>
      <c r="GVE44" t="s">
        <v>210</v>
      </c>
      <c r="GVF44" t="s">
        <v>210</v>
      </c>
      <c r="GVG44" t="s">
        <v>210</v>
      </c>
      <c r="GVH44" t="s">
        <v>210</v>
      </c>
      <c r="GVI44" t="s">
        <v>210</v>
      </c>
      <c r="GVJ44" t="s">
        <v>210</v>
      </c>
      <c r="GVK44" t="s">
        <v>210</v>
      </c>
      <c r="GVL44" t="s">
        <v>210</v>
      </c>
      <c r="GVM44" t="s">
        <v>210</v>
      </c>
      <c r="GVN44" t="s">
        <v>210</v>
      </c>
      <c r="GVO44" t="s">
        <v>210</v>
      </c>
      <c r="GVP44" t="s">
        <v>210</v>
      </c>
      <c r="GVQ44" t="s">
        <v>210</v>
      </c>
      <c r="GVR44" t="s">
        <v>210</v>
      </c>
      <c r="GVS44" t="s">
        <v>210</v>
      </c>
      <c r="GVT44" t="s">
        <v>210</v>
      </c>
      <c r="GVU44" t="s">
        <v>210</v>
      </c>
      <c r="GVV44" t="s">
        <v>210</v>
      </c>
      <c r="GVW44" t="s">
        <v>210</v>
      </c>
      <c r="GVX44" t="s">
        <v>210</v>
      </c>
      <c r="GVY44" t="s">
        <v>210</v>
      </c>
      <c r="GVZ44" t="s">
        <v>210</v>
      </c>
      <c r="GWA44" t="s">
        <v>210</v>
      </c>
      <c r="GWB44" t="s">
        <v>210</v>
      </c>
      <c r="GWC44" t="s">
        <v>210</v>
      </c>
      <c r="GWD44" t="s">
        <v>210</v>
      </c>
      <c r="GWE44" t="s">
        <v>210</v>
      </c>
      <c r="GWF44" t="s">
        <v>210</v>
      </c>
      <c r="GWG44" t="s">
        <v>210</v>
      </c>
      <c r="GWH44" t="s">
        <v>210</v>
      </c>
      <c r="GWI44" t="s">
        <v>210</v>
      </c>
      <c r="GWJ44" t="s">
        <v>210</v>
      </c>
      <c r="GWK44" t="s">
        <v>210</v>
      </c>
      <c r="GWL44" t="s">
        <v>210</v>
      </c>
      <c r="GWM44" t="s">
        <v>210</v>
      </c>
      <c r="GWN44" t="s">
        <v>210</v>
      </c>
      <c r="GWO44" t="s">
        <v>210</v>
      </c>
      <c r="GWP44" t="s">
        <v>210</v>
      </c>
      <c r="GWQ44" t="s">
        <v>210</v>
      </c>
      <c r="GWR44" t="s">
        <v>210</v>
      </c>
      <c r="GWS44" t="s">
        <v>210</v>
      </c>
      <c r="GWT44" t="s">
        <v>210</v>
      </c>
      <c r="GWU44" t="s">
        <v>210</v>
      </c>
      <c r="GWV44" t="s">
        <v>210</v>
      </c>
      <c r="GWW44" t="s">
        <v>210</v>
      </c>
      <c r="GWX44" t="s">
        <v>210</v>
      </c>
      <c r="GWY44" t="s">
        <v>210</v>
      </c>
      <c r="GWZ44" t="s">
        <v>210</v>
      </c>
      <c r="GXA44" t="s">
        <v>210</v>
      </c>
      <c r="GXB44" t="s">
        <v>210</v>
      </c>
      <c r="GXC44" t="s">
        <v>210</v>
      </c>
      <c r="GXD44" t="s">
        <v>210</v>
      </c>
      <c r="GXE44" t="s">
        <v>210</v>
      </c>
      <c r="GXF44" t="s">
        <v>210</v>
      </c>
      <c r="GXG44" t="s">
        <v>210</v>
      </c>
      <c r="GXH44" t="s">
        <v>210</v>
      </c>
      <c r="GXI44" t="s">
        <v>210</v>
      </c>
      <c r="GXJ44" t="s">
        <v>210</v>
      </c>
      <c r="GXK44" t="s">
        <v>210</v>
      </c>
      <c r="GXL44" t="s">
        <v>210</v>
      </c>
      <c r="GXM44" t="s">
        <v>210</v>
      </c>
      <c r="GXN44" t="s">
        <v>210</v>
      </c>
      <c r="GXO44" t="s">
        <v>210</v>
      </c>
      <c r="GXP44" t="s">
        <v>210</v>
      </c>
      <c r="GXQ44" t="s">
        <v>210</v>
      </c>
      <c r="GXR44" t="s">
        <v>210</v>
      </c>
      <c r="GXS44" t="s">
        <v>210</v>
      </c>
      <c r="GXT44" t="s">
        <v>210</v>
      </c>
      <c r="GXU44" t="s">
        <v>210</v>
      </c>
      <c r="GXV44" t="s">
        <v>210</v>
      </c>
      <c r="GXW44" t="s">
        <v>210</v>
      </c>
      <c r="GXX44" t="s">
        <v>210</v>
      </c>
      <c r="GXY44" t="s">
        <v>210</v>
      </c>
      <c r="GXZ44" t="s">
        <v>210</v>
      </c>
      <c r="GYA44" t="s">
        <v>210</v>
      </c>
      <c r="GYB44" t="s">
        <v>210</v>
      </c>
      <c r="GYC44" t="s">
        <v>210</v>
      </c>
      <c r="GYD44" t="s">
        <v>210</v>
      </c>
      <c r="GYE44" t="s">
        <v>210</v>
      </c>
      <c r="GYF44" t="s">
        <v>210</v>
      </c>
      <c r="GYG44" t="s">
        <v>210</v>
      </c>
      <c r="GYH44" t="s">
        <v>210</v>
      </c>
      <c r="GYI44" t="s">
        <v>210</v>
      </c>
      <c r="GYJ44" t="s">
        <v>210</v>
      </c>
      <c r="GYK44" t="s">
        <v>210</v>
      </c>
      <c r="GYL44" t="s">
        <v>210</v>
      </c>
      <c r="GYM44" t="s">
        <v>210</v>
      </c>
      <c r="GYN44" t="s">
        <v>210</v>
      </c>
      <c r="GYO44" t="s">
        <v>210</v>
      </c>
      <c r="GYP44" t="s">
        <v>210</v>
      </c>
      <c r="GYQ44" t="s">
        <v>210</v>
      </c>
      <c r="GYR44" t="s">
        <v>210</v>
      </c>
      <c r="GYS44" t="s">
        <v>210</v>
      </c>
      <c r="GYT44" t="s">
        <v>210</v>
      </c>
      <c r="GYU44" t="s">
        <v>210</v>
      </c>
      <c r="GYV44" t="s">
        <v>210</v>
      </c>
      <c r="GYW44" t="s">
        <v>210</v>
      </c>
      <c r="GYX44" t="s">
        <v>210</v>
      </c>
      <c r="GYY44" t="s">
        <v>210</v>
      </c>
      <c r="GYZ44" t="s">
        <v>210</v>
      </c>
      <c r="GZA44" t="s">
        <v>210</v>
      </c>
      <c r="GZB44" t="s">
        <v>210</v>
      </c>
      <c r="GZC44" t="s">
        <v>210</v>
      </c>
      <c r="GZD44" t="s">
        <v>210</v>
      </c>
      <c r="GZE44" t="s">
        <v>210</v>
      </c>
      <c r="GZF44" t="s">
        <v>210</v>
      </c>
      <c r="GZG44" t="s">
        <v>210</v>
      </c>
      <c r="GZH44" t="s">
        <v>210</v>
      </c>
      <c r="GZI44" t="s">
        <v>210</v>
      </c>
      <c r="GZJ44" t="s">
        <v>210</v>
      </c>
      <c r="GZK44" t="s">
        <v>210</v>
      </c>
      <c r="GZL44" t="s">
        <v>210</v>
      </c>
      <c r="GZM44" t="s">
        <v>210</v>
      </c>
      <c r="GZN44" t="s">
        <v>210</v>
      </c>
      <c r="GZO44" t="s">
        <v>210</v>
      </c>
      <c r="GZP44" t="s">
        <v>210</v>
      </c>
      <c r="GZQ44" t="s">
        <v>210</v>
      </c>
      <c r="GZR44" t="s">
        <v>210</v>
      </c>
      <c r="GZS44" t="s">
        <v>210</v>
      </c>
      <c r="GZT44" t="s">
        <v>210</v>
      </c>
      <c r="GZU44" t="s">
        <v>210</v>
      </c>
      <c r="GZV44" t="s">
        <v>210</v>
      </c>
      <c r="GZW44" t="s">
        <v>210</v>
      </c>
      <c r="GZX44" t="s">
        <v>210</v>
      </c>
      <c r="GZY44" t="s">
        <v>210</v>
      </c>
      <c r="GZZ44" t="s">
        <v>210</v>
      </c>
      <c r="HAA44" t="s">
        <v>210</v>
      </c>
      <c r="HAB44" t="s">
        <v>210</v>
      </c>
      <c r="HAC44" t="s">
        <v>210</v>
      </c>
      <c r="HAD44" t="s">
        <v>210</v>
      </c>
      <c r="HAE44" t="s">
        <v>210</v>
      </c>
      <c r="HAF44" t="s">
        <v>210</v>
      </c>
      <c r="HAG44" t="s">
        <v>210</v>
      </c>
      <c r="HAH44" t="s">
        <v>210</v>
      </c>
      <c r="HAI44" t="s">
        <v>210</v>
      </c>
      <c r="HAJ44" t="s">
        <v>210</v>
      </c>
      <c r="HAK44" t="s">
        <v>210</v>
      </c>
      <c r="HAL44" t="s">
        <v>210</v>
      </c>
      <c r="HAM44" t="s">
        <v>210</v>
      </c>
      <c r="HAN44" t="s">
        <v>210</v>
      </c>
      <c r="HAO44" t="s">
        <v>210</v>
      </c>
      <c r="HAP44" t="s">
        <v>210</v>
      </c>
      <c r="HAQ44" t="s">
        <v>210</v>
      </c>
      <c r="HAR44" t="s">
        <v>210</v>
      </c>
      <c r="HAS44" t="s">
        <v>210</v>
      </c>
      <c r="HAT44" t="s">
        <v>210</v>
      </c>
      <c r="HAU44" t="s">
        <v>210</v>
      </c>
      <c r="HAV44" t="s">
        <v>210</v>
      </c>
      <c r="HAW44" t="s">
        <v>210</v>
      </c>
      <c r="HAX44" t="s">
        <v>210</v>
      </c>
      <c r="HAY44" t="s">
        <v>210</v>
      </c>
      <c r="HAZ44" t="s">
        <v>210</v>
      </c>
      <c r="HBA44" t="s">
        <v>210</v>
      </c>
      <c r="HBB44" t="s">
        <v>210</v>
      </c>
      <c r="HBC44" t="s">
        <v>210</v>
      </c>
      <c r="HBD44" t="s">
        <v>210</v>
      </c>
      <c r="HBE44" t="s">
        <v>210</v>
      </c>
      <c r="HBF44" t="s">
        <v>210</v>
      </c>
      <c r="HBG44" t="s">
        <v>210</v>
      </c>
      <c r="HBH44" t="s">
        <v>210</v>
      </c>
      <c r="HBI44" t="s">
        <v>210</v>
      </c>
      <c r="HBJ44" t="s">
        <v>210</v>
      </c>
      <c r="HBK44" t="s">
        <v>210</v>
      </c>
      <c r="HBL44" t="s">
        <v>210</v>
      </c>
      <c r="HBM44" t="s">
        <v>210</v>
      </c>
      <c r="HBN44" t="s">
        <v>210</v>
      </c>
      <c r="HBO44" t="s">
        <v>210</v>
      </c>
      <c r="HBP44" t="s">
        <v>210</v>
      </c>
      <c r="HBQ44" t="s">
        <v>210</v>
      </c>
      <c r="HBR44" t="s">
        <v>210</v>
      </c>
      <c r="HBS44" t="s">
        <v>210</v>
      </c>
      <c r="HBT44" t="s">
        <v>210</v>
      </c>
      <c r="HBU44" t="s">
        <v>210</v>
      </c>
      <c r="HBV44" t="s">
        <v>210</v>
      </c>
      <c r="HBW44" t="s">
        <v>210</v>
      </c>
      <c r="HBX44" t="s">
        <v>210</v>
      </c>
      <c r="HBY44" t="s">
        <v>210</v>
      </c>
      <c r="HBZ44" t="s">
        <v>210</v>
      </c>
      <c r="HCA44" t="s">
        <v>210</v>
      </c>
      <c r="HCB44" t="s">
        <v>210</v>
      </c>
      <c r="HCC44" t="s">
        <v>210</v>
      </c>
      <c r="HCD44" t="s">
        <v>210</v>
      </c>
      <c r="HCE44" t="s">
        <v>210</v>
      </c>
      <c r="HCF44" t="s">
        <v>210</v>
      </c>
      <c r="HCG44" t="s">
        <v>210</v>
      </c>
      <c r="HCH44" t="s">
        <v>210</v>
      </c>
      <c r="HCI44" t="s">
        <v>210</v>
      </c>
      <c r="HCJ44" t="s">
        <v>210</v>
      </c>
      <c r="HCK44" t="s">
        <v>210</v>
      </c>
      <c r="HCL44" t="s">
        <v>210</v>
      </c>
      <c r="HCM44" t="s">
        <v>210</v>
      </c>
      <c r="HCN44" t="s">
        <v>210</v>
      </c>
      <c r="HCO44" t="s">
        <v>210</v>
      </c>
      <c r="HCP44" t="s">
        <v>210</v>
      </c>
      <c r="HCQ44" t="s">
        <v>210</v>
      </c>
      <c r="HCR44" t="s">
        <v>210</v>
      </c>
      <c r="HCS44" t="s">
        <v>210</v>
      </c>
      <c r="HCT44" t="s">
        <v>210</v>
      </c>
      <c r="HCU44" t="s">
        <v>210</v>
      </c>
      <c r="HCV44" t="s">
        <v>210</v>
      </c>
      <c r="HCW44" t="s">
        <v>210</v>
      </c>
      <c r="HCX44" t="s">
        <v>210</v>
      </c>
      <c r="HCY44" t="s">
        <v>210</v>
      </c>
      <c r="HCZ44" t="s">
        <v>210</v>
      </c>
      <c r="HDA44" t="s">
        <v>210</v>
      </c>
      <c r="HDB44" t="s">
        <v>210</v>
      </c>
      <c r="HDC44" t="s">
        <v>210</v>
      </c>
      <c r="HDD44" t="s">
        <v>210</v>
      </c>
      <c r="HDE44" t="s">
        <v>210</v>
      </c>
      <c r="HDF44" t="s">
        <v>210</v>
      </c>
      <c r="HDG44" t="s">
        <v>210</v>
      </c>
      <c r="HDH44" t="s">
        <v>210</v>
      </c>
      <c r="HDI44" t="s">
        <v>210</v>
      </c>
      <c r="HDJ44" t="s">
        <v>210</v>
      </c>
      <c r="HDK44" t="s">
        <v>210</v>
      </c>
      <c r="HDL44" t="s">
        <v>210</v>
      </c>
      <c r="HDM44" t="s">
        <v>210</v>
      </c>
      <c r="HDN44" t="s">
        <v>210</v>
      </c>
      <c r="HDO44" t="s">
        <v>210</v>
      </c>
      <c r="HDP44" t="s">
        <v>210</v>
      </c>
      <c r="HDQ44" t="s">
        <v>210</v>
      </c>
      <c r="HDR44" t="s">
        <v>210</v>
      </c>
      <c r="HDS44" t="s">
        <v>210</v>
      </c>
      <c r="HDT44" t="s">
        <v>210</v>
      </c>
      <c r="HDU44" t="s">
        <v>210</v>
      </c>
      <c r="HDV44" t="s">
        <v>210</v>
      </c>
      <c r="HDW44" t="s">
        <v>210</v>
      </c>
      <c r="HDX44" t="s">
        <v>210</v>
      </c>
      <c r="HDY44" t="s">
        <v>210</v>
      </c>
      <c r="HDZ44" t="s">
        <v>210</v>
      </c>
      <c r="HEA44" t="s">
        <v>210</v>
      </c>
      <c r="HEB44" t="s">
        <v>210</v>
      </c>
      <c r="HEC44" t="s">
        <v>210</v>
      </c>
      <c r="HED44" t="s">
        <v>210</v>
      </c>
      <c r="HEE44" t="s">
        <v>210</v>
      </c>
      <c r="HEF44" t="s">
        <v>210</v>
      </c>
      <c r="HEG44" t="s">
        <v>210</v>
      </c>
      <c r="HEH44" t="s">
        <v>210</v>
      </c>
      <c r="HEI44" t="s">
        <v>210</v>
      </c>
      <c r="HEJ44" t="s">
        <v>210</v>
      </c>
      <c r="HEK44" t="s">
        <v>210</v>
      </c>
      <c r="HEL44" t="s">
        <v>210</v>
      </c>
      <c r="HEM44" t="s">
        <v>210</v>
      </c>
      <c r="HEN44" t="s">
        <v>210</v>
      </c>
      <c r="HEO44" t="s">
        <v>210</v>
      </c>
      <c r="HEP44" t="s">
        <v>210</v>
      </c>
      <c r="HEQ44" t="s">
        <v>210</v>
      </c>
      <c r="HER44" t="s">
        <v>210</v>
      </c>
      <c r="HES44" t="s">
        <v>210</v>
      </c>
      <c r="HET44" t="s">
        <v>210</v>
      </c>
      <c r="HEU44" t="s">
        <v>210</v>
      </c>
      <c r="HEV44" t="s">
        <v>210</v>
      </c>
      <c r="HEW44" t="s">
        <v>210</v>
      </c>
      <c r="HEX44" t="s">
        <v>210</v>
      </c>
      <c r="HEY44" t="s">
        <v>210</v>
      </c>
      <c r="HEZ44" t="s">
        <v>210</v>
      </c>
      <c r="HFA44" t="s">
        <v>210</v>
      </c>
      <c r="HFB44" t="s">
        <v>210</v>
      </c>
      <c r="HFC44" t="s">
        <v>210</v>
      </c>
      <c r="HFD44" t="s">
        <v>210</v>
      </c>
      <c r="HFE44" t="s">
        <v>210</v>
      </c>
      <c r="HFF44" t="s">
        <v>210</v>
      </c>
      <c r="HFG44" t="s">
        <v>210</v>
      </c>
      <c r="HFH44" t="s">
        <v>210</v>
      </c>
      <c r="HFI44" t="s">
        <v>210</v>
      </c>
      <c r="HFJ44" t="s">
        <v>210</v>
      </c>
      <c r="HFK44" t="s">
        <v>210</v>
      </c>
      <c r="HFL44" t="s">
        <v>210</v>
      </c>
      <c r="HFM44" t="s">
        <v>210</v>
      </c>
      <c r="HFN44" t="s">
        <v>210</v>
      </c>
      <c r="HFO44" t="s">
        <v>210</v>
      </c>
      <c r="HFP44" t="s">
        <v>210</v>
      </c>
      <c r="HFQ44" t="s">
        <v>210</v>
      </c>
      <c r="HFR44" t="s">
        <v>210</v>
      </c>
      <c r="HFS44" t="s">
        <v>210</v>
      </c>
      <c r="HFT44" t="s">
        <v>210</v>
      </c>
      <c r="HFU44" t="s">
        <v>210</v>
      </c>
      <c r="HFV44" t="s">
        <v>210</v>
      </c>
      <c r="HFW44" t="s">
        <v>210</v>
      </c>
      <c r="HFX44" t="s">
        <v>210</v>
      </c>
      <c r="HFY44" t="s">
        <v>210</v>
      </c>
      <c r="HFZ44" t="s">
        <v>210</v>
      </c>
      <c r="HGA44" t="s">
        <v>210</v>
      </c>
      <c r="HGB44" t="s">
        <v>210</v>
      </c>
      <c r="HGC44" t="s">
        <v>210</v>
      </c>
      <c r="HGD44" t="s">
        <v>210</v>
      </c>
      <c r="HGE44" t="s">
        <v>210</v>
      </c>
      <c r="HGF44" t="s">
        <v>210</v>
      </c>
      <c r="HGG44" t="s">
        <v>210</v>
      </c>
      <c r="HGH44" t="s">
        <v>210</v>
      </c>
      <c r="HGI44" t="s">
        <v>210</v>
      </c>
      <c r="HGJ44" t="s">
        <v>210</v>
      </c>
      <c r="HGK44" t="s">
        <v>210</v>
      </c>
      <c r="HGL44" t="s">
        <v>210</v>
      </c>
      <c r="HGM44" t="s">
        <v>210</v>
      </c>
      <c r="HGN44" t="s">
        <v>210</v>
      </c>
      <c r="HGO44" t="s">
        <v>210</v>
      </c>
      <c r="HGP44" t="s">
        <v>210</v>
      </c>
      <c r="HGQ44" t="s">
        <v>210</v>
      </c>
      <c r="HGR44" t="s">
        <v>210</v>
      </c>
      <c r="HGS44" t="s">
        <v>210</v>
      </c>
      <c r="HGT44" t="s">
        <v>210</v>
      </c>
      <c r="HGU44" t="s">
        <v>210</v>
      </c>
      <c r="HGV44" t="s">
        <v>210</v>
      </c>
      <c r="HGW44" t="s">
        <v>210</v>
      </c>
      <c r="HGX44" t="s">
        <v>210</v>
      </c>
      <c r="HGY44" t="s">
        <v>210</v>
      </c>
      <c r="HGZ44" t="s">
        <v>210</v>
      </c>
      <c r="HHA44" t="s">
        <v>210</v>
      </c>
      <c r="HHB44" t="s">
        <v>210</v>
      </c>
      <c r="HHC44" t="s">
        <v>210</v>
      </c>
      <c r="HHD44" t="s">
        <v>210</v>
      </c>
      <c r="HHE44" t="s">
        <v>210</v>
      </c>
      <c r="HHF44" t="s">
        <v>210</v>
      </c>
      <c r="HHG44" t="s">
        <v>210</v>
      </c>
      <c r="HHH44" t="s">
        <v>210</v>
      </c>
      <c r="HHI44" t="s">
        <v>210</v>
      </c>
      <c r="HHJ44" t="s">
        <v>210</v>
      </c>
      <c r="HHK44" t="s">
        <v>210</v>
      </c>
      <c r="HHL44" t="s">
        <v>210</v>
      </c>
      <c r="HHM44" t="s">
        <v>210</v>
      </c>
      <c r="HHN44" t="s">
        <v>210</v>
      </c>
      <c r="HHO44" t="s">
        <v>210</v>
      </c>
      <c r="HHP44" t="s">
        <v>210</v>
      </c>
      <c r="HHQ44" t="s">
        <v>210</v>
      </c>
      <c r="HHR44" t="s">
        <v>210</v>
      </c>
      <c r="HHS44" t="s">
        <v>210</v>
      </c>
      <c r="HHT44" t="s">
        <v>210</v>
      </c>
      <c r="HHU44" t="s">
        <v>210</v>
      </c>
      <c r="HHV44" t="s">
        <v>210</v>
      </c>
      <c r="HHW44" t="s">
        <v>210</v>
      </c>
      <c r="HHX44" t="s">
        <v>210</v>
      </c>
      <c r="HHY44" t="s">
        <v>210</v>
      </c>
      <c r="HHZ44" t="s">
        <v>210</v>
      </c>
      <c r="HIA44" t="s">
        <v>210</v>
      </c>
      <c r="HIB44" t="s">
        <v>210</v>
      </c>
      <c r="HIC44" t="s">
        <v>210</v>
      </c>
      <c r="HID44" t="s">
        <v>210</v>
      </c>
      <c r="HIE44" t="s">
        <v>210</v>
      </c>
      <c r="HIF44" t="s">
        <v>210</v>
      </c>
      <c r="HIG44" t="s">
        <v>210</v>
      </c>
      <c r="HIH44" t="s">
        <v>210</v>
      </c>
      <c r="HII44" t="s">
        <v>210</v>
      </c>
      <c r="HIJ44" t="s">
        <v>210</v>
      </c>
      <c r="HIK44" t="s">
        <v>210</v>
      </c>
      <c r="HIL44" t="s">
        <v>210</v>
      </c>
      <c r="HIM44" t="s">
        <v>210</v>
      </c>
      <c r="HIN44" t="s">
        <v>210</v>
      </c>
      <c r="HIO44" t="s">
        <v>210</v>
      </c>
      <c r="HIP44" t="s">
        <v>210</v>
      </c>
      <c r="HIQ44" t="s">
        <v>210</v>
      </c>
      <c r="HIR44" t="s">
        <v>210</v>
      </c>
      <c r="HIS44" t="s">
        <v>210</v>
      </c>
      <c r="HIT44" t="s">
        <v>210</v>
      </c>
      <c r="HIU44" t="s">
        <v>210</v>
      </c>
      <c r="HIV44" t="s">
        <v>210</v>
      </c>
      <c r="HIW44" t="s">
        <v>210</v>
      </c>
      <c r="HIX44" t="s">
        <v>210</v>
      </c>
      <c r="HIY44" t="s">
        <v>210</v>
      </c>
      <c r="HIZ44" t="s">
        <v>210</v>
      </c>
      <c r="HJA44" t="s">
        <v>210</v>
      </c>
      <c r="HJB44" t="s">
        <v>210</v>
      </c>
      <c r="HJC44" t="s">
        <v>210</v>
      </c>
      <c r="HJD44" t="s">
        <v>210</v>
      </c>
      <c r="HJE44" t="s">
        <v>210</v>
      </c>
      <c r="HJF44" t="s">
        <v>210</v>
      </c>
      <c r="HJG44" t="s">
        <v>210</v>
      </c>
      <c r="HJH44" t="s">
        <v>210</v>
      </c>
      <c r="HJI44" t="s">
        <v>210</v>
      </c>
      <c r="HJJ44" t="s">
        <v>210</v>
      </c>
      <c r="HJK44" t="s">
        <v>210</v>
      </c>
      <c r="HJL44" t="s">
        <v>210</v>
      </c>
      <c r="HJM44" t="s">
        <v>210</v>
      </c>
      <c r="HJN44" t="s">
        <v>210</v>
      </c>
      <c r="HJO44" t="s">
        <v>210</v>
      </c>
      <c r="HJP44" t="s">
        <v>210</v>
      </c>
      <c r="HJQ44" t="s">
        <v>210</v>
      </c>
      <c r="HJR44" t="s">
        <v>210</v>
      </c>
      <c r="HJS44" t="s">
        <v>210</v>
      </c>
      <c r="HJT44" t="s">
        <v>210</v>
      </c>
      <c r="HJU44" t="s">
        <v>210</v>
      </c>
      <c r="HJV44" t="s">
        <v>210</v>
      </c>
      <c r="HJW44" t="s">
        <v>210</v>
      </c>
      <c r="HJX44" t="s">
        <v>210</v>
      </c>
      <c r="HJY44" t="s">
        <v>210</v>
      </c>
      <c r="HJZ44" t="s">
        <v>210</v>
      </c>
      <c r="HKA44" t="s">
        <v>210</v>
      </c>
      <c r="HKB44" t="s">
        <v>210</v>
      </c>
      <c r="HKC44" t="s">
        <v>210</v>
      </c>
      <c r="HKD44" t="s">
        <v>210</v>
      </c>
      <c r="HKE44" t="s">
        <v>210</v>
      </c>
      <c r="HKF44" t="s">
        <v>210</v>
      </c>
      <c r="HKG44" t="s">
        <v>210</v>
      </c>
      <c r="HKH44" t="s">
        <v>210</v>
      </c>
      <c r="HKI44" t="s">
        <v>210</v>
      </c>
      <c r="HKJ44" t="s">
        <v>210</v>
      </c>
      <c r="HKK44" t="s">
        <v>210</v>
      </c>
      <c r="HKL44" t="s">
        <v>210</v>
      </c>
      <c r="HKM44" t="s">
        <v>210</v>
      </c>
      <c r="HKN44" t="s">
        <v>210</v>
      </c>
      <c r="HKO44" t="s">
        <v>210</v>
      </c>
      <c r="HKP44" t="s">
        <v>210</v>
      </c>
      <c r="HKQ44" t="s">
        <v>210</v>
      </c>
      <c r="HKR44" t="s">
        <v>210</v>
      </c>
      <c r="HKS44" t="s">
        <v>210</v>
      </c>
      <c r="HKT44" t="s">
        <v>210</v>
      </c>
      <c r="HKU44" t="s">
        <v>210</v>
      </c>
      <c r="HKV44" t="s">
        <v>210</v>
      </c>
      <c r="HKW44" t="s">
        <v>210</v>
      </c>
      <c r="HKX44" t="s">
        <v>210</v>
      </c>
      <c r="HKY44" t="s">
        <v>210</v>
      </c>
      <c r="HKZ44" t="s">
        <v>210</v>
      </c>
      <c r="HLA44" t="s">
        <v>210</v>
      </c>
      <c r="HLB44" t="s">
        <v>210</v>
      </c>
      <c r="HLC44" t="s">
        <v>210</v>
      </c>
      <c r="HLD44" t="s">
        <v>210</v>
      </c>
      <c r="HLE44" t="s">
        <v>210</v>
      </c>
      <c r="HLF44" t="s">
        <v>210</v>
      </c>
      <c r="HLG44" t="s">
        <v>210</v>
      </c>
      <c r="HLH44" t="s">
        <v>210</v>
      </c>
      <c r="HLI44" t="s">
        <v>210</v>
      </c>
      <c r="HLJ44" t="s">
        <v>210</v>
      </c>
      <c r="HLK44" t="s">
        <v>210</v>
      </c>
      <c r="HLL44" t="s">
        <v>210</v>
      </c>
      <c r="HLM44" t="s">
        <v>210</v>
      </c>
      <c r="HLN44" t="s">
        <v>210</v>
      </c>
      <c r="HLO44" t="s">
        <v>210</v>
      </c>
      <c r="HLP44" t="s">
        <v>210</v>
      </c>
      <c r="HLQ44" t="s">
        <v>210</v>
      </c>
      <c r="HLR44" t="s">
        <v>210</v>
      </c>
      <c r="HLS44" t="s">
        <v>210</v>
      </c>
      <c r="HLT44" t="s">
        <v>210</v>
      </c>
      <c r="HLU44" t="s">
        <v>210</v>
      </c>
      <c r="HLV44" t="s">
        <v>210</v>
      </c>
      <c r="HLW44" t="s">
        <v>210</v>
      </c>
      <c r="HLX44" t="s">
        <v>210</v>
      </c>
      <c r="HLY44" t="s">
        <v>210</v>
      </c>
      <c r="HLZ44" t="s">
        <v>210</v>
      </c>
      <c r="HMA44" t="s">
        <v>210</v>
      </c>
      <c r="HMB44" t="s">
        <v>210</v>
      </c>
      <c r="HMC44" t="s">
        <v>210</v>
      </c>
      <c r="HMD44" t="s">
        <v>210</v>
      </c>
      <c r="HME44" t="s">
        <v>210</v>
      </c>
      <c r="HMF44" t="s">
        <v>210</v>
      </c>
      <c r="HMG44" t="s">
        <v>210</v>
      </c>
      <c r="HMH44" t="s">
        <v>210</v>
      </c>
      <c r="HMI44" t="s">
        <v>210</v>
      </c>
      <c r="HMJ44" t="s">
        <v>210</v>
      </c>
      <c r="HMK44" t="s">
        <v>210</v>
      </c>
      <c r="HML44" t="s">
        <v>210</v>
      </c>
      <c r="HMM44" t="s">
        <v>210</v>
      </c>
      <c r="HMN44" t="s">
        <v>210</v>
      </c>
      <c r="HMO44" t="s">
        <v>210</v>
      </c>
      <c r="HMP44" t="s">
        <v>210</v>
      </c>
      <c r="HMQ44" t="s">
        <v>210</v>
      </c>
      <c r="HMR44" t="s">
        <v>210</v>
      </c>
      <c r="HMS44" t="s">
        <v>210</v>
      </c>
      <c r="HMT44" t="s">
        <v>210</v>
      </c>
      <c r="HMU44" t="s">
        <v>210</v>
      </c>
      <c r="HMV44" t="s">
        <v>210</v>
      </c>
      <c r="HMW44" t="s">
        <v>210</v>
      </c>
      <c r="HMX44" t="s">
        <v>210</v>
      </c>
      <c r="HMY44" t="s">
        <v>210</v>
      </c>
      <c r="HMZ44" t="s">
        <v>210</v>
      </c>
      <c r="HNA44" t="s">
        <v>210</v>
      </c>
      <c r="HNB44" t="s">
        <v>210</v>
      </c>
      <c r="HNC44" t="s">
        <v>210</v>
      </c>
      <c r="HND44" t="s">
        <v>210</v>
      </c>
      <c r="HNE44" t="s">
        <v>210</v>
      </c>
      <c r="HNF44" t="s">
        <v>210</v>
      </c>
      <c r="HNG44" t="s">
        <v>210</v>
      </c>
      <c r="HNH44" t="s">
        <v>210</v>
      </c>
      <c r="HNI44" t="s">
        <v>210</v>
      </c>
      <c r="HNJ44" t="s">
        <v>210</v>
      </c>
      <c r="HNK44" t="s">
        <v>210</v>
      </c>
      <c r="HNL44" t="s">
        <v>210</v>
      </c>
      <c r="HNM44" t="s">
        <v>210</v>
      </c>
      <c r="HNN44" t="s">
        <v>210</v>
      </c>
      <c r="HNO44" t="s">
        <v>210</v>
      </c>
      <c r="HNP44" t="s">
        <v>210</v>
      </c>
      <c r="HNQ44" t="s">
        <v>210</v>
      </c>
      <c r="HNR44" t="s">
        <v>210</v>
      </c>
      <c r="HNS44" t="s">
        <v>210</v>
      </c>
      <c r="HNT44" t="s">
        <v>210</v>
      </c>
      <c r="HNU44" t="s">
        <v>210</v>
      </c>
      <c r="HNV44" t="s">
        <v>210</v>
      </c>
      <c r="HNW44" t="s">
        <v>210</v>
      </c>
      <c r="HNX44" t="s">
        <v>210</v>
      </c>
      <c r="HNY44" t="s">
        <v>210</v>
      </c>
      <c r="HNZ44" t="s">
        <v>210</v>
      </c>
      <c r="HOA44" t="s">
        <v>210</v>
      </c>
      <c r="HOB44" t="s">
        <v>210</v>
      </c>
      <c r="HOC44" t="s">
        <v>210</v>
      </c>
      <c r="HOD44" t="s">
        <v>210</v>
      </c>
      <c r="HOE44" t="s">
        <v>210</v>
      </c>
      <c r="HOF44" t="s">
        <v>210</v>
      </c>
      <c r="HOG44" t="s">
        <v>210</v>
      </c>
      <c r="HOH44" t="s">
        <v>210</v>
      </c>
      <c r="HOI44" t="s">
        <v>210</v>
      </c>
      <c r="HOJ44" t="s">
        <v>210</v>
      </c>
      <c r="HOK44" t="s">
        <v>210</v>
      </c>
      <c r="HOL44" t="s">
        <v>210</v>
      </c>
      <c r="HOM44" t="s">
        <v>210</v>
      </c>
      <c r="HON44" t="s">
        <v>210</v>
      </c>
      <c r="HOO44" t="s">
        <v>210</v>
      </c>
      <c r="HOP44" t="s">
        <v>210</v>
      </c>
      <c r="HOQ44" t="s">
        <v>210</v>
      </c>
      <c r="HOR44" t="s">
        <v>210</v>
      </c>
      <c r="HOS44" t="s">
        <v>210</v>
      </c>
      <c r="HOT44" t="s">
        <v>210</v>
      </c>
      <c r="HOU44" t="s">
        <v>210</v>
      </c>
      <c r="HOV44" t="s">
        <v>210</v>
      </c>
      <c r="HOW44" t="s">
        <v>210</v>
      </c>
      <c r="HOX44" t="s">
        <v>210</v>
      </c>
      <c r="HOY44" t="s">
        <v>210</v>
      </c>
      <c r="HOZ44" t="s">
        <v>210</v>
      </c>
      <c r="HPA44" t="s">
        <v>210</v>
      </c>
      <c r="HPB44" t="s">
        <v>210</v>
      </c>
      <c r="HPC44" t="s">
        <v>210</v>
      </c>
      <c r="HPD44" t="s">
        <v>210</v>
      </c>
      <c r="HPE44" t="s">
        <v>210</v>
      </c>
      <c r="HPF44" t="s">
        <v>210</v>
      </c>
      <c r="HPG44" t="s">
        <v>210</v>
      </c>
      <c r="HPH44" t="s">
        <v>210</v>
      </c>
      <c r="HPI44" t="s">
        <v>210</v>
      </c>
      <c r="HPJ44" t="s">
        <v>210</v>
      </c>
      <c r="HPK44" t="s">
        <v>210</v>
      </c>
      <c r="HPL44" t="s">
        <v>210</v>
      </c>
      <c r="HPM44" t="s">
        <v>210</v>
      </c>
      <c r="HPN44" t="s">
        <v>210</v>
      </c>
      <c r="HPO44" t="s">
        <v>210</v>
      </c>
      <c r="HPP44" t="s">
        <v>210</v>
      </c>
      <c r="HPQ44" t="s">
        <v>210</v>
      </c>
      <c r="HPR44" t="s">
        <v>210</v>
      </c>
      <c r="HPS44" t="s">
        <v>210</v>
      </c>
      <c r="HPT44" t="s">
        <v>210</v>
      </c>
      <c r="HPU44" t="s">
        <v>210</v>
      </c>
      <c r="HPV44" t="s">
        <v>210</v>
      </c>
      <c r="HPW44" t="s">
        <v>210</v>
      </c>
      <c r="HPX44" t="s">
        <v>210</v>
      </c>
      <c r="HPY44" t="s">
        <v>210</v>
      </c>
      <c r="HPZ44" t="s">
        <v>210</v>
      </c>
      <c r="HQA44" t="s">
        <v>210</v>
      </c>
      <c r="HQB44" t="s">
        <v>210</v>
      </c>
      <c r="HQC44" t="s">
        <v>210</v>
      </c>
      <c r="HQD44" t="s">
        <v>210</v>
      </c>
      <c r="HQE44" t="s">
        <v>210</v>
      </c>
      <c r="HQF44" t="s">
        <v>210</v>
      </c>
      <c r="HQG44" t="s">
        <v>210</v>
      </c>
      <c r="HQH44" t="s">
        <v>210</v>
      </c>
      <c r="HQI44" t="s">
        <v>210</v>
      </c>
      <c r="HQJ44" t="s">
        <v>210</v>
      </c>
      <c r="HQK44" t="s">
        <v>210</v>
      </c>
      <c r="HQL44" t="s">
        <v>210</v>
      </c>
      <c r="HQM44" t="s">
        <v>210</v>
      </c>
      <c r="HQN44" t="s">
        <v>210</v>
      </c>
      <c r="HQO44" t="s">
        <v>210</v>
      </c>
      <c r="HQP44" t="s">
        <v>210</v>
      </c>
      <c r="HQQ44" t="s">
        <v>210</v>
      </c>
      <c r="HQR44" t="s">
        <v>210</v>
      </c>
      <c r="HQS44" t="s">
        <v>210</v>
      </c>
      <c r="HQT44" t="s">
        <v>210</v>
      </c>
      <c r="HQU44" t="s">
        <v>210</v>
      </c>
      <c r="HQV44" t="s">
        <v>210</v>
      </c>
      <c r="HQW44" t="s">
        <v>210</v>
      </c>
      <c r="HQX44" t="s">
        <v>210</v>
      </c>
      <c r="HQY44" t="s">
        <v>210</v>
      </c>
      <c r="HQZ44" t="s">
        <v>210</v>
      </c>
      <c r="HRA44" t="s">
        <v>210</v>
      </c>
      <c r="HRB44" t="s">
        <v>210</v>
      </c>
      <c r="HRC44" t="s">
        <v>210</v>
      </c>
      <c r="HRD44" t="s">
        <v>210</v>
      </c>
      <c r="HRE44" t="s">
        <v>210</v>
      </c>
      <c r="HRF44" t="s">
        <v>210</v>
      </c>
      <c r="HRG44" t="s">
        <v>210</v>
      </c>
      <c r="HRH44" t="s">
        <v>210</v>
      </c>
      <c r="HRI44" t="s">
        <v>210</v>
      </c>
      <c r="HRJ44" t="s">
        <v>210</v>
      </c>
      <c r="HRK44" t="s">
        <v>210</v>
      </c>
      <c r="HRL44" t="s">
        <v>210</v>
      </c>
      <c r="HRM44" t="s">
        <v>210</v>
      </c>
      <c r="HRN44" t="s">
        <v>210</v>
      </c>
      <c r="HRO44" t="s">
        <v>210</v>
      </c>
      <c r="HRP44" t="s">
        <v>210</v>
      </c>
      <c r="HRQ44" t="s">
        <v>210</v>
      </c>
      <c r="HRR44" t="s">
        <v>210</v>
      </c>
      <c r="HRS44" t="s">
        <v>210</v>
      </c>
      <c r="HRT44" t="s">
        <v>210</v>
      </c>
      <c r="HRU44" t="s">
        <v>210</v>
      </c>
      <c r="HRV44" t="s">
        <v>210</v>
      </c>
      <c r="HRW44" t="s">
        <v>210</v>
      </c>
      <c r="HRX44" t="s">
        <v>210</v>
      </c>
      <c r="HRY44" t="s">
        <v>210</v>
      </c>
      <c r="HRZ44" t="s">
        <v>210</v>
      </c>
      <c r="HSA44" t="s">
        <v>210</v>
      </c>
      <c r="HSB44" t="s">
        <v>210</v>
      </c>
      <c r="HSC44" t="s">
        <v>210</v>
      </c>
      <c r="HSD44" t="s">
        <v>210</v>
      </c>
      <c r="HSE44" t="s">
        <v>210</v>
      </c>
      <c r="HSF44" t="s">
        <v>210</v>
      </c>
      <c r="HSG44" t="s">
        <v>210</v>
      </c>
      <c r="HSH44" t="s">
        <v>210</v>
      </c>
      <c r="HSI44" t="s">
        <v>210</v>
      </c>
      <c r="HSJ44" t="s">
        <v>210</v>
      </c>
      <c r="HSK44" t="s">
        <v>210</v>
      </c>
      <c r="HSL44" t="s">
        <v>210</v>
      </c>
      <c r="HSM44" t="s">
        <v>210</v>
      </c>
      <c r="HSN44" t="s">
        <v>210</v>
      </c>
      <c r="HSO44" t="s">
        <v>210</v>
      </c>
      <c r="HSP44" t="s">
        <v>210</v>
      </c>
      <c r="HSQ44" t="s">
        <v>210</v>
      </c>
      <c r="HSR44" t="s">
        <v>210</v>
      </c>
      <c r="HSS44" t="s">
        <v>210</v>
      </c>
      <c r="HST44" t="s">
        <v>210</v>
      </c>
      <c r="HSU44" t="s">
        <v>210</v>
      </c>
      <c r="HSV44" t="s">
        <v>210</v>
      </c>
      <c r="HSW44" t="s">
        <v>210</v>
      </c>
      <c r="HSX44" t="s">
        <v>210</v>
      </c>
      <c r="HSY44" t="s">
        <v>210</v>
      </c>
      <c r="HSZ44" t="s">
        <v>210</v>
      </c>
      <c r="HTA44" t="s">
        <v>210</v>
      </c>
      <c r="HTB44" t="s">
        <v>210</v>
      </c>
      <c r="HTC44" t="s">
        <v>210</v>
      </c>
      <c r="HTD44" t="s">
        <v>210</v>
      </c>
      <c r="HTE44" t="s">
        <v>210</v>
      </c>
      <c r="HTF44" t="s">
        <v>210</v>
      </c>
      <c r="HTG44" t="s">
        <v>210</v>
      </c>
      <c r="HTH44" t="s">
        <v>210</v>
      </c>
      <c r="HTI44" t="s">
        <v>210</v>
      </c>
      <c r="HTJ44" t="s">
        <v>210</v>
      </c>
      <c r="HTK44" t="s">
        <v>210</v>
      </c>
      <c r="HTL44" t="s">
        <v>210</v>
      </c>
      <c r="HTM44" t="s">
        <v>210</v>
      </c>
      <c r="HTN44" t="s">
        <v>210</v>
      </c>
      <c r="HTO44" t="s">
        <v>210</v>
      </c>
      <c r="HTP44" t="s">
        <v>210</v>
      </c>
      <c r="HTQ44" t="s">
        <v>210</v>
      </c>
      <c r="HTR44" t="s">
        <v>210</v>
      </c>
      <c r="HTS44" t="s">
        <v>210</v>
      </c>
      <c r="HTT44" t="s">
        <v>210</v>
      </c>
      <c r="HTU44" t="s">
        <v>210</v>
      </c>
      <c r="HTV44" t="s">
        <v>210</v>
      </c>
      <c r="HTW44" t="s">
        <v>210</v>
      </c>
      <c r="HTX44" t="s">
        <v>210</v>
      </c>
      <c r="HTY44" t="s">
        <v>210</v>
      </c>
      <c r="HTZ44" t="s">
        <v>210</v>
      </c>
      <c r="HUA44" t="s">
        <v>210</v>
      </c>
      <c r="HUB44" t="s">
        <v>210</v>
      </c>
      <c r="HUC44" t="s">
        <v>210</v>
      </c>
      <c r="HUD44" t="s">
        <v>210</v>
      </c>
      <c r="HUE44" t="s">
        <v>210</v>
      </c>
      <c r="HUF44" t="s">
        <v>210</v>
      </c>
      <c r="HUG44" t="s">
        <v>210</v>
      </c>
      <c r="HUH44" t="s">
        <v>210</v>
      </c>
      <c r="HUI44" t="s">
        <v>210</v>
      </c>
      <c r="HUJ44" t="s">
        <v>210</v>
      </c>
      <c r="HUK44" t="s">
        <v>210</v>
      </c>
      <c r="HUL44" t="s">
        <v>210</v>
      </c>
      <c r="HUM44" t="s">
        <v>210</v>
      </c>
      <c r="HUN44" t="s">
        <v>210</v>
      </c>
      <c r="HUO44" t="s">
        <v>210</v>
      </c>
      <c r="HUP44" t="s">
        <v>210</v>
      </c>
      <c r="HUQ44" t="s">
        <v>210</v>
      </c>
      <c r="HUR44" t="s">
        <v>210</v>
      </c>
      <c r="HUS44" t="s">
        <v>210</v>
      </c>
      <c r="HUT44" t="s">
        <v>210</v>
      </c>
      <c r="HUU44" t="s">
        <v>210</v>
      </c>
      <c r="HUV44" t="s">
        <v>210</v>
      </c>
      <c r="HUW44" t="s">
        <v>210</v>
      </c>
      <c r="HUX44" t="s">
        <v>210</v>
      </c>
      <c r="HUY44" t="s">
        <v>210</v>
      </c>
      <c r="HUZ44" t="s">
        <v>210</v>
      </c>
      <c r="HVA44" t="s">
        <v>210</v>
      </c>
      <c r="HVB44" t="s">
        <v>210</v>
      </c>
      <c r="HVC44" t="s">
        <v>210</v>
      </c>
      <c r="HVD44" t="s">
        <v>210</v>
      </c>
      <c r="HVE44" t="s">
        <v>210</v>
      </c>
      <c r="HVF44" t="s">
        <v>210</v>
      </c>
      <c r="HVG44" t="s">
        <v>210</v>
      </c>
      <c r="HVH44" t="s">
        <v>210</v>
      </c>
      <c r="HVI44" t="s">
        <v>210</v>
      </c>
      <c r="HVJ44" t="s">
        <v>210</v>
      </c>
      <c r="HVK44" t="s">
        <v>210</v>
      </c>
      <c r="HVL44" t="s">
        <v>210</v>
      </c>
      <c r="HVM44" t="s">
        <v>210</v>
      </c>
      <c r="HVN44" t="s">
        <v>210</v>
      </c>
      <c r="HVO44" t="s">
        <v>210</v>
      </c>
      <c r="HVP44" t="s">
        <v>210</v>
      </c>
      <c r="HVQ44" t="s">
        <v>210</v>
      </c>
      <c r="HVR44" t="s">
        <v>210</v>
      </c>
      <c r="HVS44" t="s">
        <v>210</v>
      </c>
      <c r="HVT44" t="s">
        <v>210</v>
      </c>
      <c r="HVU44" t="s">
        <v>210</v>
      </c>
      <c r="HVV44" t="s">
        <v>210</v>
      </c>
      <c r="HVW44" t="s">
        <v>210</v>
      </c>
      <c r="HVX44" t="s">
        <v>210</v>
      </c>
      <c r="HVY44" t="s">
        <v>210</v>
      </c>
      <c r="HVZ44" t="s">
        <v>210</v>
      </c>
      <c r="HWA44" t="s">
        <v>210</v>
      </c>
      <c r="HWB44" t="s">
        <v>210</v>
      </c>
      <c r="HWC44" t="s">
        <v>210</v>
      </c>
      <c r="HWD44" t="s">
        <v>210</v>
      </c>
      <c r="HWE44" t="s">
        <v>210</v>
      </c>
      <c r="HWF44" t="s">
        <v>210</v>
      </c>
      <c r="HWG44" t="s">
        <v>210</v>
      </c>
      <c r="HWH44" t="s">
        <v>210</v>
      </c>
      <c r="HWI44" t="s">
        <v>210</v>
      </c>
      <c r="HWJ44" t="s">
        <v>210</v>
      </c>
      <c r="HWK44" t="s">
        <v>210</v>
      </c>
      <c r="HWL44" t="s">
        <v>210</v>
      </c>
      <c r="HWM44" t="s">
        <v>210</v>
      </c>
      <c r="HWN44" t="s">
        <v>210</v>
      </c>
      <c r="HWO44" t="s">
        <v>210</v>
      </c>
      <c r="HWP44" t="s">
        <v>210</v>
      </c>
      <c r="HWQ44" t="s">
        <v>210</v>
      </c>
      <c r="HWR44" t="s">
        <v>210</v>
      </c>
      <c r="HWS44" t="s">
        <v>210</v>
      </c>
      <c r="HWT44" t="s">
        <v>210</v>
      </c>
      <c r="HWU44" t="s">
        <v>210</v>
      </c>
      <c r="HWV44" t="s">
        <v>210</v>
      </c>
      <c r="HWW44" t="s">
        <v>210</v>
      </c>
      <c r="HWX44" t="s">
        <v>210</v>
      </c>
      <c r="HWY44" t="s">
        <v>210</v>
      </c>
      <c r="HWZ44" t="s">
        <v>210</v>
      </c>
      <c r="HXA44" t="s">
        <v>210</v>
      </c>
      <c r="HXB44" t="s">
        <v>210</v>
      </c>
      <c r="HXC44" t="s">
        <v>210</v>
      </c>
      <c r="HXD44" t="s">
        <v>210</v>
      </c>
      <c r="HXE44" t="s">
        <v>210</v>
      </c>
      <c r="HXF44" t="s">
        <v>210</v>
      </c>
      <c r="HXG44" t="s">
        <v>210</v>
      </c>
      <c r="HXH44" t="s">
        <v>210</v>
      </c>
      <c r="HXI44" t="s">
        <v>210</v>
      </c>
      <c r="HXJ44" t="s">
        <v>210</v>
      </c>
      <c r="HXK44" t="s">
        <v>210</v>
      </c>
      <c r="HXL44" t="s">
        <v>210</v>
      </c>
      <c r="HXM44" t="s">
        <v>210</v>
      </c>
      <c r="HXN44" t="s">
        <v>210</v>
      </c>
      <c r="HXO44" t="s">
        <v>210</v>
      </c>
      <c r="HXP44" t="s">
        <v>210</v>
      </c>
      <c r="HXQ44" t="s">
        <v>210</v>
      </c>
      <c r="HXR44" t="s">
        <v>210</v>
      </c>
      <c r="HXS44" t="s">
        <v>210</v>
      </c>
      <c r="HXT44" t="s">
        <v>210</v>
      </c>
      <c r="HXU44" t="s">
        <v>210</v>
      </c>
      <c r="HXV44" t="s">
        <v>210</v>
      </c>
      <c r="HXW44" t="s">
        <v>210</v>
      </c>
      <c r="HXX44" t="s">
        <v>210</v>
      </c>
      <c r="HXY44" t="s">
        <v>210</v>
      </c>
      <c r="HXZ44" t="s">
        <v>210</v>
      </c>
      <c r="HYA44" t="s">
        <v>210</v>
      </c>
      <c r="HYB44" t="s">
        <v>210</v>
      </c>
      <c r="HYC44" t="s">
        <v>210</v>
      </c>
      <c r="HYD44" t="s">
        <v>210</v>
      </c>
      <c r="HYE44" t="s">
        <v>210</v>
      </c>
      <c r="HYF44" t="s">
        <v>210</v>
      </c>
      <c r="HYG44" t="s">
        <v>210</v>
      </c>
      <c r="HYH44" t="s">
        <v>210</v>
      </c>
      <c r="HYI44" t="s">
        <v>210</v>
      </c>
      <c r="HYJ44" t="s">
        <v>210</v>
      </c>
      <c r="HYK44" t="s">
        <v>210</v>
      </c>
      <c r="HYL44" t="s">
        <v>210</v>
      </c>
      <c r="HYM44" t="s">
        <v>210</v>
      </c>
      <c r="HYN44" t="s">
        <v>210</v>
      </c>
      <c r="HYO44" t="s">
        <v>210</v>
      </c>
      <c r="HYP44" t="s">
        <v>210</v>
      </c>
      <c r="HYQ44" t="s">
        <v>210</v>
      </c>
      <c r="HYR44" t="s">
        <v>210</v>
      </c>
      <c r="HYS44" t="s">
        <v>210</v>
      </c>
      <c r="HYT44" t="s">
        <v>210</v>
      </c>
      <c r="HYU44" t="s">
        <v>210</v>
      </c>
      <c r="HYV44" t="s">
        <v>210</v>
      </c>
      <c r="HYW44" t="s">
        <v>210</v>
      </c>
      <c r="HYX44" t="s">
        <v>210</v>
      </c>
      <c r="HYY44" t="s">
        <v>210</v>
      </c>
      <c r="HYZ44" t="s">
        <v>210</v>
      </c>
      <c r="HZA44" t="s">
        <v>210</v>
      </c>
      <c r="HZB44" t="s">
        <v>210</v>
      </c>
      <c r="HZC44" t="s">
        <v>210</v>
      </c>
      <c r="HZD44" t="s">
        <v>210</v>
      </c>
      <c r="HZE44" t="s">
        <v>210</v>
      </c>
      <c r="HZF44" t="s">
        <v>210</v>
      </c>
      <c r="HZG44" t="s">
        <v>210</v>
      </c>
      <c r="HZH44" t="s">
        <v>210</v>
      </c>
      <c r="HZI44" t="s">
        <v>210</v>
      </c>
      <c r="HZJ44" t="s">
        <v>210</v>
      </c>
      <c r="HZK44" t="s">
        <v>210</v>
      </c>
      <c r="HZL44" t="s">
        <v>210</v>
      </c>
      <c r="HZM44" t="s">
        <v>210</v>
      </c>
      <c r="HZN44" t="s">
        <v>210</v>
      </c>
      <c r="HZO44" t="s">
        <v>210</v>
      </c>
      <c r="HZP44" t="s">
        <v>210</v>
      </c>
      <c r="HZQ44" t="s">
        <v>210</v>
      </c>
      <c r="HZR44" t="s">
        <v>210</v>
      </c>
      <c r="HZS44" t="s">
        <v>210</v>
      </c>
      <c r="HZT44" t="s">
        <v>210</v>
      </c>
      <c r="HZU44" t="s">
        <v>210</v>
      </c>
      <c r="HZV44" t="s">
        <v>210</v>
      </c>
      <c r="HZW44" t="s">
        <v>210</v>
      </c>
      <c r="HZX44" t="s">
        <v>210</v>
      </c>
      <c r="HZY44" t="s">
        <v>210</v>
      </c>
      <c r="HZZ44" t="s">
        <v>210</v>
      </c>
      <c r="IAA44" t="s">
        <v>210</v>
      </c>
      <c r="IAB44" t="s">
        <v>210</v>
      </c>
      <c r="IAC44" t="s">
        <v>210</v>
      </c>
      <c r="IAD44" t="s">
        <v>210</v>
      </c>
      <c r="IAE44" t="s">
        <v>210</v>
      </c>
      <c r="IAF44" t="s">
        <v>210</v>
      </c>
      <c r="IAG44" t="s">
        <v>210</v>
      </c>
      <c r="IAH44" t="s">
        <v>210</v>
      </c>
      <c r="IAI44" t="s">
        <v>210</v>
      </c>
      <c r="IAJ44" t="s">
        <v>210</v>
      </c>
      <c r="IAK44" t="s">
        <v>210</v>
      </c>
      <c r="IAL44" t="s">
        <v>210</v>
      </c>
      <c r="IAM44" t="s">
        <v>210</v>
      </c>
      <c r="IAN44" t="s">
        <v>210</v>
      </c>
      <c r="IAO44" t="s">
        <v>210</v>
      </c>
      <c r="IAP44" t="s">
        <v>210</v>
      </c>
      <c r="IAQ44" t="s">
        <v>210</v>
      </c>
      <c r="IAR44" t="s">
        <v>210</v>
      </c>
      <c r="IAS44" t="s">
        <v>210</v>
      </c>
      <c r="IAT44" t="s">
        <v>210</v>
      </c>
      <c r="IAU44" t="s">
        <v>210</v>
      </c>
      <c r="IAV44" t="s">
        <v>210</v>
      </c>
      <c r="IAW44" t="s">
        <v>210</v>
      </c>
      <c r="IAX44" t="s">
        <v>210</v>
      </c>
      <c r="IAY44" t="s">
        <v>210</v>
      </c>
      <c r="IAZ44" t="s">
        <v>210</v>
      </c>
      <c r="IBA44" t="s">
        <v>210</v>
      </c>
      <c r="IBB44" t="s">
        <v>210</v>
      </c>
      <c r="IBC44" t="s">
        <v>210</v>
      </c>
      <c r="IBD44" t="s">
        <v>210</v>
      </c>
      <c r="IBE44" t="s">
        <v>210</v>
      </c>
      <c r="IBF44" t="s">
        <v>210</v>
      </c>
      <c r="IBG44" t="s">
        <v>210</v>
      </c>
      <c r="IBH44" t="s">
        <v>210</v>
      </c>
      <c r="IBI44" t="s">
        <v>210</v>
      </c>
      <c r="IBJ44" t="s">
        <v>210</v>
      </c>
      <c r="IBK44" t="s">
        <v>210</v>
      </c>
      <c r="IBL44" t="s">
        <v>210</v>
      </c>
      <c r="IBM44" t="s">
        <v>210</v>
      </c>
      <c r="IBN44" t="s">
        <v>210</v>
      </c>
      <c r="IBO44" t="s">
        <v>210</v>
      </c>
      <c r="IBP44" t="s">
        <v>210</v>
      </c>
      <c r="IBQ44" t="s">
        <v>210</v>
      </c>
      <c r="IBR44" t="s">
        <v>210</v>
      </c>
      <c r="IBS44" t="s">
        <v>210</v>
      </c>
      <c r="IBT44" t="s">
        <v>210</v>
      </c>
      <c r="IBU44" t="s">
        <v>210</v>
      </c>
      <c r="IBV44" t="s">
        <v>210</v>
      </c>
      <c r="IBW44" t="s">
        <v>210</v>
      </c>
      <c r="IBX44" t="s">
        <v>210</v>
      </c>
      <c r="IBY44" t="s">
        <v>210</v>
      </c>
      <c r="IBZ44" t="s">
        <v>210</v>
      </c>
      <c r="ICA44" t="s">
        <v>210</v>
      </c>
      <c r="ICB44" t="s">
        <v>210</v>
      </c>
      <c r="ICC44" t="s">
        <v>210</v>
      </c>
      <c r="ICD44" t="s">
        <v>210</v>
      </c>
      <c r="ICE44" t="s">
        <v>210</v>
      </c>
      <c r="ICF44" t="s">
        <v>210</v>
      </c>
      <c r="ICG44" t="s">
        <v>210</v>
      </c>
      <c r="ICH44" t="s">
        <v>210</v>
      </c>
      <c r="ICI44" t="s">
        <v>210</v>
      </c>
      <c r="ICJ44" t="s">
        <v>210</v>
      </c>
      <c r="ICK44" t="s">
        <v>210</v>
      </c>
      <c r="ICL44" t="s">
        <v>210</v>
      </c>
      <c r="ICM44" t="s">
        <v>210</v>
      </c>
      <c r="ICN44" t="s">
        <v>210</v>
      </c>
      <c r="ICO44" t="s">
        <v>210</v>
      </c>
      <c r="ICP44" t="s">
        <v>210</v>
      </c>
      <c r="ICQ44" t="s">
        <v>210</v>
      </c>
      <c r="ICR44" t="s">
        <v>210</v>
      </c>
      <c r="ICS44" t="s">
        <v>210</v>
      </c>
      <c r="ICT44" t="s">
        <v>210</v>
      </c>
      <c r="ICU44" t="s">
        <v>210</v>
      </c>
      <c r="ICV44" t="s">
        <v>210</v>
      </c>
      <c r="ICW44" t="s">
        <v>210</v>
      </c>
      <c r="ICX44" t="s">
        <v>210</v>
      </c>
      <c r="ICY44" t="s">
        <v>210</v>
      </c>
      <c r="ICZ44" t="s">
        <v>210</v>
      </c>
      <c r="IDA44" t="s">
        <v>210</v>
      </c>
      <c r="IDB44" t="s">
        <v>210</v>
      </c>
      <c r="IDC44" t="s">
        <v>210</v>
      </c>
      <c r="IDD44" t="s">
        <v>210</v>
      </c>
      <c r="IDE44" t="s">
        <v>210</v>
      </c>
      <c r="IDF44" t="s">
        <v>210</v>
      </c>
      <c r="IDG44" t="s">
        <v>210</v>
      </c>
      <c r="IDH44" t="s">
        <v>210</v>
      </c>
      <c r="IDI44" t="s">
        <v>210</v>
      </c>
      <c r="IDJ44" t="s">
        <v>210</v>
      </c>
      <c r="IDK44" t="s">
        <v>210</v>
      </c>
      <c r="IDL44" t="s">
        <v>210</v>
      </c>
      <c r="IDM44" t="s">
        <v>210</v>
      </c>
      <c r="IDN44" t="s">
        <v>210</v>
      </c>
      <c r="IDO44" t="s">
        <v>210</v>
      </c>
      <c r="IDP44" t="s">
        <v>210</v>
      </c>
      <c r="IDQ44" t="s">
        <v>210</v>
      </c>
      <c r="IDR44" t="s">
        <v>210</v>
      </c>
      <c r="IDS44" t="s">
        <v>210</v>
      </c>
      <c r="IDT44" t="s">
        <v>210</v>
      </c>
      <c r="IDU44" t="s">
        <v>210</v>
      </c>
      <c r="IDV44" t="s">
        <v>210</v>
      </c>
      <c r="IDW44" t="s">
        <v>210</v>
      </c>
      <c r="IDX44" t="s">
        <v>210</v>
      </c>
      <c r="IDY44" t="s">
        <v>210</v>
      </c>
      <c r="IDZ44" t="s">
        <v>210</v>
      </c>
      <c r="IEA44" t="s">
        <v>210</v>
      </c>
      <c r="IEB44" t="s">
        <v>210</v>
      </c>
      <c r="IEC44" t="s">
        <v>210</v>
      </c>
      <c r="IED44" t="s">
        <v>210</v>
      </c>
      <c r="IEE44" t="s">
        <v>210</v>
      </c>
      <c r="IEF44" t="s">
        <v>210</v>
      </c>
      <c r="IEG44" t="s">
        <v>210</v>
      </c>
      <c r="IEH44" t="s">
        <v>210</v>
      </c>
      <c r="IEI44" t="s">
        <v>210</v>
      </c>
      <c r="IEJ44" t="s">
        <v>210</v>
      </c>
      <c r="IEK44" t="s">
        <v>210</v>
      </c>
      <c r="IEL44" t="s">
        <v>210</v>
      </c>
      <c r="IEM44" t="s">
        <v>210</v>
      </c>
      <c r="IEN44" t="s">
        <v>210</v>
      </c>
      <c r="IEO44" t="s">
        <v>210</v>
      </c>
      <c r="IEP44" t="s">
        <v>210</v>
      </c>
      <c r="IEQ44" t="s">
        <v>210</v>
      </c>
      <c r="IER44" t="s">
        <v>210</v>
      </c>
      <c r="IES44" t="s">
        <v>210</v>
      </c>
      <c r="IET44" t="s">
        <v>210</v>
      </c>
      <c r="IEU44" t="s">
        <v>210</v>
      </c>
      <c r="IEV44" t="s">
        <v>210</v>
      </c>
      <c r="IEW44" t="s">
        <v>210</v>
      </c>
      <c r="IEX44" t="s">
        <v>210</v>
      </c>
      <c r="IEY44" t="s">
        <v>210</v>
      </c>
      <c r="IEZ44" t="s">
        <v>210</v>
      </c>
      <c r="IFA44" t="s">
        <v>210</v>
      </c>
      <c r="IFB44" t="s">
        <v>210</v>
      </c>
      <c r="IFC44" t="s">
        <v>210</v>
      </c>
      <c r="IFD44" t="s">
        <v>210</v>
      </c>
      <c r="IFE44" t="s">
        <v>210</v>
      </c>
      <c r="IFF44" t="s">
        <v>210</v>
      </c>
      <c r="IFG44" t="s">
        <v>210</v>
      </c>
      <c r="IFH44" t="s">
        <v>210</v>
      </c>
      <c r="IFI44" t="s">
        <v>210</v>
      </c>
      <c r="IFJ44" t="s">
        <v>210</v>
      </c>
      <c r="IFK44" t="s">
        <v>210</v>
      </c>
      <c r="IFL44" t="s">
        <v>210</v>
      </c>
      <c r="IFM44" t="s">
        <v>210</v>
      </c>
      <c r="IFN44" t="s">
        <v>210</v>
      </c>
      <c r="IFO44" t="s">
        <v>210</v>
      </c>
      <c r="IFP44" t="s">
        <v>210</v>
      </c>
      <c r="IFQ44" t="s">
        <v>210</v>
      </c>
      <c r="IFR44" t="s">
        <v>210</v>
      </c>
      <c r="IFS44" t="s">
        <v>210</v>
      </c>
      <c r="IFT44" t="s">
        <v>210</v>
      </c>
      <c r="IFU44" t="s">
        <v>210</v>
      </c>
      <c r="IFV44" t="s">
        <v>210</v>
      </c>
      <c r="IFW44" t="s">
        <v>210</v>
      </c>
      <c r="IFX44" t="s">
        <v>210</v>
      </c>
      <c r="IFY44" t="s">
        <v>210</v>
      </c>
      <c r="IFZ44" t="s">
        <v>210</v>
      </c>
      <c r="IGA44" t="s">
        <v>210</v>
      </c>
      <c r="IGB44" t="s">
        <v>210</v>
      </c>
      <c r="IGC44" t="s">
        <v>210</v>
      </c>
      <c r="IGD44" t="s">
        <v>210</v>
      </c>
      <c r="IGE44" t="s">
        <v>210</v>
      </c>
      <c r="IGF44" t="s">
        <v>210</v>
      </c>
      <c r="IGG44" t="s">
        <v>210</v>
      </c>
      <c r="IGH44" t="s">
        <v>210</v>
      </c>
      <c r="IGI44" t="s">
        <v>210</v>
      </c>
      <c r="IGJ44" t="s">
        <v>210</v>
      </c>
      <c r="IGK44" t="s">
        <v>210</v>
      </c>
      <c r="IGL44" t="s">
        <v>210</v>
      </c>
      <c r="IGM44" t="s">
        <v>210</v>
      </c>
      <c r="IGN44" t="s">
        <v>210</v>
      </c>
      <c r="IGO44" t="s">
        <v>210</v>
      </c>
      <c r="IGP44" t="s">
        <v>210</v>
      </c>
      <c r="IGQ44" t="s">
        <v>210</v>
      </c>
      <c r="IGR44" t="s">
        <v>210</v>
      </c>
      <c r="IGS44" t="s">
        <v>210</v>
      </c>
      <c r="IGT44" t="s">
        <v>210</v>
      </c>
      <c r="IGU44" t="s">
        <v>210</v>
      </c>
      <c r="IGV44" t="s">
        <v>210</v>
      </c>
      <c r="IGW44" t="s">
        <v>210</v>
      </c>
      <c r="IGX44" t="s">
        <v>210</v>
      </c>
      <c r="IGY44" t="s">
        <v>210</v>
      </c>
      <c r="IGZ44" t="s">
        <v>210</v>
      </c>
      <c r="IHA44" t="s">
        <v>210</v>
      </c>
      <c r="IHB44" t="s">
        <v>210</v>
      </c>
      <c r="IHC44" t="s">
        <v>210</v>
      </c>
      <c r="IHD44" t="s">
        <v>210</v>
      </c>
      <c r="IHE44" t="s">
        <v>210</v>
      </c>
      <c r="IHF44" t="s">
        <v>210</v>
      </c>
      <c r="IHG44" t="s">
        <v>210</v>
      </c>
      <c r="IHH44" t="s">
        <v>210</v>
      </c>
      <c r="IHI44" t="s">
        <v>210</v>
      </c>
      <c r="IHJ44" t="s">
        <v>210</v>
      </c>
      <c r="IHK44" t="s">
        <v>210</v>
      </c>
      <c r="IHL44" t="s">
        <v>210</v>
      </c>
      <c r="IHM44" t="s">
        <v>210</v>
      </c>
      <c r="IHN44" t="s">
        <v>210</v>
      </c>
      <c r="IHO44" t="s">
        <v>210</v>
      </c>
      <c r="IHP44" t="s">
        <v>210</v>
      </c>
      <c r="IHQ44" t="s">
        <v>210</v>
      </c>
      <c r="IHR44" t="s">
        <v>210</v>
      </c>
      <c r="IHS44" t="s">
        <v>210</v>
      </c>
      <c r="IHT44" t="s">
        <v>210</v>
      </c>
      <c r="IHU44" t="s">
        <v>210</v>
      </c>
      <c r="IHV44" t="s">
        <v>210</v>
      </c>
      <c r="IHW44" t="s">
        <v>210</v>
      </c>
      <c r="IHX44" t="s">
        <v>210</v>
      </c>
      <c r="IHY44" t="s">
        <v>210</v>
      </c>
      <c r="IHZ44" t="s">
        <v>210</v>
      </c>
      <c r="IIA44" t="s">
        <v>210</v>
      </c>
      <c r="IIB44" t="s">
        <v>210</v>
      </c>
      <c r="IIC44" t="s">
        <v>210</v>
      </c>
      <c r="IID44" t="s">
        <v>210</v>
      </c>
      <c r="IIE44" t="s">
        <v>210</v>
      </c>
      <c r="IIF44" t="s">
        <v>210</v>
      </c>
      <c r="IIG44" t="s">
        <v>210</v>
      </c>
      <c r="IIH44" t="s">
        <v>210</v>
      </c>
      <c r="III44" t="s">
        <v>210</v>
      </c>
      <c r="IIJ44" t="s">
        <v>210</v>
      </c>
      <c r="IIK44" t="s">
        <v>210</v>
      </c>
      <c r="IIL44" t="s">
        <v>210</v>
      </c>
      <c r="IIM44" t="s">
        <v>210</v>
      </c>
      <c r="IIN44" t="s">
        <v>210</v>
      </c>
      <c r="IIO44" t="s">
        <v>210</v>
      </c>
      <c r="IIP44" t="s">
        <v>210</v>
      </c>
      <c r="IIQ44" t="s">
        <v>210</v>
      </c>
      <c r="IIR44" t="s">
        <v>210</v>
      </c>
      <c r="IIS44" t="s">
        <v>210</v>
      </c>
      <c r="IIT44" t="s">
        <v>210</v>
      </c>
      <c r="IIU44" t="s">
        <v>210</v>
      </c>
      <c r="IIV44" t="s">
        <v>210</v>
      </c>
      <c r="IIW44" t="s">
        <v>210</v>
      </c>
      <c r="IIX44" t="s">
        <v>210</v>
      </c>
      <c r="IIY44" t="s">
        <v>210</v>
      </c>
      <c r="IIZ44" t="s">
        <v>210</v>
      </c>
      <c r="IJA44" t="s">
        <v>210</v>
      </c>
      <c r="IJB44" t="s">
        <v>210</v>
      </c>
      <c r="IJC44" t="s">
        <v>210</v>
      </c>
      <c r="IJD44" t="s">
        <v>210</v>
      </c>
      <c r="IJE44" t="s">
        <v>210</v>
      </c>
      <c r="IJF44" t="s">
        <v>210</v>
      </c>
      <c r="IJG44" t="s">
        <v>210</v>
      </c>
      <c r="IJH44" t="s">
        <v>210</v>
      </c>
      <c r="IJI44" t="s">
        <v>210</v>
      </c>
      <c r="IJJ44" t="s">
        <v>210</v>
      </c>
      <c r="IJK44" t="s">
        <v>210</v>
      </c>
      <c r="IJL44" t="s">
        <v>210</v>
      </c>
      <c r="IJM44" t="s">
        <v>210</v>
      </c>
      <c r="IJN44" t="s">
        <v>210</v>
      </c>
      <c r="IJO44" t="s">
        <v>210</v>
      </c>
      <c r="IJP44" t="s">
        <v>210</v>
      </c>
      <c r="IJQ44" t="s">
        <v>210</v>
      </c>
      <c r="IJR44" t="s">
        <v>210</v>
      </c>
      <c r="IJS44" t="s">
        <v>210</v>
      </c>
      <c r="IJT44" t="s">
        <v>210</v>
      </c>
      <c r="IJU44" t="s">
        <v>210</v>
      </c>
      <c r="IJV44" t="s">
        <v>210</v>
      </c>
      <c r="IJW44" t="s">
        <v>210</v>
      </c>
      <c r="IJX44" t="s">
        <v>210</v>
      </c>
      <c r="IJY44" t="s">
        <v>210</v>
      </c>
      <c r="IJZ44" t="s">
        <v>210</v>
      </c>
      <c r="IKA44" t="s">
        <v>210</v>
      </c>
      <c r="IKB44" t="s">
        <v>210</v>
      </c>
      <c r="IKC44" t="s">
        <v>210</v>
      </c>
      <c r="IKD44" t="s">
        <v>210</v>
      </c>
      <c r="IKE44" t="s">
        <v>210</v>
      </c>
      <c r="IKF44" t="s">
        <v>210</v>
      </c>
      <c r="IKG44" t="s">
        <v>210</v>
      </c>
      <c r="IKH44" t="s">
        <v>210</v>
      </c>
      <c r="IKI44" t="s">
        <v>210</v>
      </c>
      <c r="IKJ44" t="s">
        <v>210</v>
      </c>
      <c r="IKK44" t="s">
        <v>210</v>
      </c>
      <c r="IKL44" t="s">
        <v>210</v>
      </c>
      <c r="IKM44" t="s">
        <v>210</v>
      </c>
      <c r="IKN44" t="s">
        <v>210</v>
      </c>
      <c r="IKO44" t="s">
        <v>210</v>
      </c>
      <c r="IKP44" t="s">
        <v>210</v>
      </c>
      <c r="IKQ44" t="s">
        <v>210</v>
      </c>
      <c r="IKR44" t="s">
        <v>210</v>
      </c>
      <c r="IKS44" t="s">
        <v>210</v>
      </c>
      <c r="IKT44" t="s">
        <v>210</v>
      </c>
      <c r="IKU44" t="s">
        <v>210</v>
      </c>
      <c r="IKV44" t="s">
        <v>210</v>
      </c>
      <c r="IKW44" t="s">
        <v>210</v>
      </c>
      <c r="IKX44" t="s">
        <v>210</v>
      </c>
      <c r="IKY44" t="s">
        <v>210</v>
      </c>
      <c r="IKZ44" t="s">
        <v>210</v>
      </c>
      <c r="ILA44" t="s">
        <v>210</v>
      </c>
      <c r="ILB44" t="s">
        <v>210</v>
      </c>
      <c r="ILC44" t="s">
        <v>210</v>
      </c>
      <c r="ILD44" t="s">
        <v>210</v>
      </c>
      <c r="ILE44" t="s">
        <v>210</v>
      </c>
      <c r="ILF44" t="s">
        <v>210</v>
      </c>
      <c r="ILG44" t="s">
        <v>210</v>
      </c>
      <c r="ILH44" t="s">
        <v>210</v>
      </c>
      <c r="ILI44" t="s">
        <v>210</v>
      </c>
      <c r="ILJ44" t="s">
        <v>210</v>
      </c>
      <c r="ILK44" t="s">
        <v>210</v>
      </c>
      <c r="ILL44" t="s">
        <v>210</v>
      </c>
      <c r="ILM44" t="s">
        <v>210</v>
      </c>
      <c r="ILN44" t="s">
        <v>210</v>
      </c>
      <c r="ILO44" t="s">
        <v>210</v>
      </c>
      <c r="ILP44" t="s">
        <v>210</v>
      </c>
      <c r="ILQ44" t="s">
        <v>210</v>
      </c>
      <c r="ILR44" t="s">
        <v>210</v>
      </c>
      <c r="ILS44" t="s">
        <v>210</v>
      </c>
      <c r="ILT44" t="s">
        <v>210</v>
      </c>
      <c r="ILU44" t="s">
        <v>210</v>
      </c>
      <c r="ILV44" t="s">
        <v>210</v>
      </c>
      <c r="ILW44" t="s">
        <v>210</v>
      </c>
      <c r="ILX44" t="s">
        <v>210</v>
      </c>
      <c r="ILY44" t="s">
        <v>210</v>
      </c>
      <c r="ILZ44" t="s">
        <v>210</v>
      </c>
      <c r="IMA44" t="s">
        <v>210</v>
      </c>
      <c r="IMB44" t="s">
        <v>210</v>
      </c>
      <c r="IMC44" t="s">
        <v>210</v>
      </c>
      <c r="IMD44" t="s">
        <v>210</v>
      </c>
      <c r="IME44" t="s">
        <v>210</v>
      </c>
      <c r="IMF44" t="s">
        <v>210</v>
      </c>
      <c r="IMG44" t="s">
        <v>210</v>
      </c>
      <c r="IMH44" t="s">
        <v>210</v>
      </c>
      <c r="IMI44" t="s">
        <v>210</v>
      </c>
      <c r="IMJ44" t="s">
        <v>210</v>
      </c>
      <c r="IMK44" t="s">
        <v>210</v>
      </c>
      <c r="IML44" t="s">
        <v>210</v>
      </c>
      <c r="IMM44" t="s">
        <v>210</v>
      </c>
      <c r="IMN44" t="s">
        <v>210</v>
      </c>
      <c r="IMO44" t="s">
        <v>210</v>
      </c>
      <c r="IMP44" t="s">
        <v>210</v>
      </c>
      <c r="IMQ44" t="s">
        <v>210</v>
      </c>
      <c r="IMR44" t="s">
        <v>210</v>
      </c>
      <c r="IMS44" t="s">
        <v>210</v>
      </c>
      <c r="IMT44" t="s">
        <v>210</v>
      </c>
      <c r="IMU44" t="s">
        <v>210</v>
      </c>
      <c r="IMV44" t="s">
        <v>210</v>
      </c>
      <c r="IMW44" t="s">
        <v>210</v>
      </c>
      <c r="IMX44" t="s">
        <v>210</v>
      </c>
      <c r="IMY44" t="s">
        <v>210</v>
      </c>
      <c r="IMZ44" t="s">
        <v>210</v>
      </c>
      <c r="INA44" t="s">
        <v>210</v>
      </c>
      <c r="INB44" t="s">
        <v>210</v>
      </c>
      <c r="INC44" t="s">
        <v>210</v>
      </c>
      <c r="IND44" t="s">
        <v>210</v>
      </c>
      <c r="INE44" t="s">
        <v>210</v>
      </c>
      <c r="INF44" t="s">
        <v>210</v>
      </c>
      <c r="ING44" t="s">
        <v>210</v>
      </c>
      <c r="INH44" t="s">
        <v>210</v>
      </c>
      <c r="INI44" t="s">
        <v>210</v>
      </c>
      <c r="INJ44" t="s">
        <v>210</v>
      </c>
      <c r="INK44" t="s">
        <v>210</v>
      </c>
      <c r="INL44" t="s">
        <v>210</v>
      </c>
      <c r="INM44" t="s">
        <v>210</v>
      </c>
      <c r="INN44" t="s">
        <v>210</v>
      </c>
      <c r="INO44" t="s">
        <v>210</v>
      </c>
      <c r="INP44" t="s">
        <v>210</v>
      </c>
      <c r="INQ44" t="s">
        <v>210</v>
      </c>
      <c r="INR44" t="s">
        <v>210</v>
      </c>
      <c r="INS44" t="s">
        <v>210</v>
      </c>
      <c r="INT44" t="s">
        <v>210</v>
      </c>
      <c r="INU44" t="s">
        <v>210</v>
      </c>
      <c r="INV44" t="s">
        <v>210</v>
      </c>
      <c r="INW44" t="s">
        <v>210</v>
      </c>
      <c r="INX44" t="s">
        <v>210</v>
      </c>
      <c r="INY44" t="s">
        <v>210</v>
      </c>
      <c r="INZ44" t="s">
        <v>210</v>
      </c>
      <c r="IOA44" t="s">
        <v>210</v>
      </c>
      <c r="IOB44" t="s">
        <v>210</v>
      </c>
      <c r="IOC44" t="s">
        <v>210</v>
      </c>
      <c r="IOD44" t="s">
        <v>210</v>
      </c>
      <c r="IOE44" t="s">
        <v>210</v>
      </c>
      <c r="IOF44" t="s">
        <v>210</v>
      </c>
      <c r="IOG44" t="s">
        <v>210</v>
      </c>
      <c r="IOH44" t="s">
        <v>210</v>
      </c>
      <c r="IOI44" t="s">
        <v>210</v>
      </c>
      <c r="IOJ44" t="s">
        <v>210</v>
      </c>
      <c r="IOK44" t="s">
        <v>210</v>
      </c>
      <c r="IOL44" t="s">
        <v>210</v>
      </c>
      <c r="IOM44" t="s">
        <v>210</v>
      </c>
      <c r="ION44" t="s">
        <v>210</v>
      </c>
      <c r="IOO44" t="s">
        <v>210</v>
      </c>
      <c r="IOP44" t="s">
        <v>210</v>
      </c>
      <c r="IOQ44" t="s">
        <v>210</v>
      </c>
      <c r="IOR44" t="s">
        <v>210</v>
      </c>
      <c r="IOS44" t="s">
        <v>210</v>
      </c>
      <c r="IOT44" t="s">
        <v>210</v>
      </c>
      <c r="IOU44" t="s">
        <v>210</v>
      </c>
      <c r="IOV44" t="s">
        <v>210</v>
      </c>
      <c r="IOW44" t="s">
        <v>210</v>
      </c>
      <c r="IOX44" t="s">
        <v>210</v>
      </c>
      <c r="IOY44" t="s">
        <v>210</v>
      </c>
      <c r="IOZ44" t="s">
        <v>210</v>
      </c>
      <c r="IPA44" t="s">
        <v>210</v>
      </c>
      <c r="IPB44" t="s">
        <v>210</v>
      </c>
      <c r="IPC44" t="s">
        <v>210</v>
      </c>
      <c r="IPD44" t="s">
        <v>210</v>
      </c>
      <c r="IPE44" t="s">
        <v>210</v>
      </c>
      <c r="IPF44" t="s">
        <v>210</v>
      </c>
      <c r="IPG44" t="s">
        <v>210</v>
      </c>
      <c r="IPH44" t="s">
        <v>210</v>
      </c>
      <c r="IPI44" t="s">
        <v>210</v>
      </c>
      <c r="IPJ44" t="s">
        <v>210</v>
      </c>
      <c r="IPK44" t="s">
        <v>210</v>
      </c>
      <c r="IPL44" t="s">
        <v>210</v>
      </c>
      <c r="IPM44" t="s">
        <v>210</v>
      </c>
      <c r="IPN44" t="s">
        <v>210</v>
      </c>
      <c r="IPO44" t="s">
        <v>210</v>
      </c>
      <c r="IPP44" t="s">
        <v>210</v>
      </c>
      <c r="IPQ44" t="s">
        <v>210</v>
      </c>
      <c r="IPR44" t="s">
        <v>210</v>
      </c>
      <c r="IPS44" t="s">
        <v>210</v>
      </c>
      <c r="IPT44" t="s">
        <v>210</v>
      </c>
      <c r="IPU44" t="s">
        <v>210</v>
      </c>
      <c r="IPV44" t="s">
        <v>210</v>
      </c>
      <c r="IPW44" t="s">
        <v>210</v>
      </c>
      <c r="IPX44" t="s">
        <v>210</v>
      </c>
      <c r="IPY44" t="s">
        <v>210</v>
      </c>
      <c r="IPZ44" t="s">
        <v>210</v>
      </c>
      <c r="IQA44" t="s">
        <v>210</v>
      </c>
      <c r="IQB44" t="s">
        <v>210</v>
      </c>
      <c r="IQC44" t="s">
        <v>210</v>
      </c>
      <c r="IQD44" t="s">
        <v>210</v>
      </c>
      <c r="IQE44" t="s">
        <v>210</v>
      </c>
      <c r="IQF44" t="s">
        <v>210</v>
      </c>
      <c r="IQG44" t="s">
        <v>210</v>
      </c>
      <c r="IQH44" t="s">
        <v>210</v>
      </c>
      <c r="IQI44" t="s">
        <v>210</v>
      </c>
      <c r="IQJ44" t="s">
        <v>210</v>
      </c>
      <c r="IQK44" t="s">
        <v>210</v>
      </c>
      <c r="IQL44" t="s">
        <v>210</v>
      </c>
      <c r="IQM44" t="s">
        <v>210</v>
      </c>
      <c r="IQN44" t="s">
        <v>210</v>
      </c>
      <c r="IQO44" t="s">
        <v>210</v>
      </c>
      <c r="IQP44" t="s">
        <v>210</v>
      </c>
      <c r="IQQ44" t="s">
        <v>210</v>
      </c>
      <c r="IQR44" t="s">
        <v>210</v>
      </c>
      <c r="IQS44" t="s">
        <v>210</v>
      </c>
      <c r="IQT44" t="s">
        <v>210</v>
      </c>
      <c r="IQU44" t="s">
        <v>210</v>
      </c>
      <c r="IQV44" t="s">
        <v>210</v>
      </c>
      <c r="IQW44" t="s">
        <v>210</v>
      </c>
      <c r="IQX44" t="s">
        <v>210</v>
      </c>
      <c r="IQY44" t="s">
        <v>210</v>
      </c>
      <c r="IQZ44" t="s">
        <v>210</v>
      </c>
      <c r="IRA44" t="s">
        <v>210</v>
      </c>
      <c r="IRB44" t="s">
        <v>210</v>
      </c>
      <c r="IRC44" t="s">
        <v>210</v>
      </c>
      <c r="IRD44" t="s">
        <v>210</v>
      </c>
      <c r="IRE44" t="s">
        <v>210</v>
      </c>
      <c r="IRF44" t="s">
        <v>210</v>
      </c>
      <c r="IRG44" t="s">
        <v>210</v>
      </c>
      <c r="IRH44" t="s">
        <v>210</v>
      </c>
      <c r="IRI44" t="s">
        <v>210</v>
      </c>
      <c r="IRJ44" t="s">
        <v>210</v>
      </c>
      <c r="IRK44" t="s">
        <v>210</v>
      </c>
      <c r="IRL44" t="s">
        <v>210</v>
      </c>
      <c r="IRM44" t="s">
        <v>210</v>
      </c>
      <c r="IRN44" t="s">
        <v>210</v>
      </c>
      <c r="IRO44" t="s">
        <v>210</v>
      </c>
      <c r="IRP44" t="s">
        <v>210</v>
      </c>
      <c r="IRQ44" t="s">
        <v>210</v>
      </c>
      <c r="IRR44" t="s">
        <v>210</v>
      </c>
      <c r="IRS44" t="s">
        <v>210</v>
      </c>
      <c r="IRT44" t="s">
        <v>210</v>
      </c>
      <c r="IRU44" t="s">
        <v>210</v>
      </c>
      <c r="IRV44" t="s">
        <v>210</v>
      </c>
      <c r="IRW44" t="s">
        <v>210</v>
      </c>
      <c r="IRX44" t="s">
        <v>210</v>
      </c>
      <c r="IRY44" t="s">
        <v>210</v>
      </c>
      <c r="IRZ44" t="s">
        <v>210</v>
      </c>
      <c r="ISA44" t="s">
        <v>210</v>
      </c>
      <c r="ISB44" t="s">
        <v>210</v>
      </c>
      <c r="ISC44" t="s">
        <v>210</v>
      </c>
      <c r="ISD44" t="s">
        <v>210</v>
      </c>
      <c r="ISE44" t="s">
        <v>210</v>
      </c>
      <c r="ISF44" t="s">
        <v>210</v>
      </c>
      <c r="ISG44" t="s">
        <v>210</v>
      </c>
      <c r="ISH44" t="s">
        <v>210</v>
      </c>
      <c r="ISI44" t="s">
        <v>210</v>
      </c>
      <c r="ISJ44" t="s">
        <v>210</v>
      </c>
      <c r="ISK44" t="s">
        <v>210</v>
      </c>
      <c r="ISL44" t="s">
        <v>210</v>
      </c>
      <c r="ISM44" t="s">
        <v>210</v>
      </c>
      <c r="ISN44" t="s">
        <v>210</v>
      </c>
      <c r="ISO44" t="s">
        <v>210</v>
      </c>
      <c r="ISP44" t="s">
        <v>210</v>
      </c>
      <c r="ISQ44" t="s">
        <v>210</v>
      </c>
      <c r="ISR44" t="s">
        <v>210</v>
      </c>
      <c r="ISS44" t="s">
        <v>210</v>
      </c>
      <c r="IST44" t="s">
        <v>210</v>
      </c>
      <c r="ISU44" t="s">
        <v>210</v>
      </c>
      <c r="ISV44" t="s">
        <v>210</v>
      </c>
      <c r="ISW44" t="s">
        <v>210</v>
      </c>
      <c r="ISX44" t="s">
        <v>210</v>
      </c>
      <c r="ISY44" t="s">
        <v>210</v>
      </c>
      <c r="ISZ44" t="s">
        <v>210</v>
      </c>
      <c r="ITA44" t="s">
        <v>210</v>
      </c>
      <c r="ITB44" t="s">
        <v>210</v>
      </c>
      <c r="ITC44" t="s">
        <v>210</v>
      </c>
      <c r="ITD44" t="s">
        <v>210</v>
      </c>
      <c r="ITE44" t="s">
        <v>210</v>
      </c>
      <c r="ITF44" t="s">
        <v>210</v>
      </c>
      <c r="ITG44" t="s">
        <v>210</v>
      </c>
      <c r="ITH44" t="s">
        <v>210</v>
      </c>
      <c r="ITI44" t="s">
        <v>210</v>
      </c>
      <c r="ITJ44" t="s">
        <v>210</v>
      </c>
      <c r="ITK44" t="s">
        <v>210</v>
      </c>
      <c r="ITL44" t="s">
        <v>210</v>
      </c>
      <c r="ITM44" t="s">
        <v>210</v>
      </c>
      <c r="ITN44" t="s">
        <v>210</v>
      </c>
      <c r="ITO44" t="s">
        <v>210</v>
      </c>
      <c r="ITP44" t="s">
        <v>210</v>
      </c>
      <c r="ITQ44" t="s">
        <v>210</v>
      </c>
      <c r="ITR44" t="s">
        <v>210</v>
      </c>
      <c r="ITS44" t="s">
        <v>210</v>
      </c>
      <c r="ITT44" t="s">
        <v>210</v>
      </c>
      <c r="ITU44" t="s">
        <v>210</v>
      </c>
      <c r="ITV44" t="s">
        <v>210</v>
      </c>
      <c r="ITW44" t="s">
        <v>210</v>
      </c>
      <c r="ITX44" t="s">
        <v>210</v>
      </c>
      <c r="ITY44" t="s">
        <v>210</v>
      </c>
      <c r="ITZ44" t="s">
        <v>210</v>
      </c>
      <c r="IUA44" t="s">
        <v>210</v>
      </c>
      <c r="IUB44" t="s">
        <v>210</v>
      </c>
      <c r="IUC44" t="s">
        <v>210</v>
      </c>
      <c r="IUD44" t="s">
        <v>210</v>
      </c>
      <c r="IUE44" t="s">
        <v>210</v>
      </c>
      <c r="IUF44" t="s">
        <v>210</v>
      </c>
      <c r="IUG44" t="s">
        <v>210</v>
      </c>
      <c r="IUH44" t="s">
        <v>210</v>
      </c>
      <c r="IUI44" t="s">
        <v>210</v>
      </c>
      <c r="IUJ44" t="s">
        <v>210</v>
      </c>
      <c r="IUK44" t="s">
        <v>210</v>
      </c>
      <c r="IUL44" t="s">
        <v>210</v>
      </c>
      <c r="IUM44" t="s">
        <v>210</v>
      </c>
      <c r="IUN44" t="s">
        <v>210</v>
      </c>
      <c r="IUO44" t="s">
        <v>210</v>
      </c>
      <c r="IUP44" t="s">
        <v>210</v>
      </c>
      <c r="IUQ44" t="s">
        <v>210</v>
      </c>
      <c r="IUR44" t="s">
        <v>210</v>
      </c>
      <c r="IUS44" t="s">
        <v>210</v>
      </c>
      <c r="IUT44" t="s">
        <v>210</v>
      </c>
      <c r="IUU44" t="s">
        <v>210</v>
      </c>
      <c r="IUV44" t="s">
        <v>210</v>
      </c>
      <c r="IUW44" t="s">
        <v>210</v>
      </c>
      <c r="IUX44" t="s">
        <v>210</v>
      </c>
      <c r="IUY44" t="s">
        <v>210</v>
      </c>
      <c r="IUZ44" t="s">
        <v>210</v>
      </c>
      <c r="IVA44" t="s">
        <v>210</v>
      </c>
      <c r="IVB44" t="s">
        <v>210</v>
      </c>
      <c r="IVC44" t="s">
        <v>210</v>
      </c>
      <c r="IVD44" t="s">
        <v>210</v>
      </c>
      <c r="IVE44" t="s">
        <v>210</v>
      </c>
      <c r="IVF44" t="s">
        <v>210</v>
      </c>
      <c r="IVG44" t="s">
        <v>210</v>
      </c>
      <c r="IVH44" t="s">
        <v>210</v>
      </c>
      <c r="IVI44" t="s">
        <v>210</v>
      </c>
      <c r="IVJ44" t="s">
        <v>210</v>
      </c>
      <c r="IVK44" t="s">
        <v>210</v>
      </c>
      <c r="IVL44" t="s">
        <v>210</v>
      </c>
      <c r="IVM44" t="s">
        <v>210</v>
      </c>
      <c r="IVN44" t="s">
        <v>210</v>
      </c>
      <c r="IVO44" t="s">
        <v>210</v>
      </c>
      <c r="IVP44" t="s">
        <v>210</v>
      </c>
      <c r="IVQ44" t="s">
        <v>210</v>
      </c>
      <c r="IVR44" t="s">
        <v>210</v>
      </c>
      <c r="IVS44" t="s">
        <v>210</v>
      </c>
      <c r="IVT44" t="s">
        <v>210</v>
      </c>
      <c r="IVU44" t="s">
        <v>210</v>
      </c>
      <c r="IVV44" t="s">
        <v>210</v>
      </c>
      <c r="IVW44" t="s">
        <v>210</v>
      </c>
      <c r="IVX44" t="s">
        <v>210</v>
      </c>
      <c r="IVY44" t="s">
        <v>210</v>
      </c>
      <c r="IVZ44" t="s">
        <v>210</v>
      </c>
      <c r="IWA44" t="s">
        <v>210</v>
      </c>
      <c r="IWB44" t="s">
        <v>210</v>
      </c>
      <c r="IWC44" t="s">
        <v>210</v>
      </c>
      <c r="IWD44" t="s">
        <v>210</v>
      </c>
      <c r="IWE44" t="s">
        <v>210</v>
      </c>
      <c r="IWF44" t="s">
        <v>210</v>
      </c>
      <c r="IWG44" t="s">
        <v>210</v>
      </c>
      <c r="IWH44" t="s">
        <v>210</v>
      </c>
      <c r="IWI44" t="s">
        <v>210</v>
      </c>
      <c r="IWJ44" t="s">
        <v>210</v>
      </c>
      <c r="IWK44" t="s">
        <v>210</v>
      </c>
      <c r="IWL44" t="s">
        <v>210</v>
      </c>
      <c r="IWM44" t="s">
        <v>210</v>
      </c>
      <c r="IWN44" t="s">
        <v>210</v>
      </c>
      <c r="IWO44" t="s">
        <v>210</v>
      </c>
      <c r="IWP44" t="s">
        <v>210</v>
      </c>
      <c r="IWQ44" t="s">
        <v>210</v>
      </c>
      <c r="IWR44" t="s">
        <v>210</v>
      </c>
      <c r="IWS44" t="s">
        <v>210</v>
      </c>
      <c r="IWT44" t="s">
        <v>210</v>
      </c>
      <c r="IWU44" t="s">
        <v>210</v>
      </c>
      <c r="IWV44" t="s">
        <v>210</v>
      </c>
      <c r="IWW44" t="s">
        <v>210</v>
      </c>
      <c r="IWX44" t="s">
        <v>210</v>
      </c>
      <c r="IWY44" t="s">
        <v>210</v>
      </c>
      <c r="IWZ44" t="s">
        <v>210</v>
      </c>
      <c r="IXA44" t="s">
        <v>210</v>
      </c>
      <c r="IXB44" t="s">
        <v>210</v>
      </c>
      <c r="IXC44" t="s">
        <v>210</v>
      </c>
      <c r="IXD44" t="s">
        <v>210</v>
      </c>
      <c r="IXE44" t="s">
        <v>210</v>
      </c>
      <c r="IXF44" t="s">
        <v>210</v>
      </c>
      <c r="IXG44" t="s">
        <v>210</v>
      </c>
      <c r="IXH44" t="s">
        <v>210</v>
      </c>
      <c r="IXI44" t="s">
        <v>210</v>
      </c>
      <c r="IXJ44" t="s">
        <v>210</v>
      </c>
      <c r="IXK44" t="s">
        <v>210</v>
      </c>
      <c r="IXL44" t="s">
        <v>210</v>
      </c>
      <c r="IXM44" t="s">
        <v>210</v>
      </c>
      <c r="IXN44" t="s">
        <v>210</v>
      </c>
      <c r="IXO44" t="s">
        <v>210</v>
      </c>
      <c r="IXP44" t="s">
        <v>210</v>
      </c>
      <c r="IXQ44" t="s">
        <v>210</v>
      </c>
      <c r="IXR44" t="s">
        <v>210</v>
      </c>
      <c r="IXS44" t="s">
        <v>210</v>
      </c>
      <c r="IXT44" t="s">
        <v>210</v>
      </c>
      <c r="IXU44" t="s">
        <v>210</v>
      </c>
      <c r="IXV44" t="s">
        <v>210</v>
      </c>
      <c r="IXW44" t="s">
        <v>210</v>
      </c>
      <c r="IXX44" t="s">
        <v>210</v>
      </c>
      <c r="IXY44" t="s">
        <v>210</v>
      </c>
      <c r="IXZ44" t="s">
        <v>210</v>
      </c>
      <c r="IYA44" t="s">
        <v>210</v>
      </c>
      <c r="IYB44" t="s">
        <v>210</v>
      </c>
      <c r="IYC44" t="s">
        <v>210</v>
      </c>
      <c r="IYD44" t="s">
        <v>210</v>
      </c>
      <c r="IYE44" t="s">
        <v>210</v>
      </c>
      <c r="IYF44" t="s">
        <v>210</v>
      </c>
      <c r="IYG44" t="s">
        <v>210</v>
      </c>
      <c r="IYH44" t="s">
        <v>210</v>
      </c>
      <c r="IYI44" t="s">
        <v>210</v>
      </c>
      <c r="IYJ44" t="s">
        <v>210</v>
      </c>
      <c r="IYK44" t="s">
        <v>210</v>
      </c>
      <c r="IYL44" t="s">
        <v>210</v>
      </c>
      <c r="IYM44" t="s">
        <v>210</v>
      </c>
      <c r="IYN44" t="s">
        <v>210</v>
      </c>
      <c r="IYO44" t="s">
        <v>210</v>
      </c>
      <c r="IYP44" t="s">
        <v>210</v>
      </c>
      <c r="IYQ44" t="s">
        <v>210</v>
      </c>
      <c r="IYR44" t="s">
        <v>210</v>
      </c>
      <c r="IYS44" t="s">
        <v>210</v>
      </c>
      <c r="IYT44" t="s">
        <v>210</v>
      </c>
      <c r="IYU44" t="s">
        <v>210</v>
      </c>
      <c r="IYV44" t="s">
        <v>210</v>
      </c>
      <c r="IYW44" t="s">
        <v>210</v>
      </c>
      <c r="IYX44" t="s">
        <v>210</v>
      </c>
      <c r="IYY44" t="s">
        <v>210</v>
      </c>
      <c r="IYZ44" t="s">
        <v>210</v>
      </c>
      <c r="IZA44" t="s">
        <v>210</v>
      </c>
      <c r="IZB44" t="s">
        <v>210</v>
      </c>
      <c r="IZC44" t="s">
        <v>210</v>
      </c>
      <c r="IZD44" t="s">
        <v>210</v>
      </c>
      <c r="IZE44" t="s">
        <v>210</v>
      </c>
      <c r="IZF44" t="s">
        <v>210</v>
      </c>
      <c r="IZG44" t="s">
        <v>210</v>
      </c>
      <c r="IZH44" t="s">
        <v>210</v>
      </c>
      <c r="IZI44" t="s">
        <v>210</v>
      </c>
      <c r="IZJ44" t="s">
        <v>210</v>
      </c>
      <c r="IZK44" t="s">
        <v>210</v>
      </c>
      <c r="IZL44" t="s">
        <v>210</v>
      </c>
      <c r="IZM44" t="s">
        <v>210</v>
      </c>
      <c r="IZN44" t="s">
        <v>210</v>
      </c>
      <c r="IZO44" t="s">
        <v>210</v>
      </c>
      <c r="IZP44" t="s">
        <v>210</v>
      </c>
      <c r="IZQ44" t="s">
        <v>210</v>
      </c>
      <c r="IZR44" t="s">
        <v>210</v>
      </c>
      <c r="IZS44" t="s">
        <v>210</v>
      </c>
      <c r="IZT44" t="s">
        <v>210</v>
      </c>
      <c r="IZU44" t="s">
        <v>210</v>
      </c>
      <c r="IZV44" t="s">
        <v>210</v>
      </c>
      <c r="IZW44" t="s">
        <v>210</v>
      </c>
      <c r="IZX44" t="s">
        <v>210</v>
      </c>
      <c r="IZY44" t="s">
        <v>210</v>
      </c>
      <c r="IZZ44" t="s">
        <v>210</v>
      </c>
      <c r="JAA44" t="s">
        <v>210</v>
      </c>
      <c r="JAB44" t="s">
        <v>210</v>
      </c>
      <c r="JAC44" t="s">
        <v>210</v>
      </c>
      <c r="JAD44" t="s">
        <v>210</v>
      </c>
      <c r="JAE44" t="s">
        <v>210</v>
      </c>
      <c r="JAF44" t="s">
        <v>210</v>
      </c>
      <c r="JAG44" t="s">
        <v>210</v>
      </c>
      <c r="JAH44" t="s">
        <v>210</v>
      </c>
      <c r="JAI44" t="s">
        <v>210</v>
      </c>
      <c r="JAJ44" t="s">
        <v>210</v>
      </c>
      <c r="JAK44" t="s">
        <v>210</v>
      </c>
      <c r="JAL44" t="s">
        <v>210</v>
      </c>
      <c r="JAM44" t="s">
        <v>210</v>
      </c>
      <c r="JAN44" t="s">
        <v>210</v>
      </c>
      <c r="JAO44" t="s">
        <v>210</v>
      </c>
      <c r="JAP44" t="s">
        <v>210</v>
      </c>
      <c r="JAQ44" t="s">
        <v>210</v>
      </c>
      <c r="JAR44" t="s">
        <v>210</v>
      </c>
      <c r="JAS44" t="s">
        <v>210</v>
      </c>
      <c r="JAT44" t="s">
        <v>210</v>
      </c>
      <c r="JAU44" t="s">
        <v>210</v>
      </c>
      <c r="JAV44" t="s">
        <v>210</v>
      </c>
      <c r="JAW44" t="s">
        <v>210</v>
      </c>
      <c r="JAX44" t="s">
        <v>210</v>
      </c>
      <c r="JAY44" t="s">
        <v>210</v>
      </c>
      <c r="JAZ44" t="s">
        <v>210</v>
      </c>
      <c r="JBA44" t="s">
        <v>210</v>
      </c>
      <c r="JBB44" t="s">
        <v>210</v>
      </c>
      <c r="JBC44" t="s">
        <v>210</v>
      </c>
      <c r="JBD44" t="s">
        <v>210</v>
      </c>
      <c r="JBE44" t="s">
        <v>210</v>
      </c>
      <c r="JBF44" t="s">
        <v>210</v>
      </c>
      <c r="JBG44" t="s">
        <v>210</v>
      </c>
      <c r="JBH44" t="s">
        <v>210</v>
      </c>
      <c r="JBI44" t="s">
        <v>210</v>
      </c>
      <c r="JBJ44" t="s">
        <v>210</v>
      </c>
      <c r="JBK44" t="s">
        <v>210</v>
      </c>
      <c r="JBL44" t="s">
        <v>210</v>
      </c>
      <c r="JBM44" t="s">
        <v>210</v>
      </c>
      <c r="JBN44" t="s">
        <v>210</v>
      </c>
      <c r="JBO44" t="s">
        <v>210</v>
      </c>
      <c r="JBP44" t="s">
        <v>210</v>
      </c>
      <c r="JBQ44" t="s">
        <v>210</v>
      </c>
      <c r="JBR44" t="s">
        <v>210</v>
      </c>
      <c r="JBS44" t="s">
        <v>210</v>
      </c>
      <c r="JBT44" t="s">
        <v>210</v>
      </c>
      <c r="JBU44" t="s">
        <v>210</v>
      </c>
      <c r="JBV44" t="s">
        <v>210</v>
      </c>
      <c r="JBW44" t="s">
        <v>210</v>
      </c>
      <c r="JBX44" t="s">
        <v>210</v>
      </c>
      <c r="JBY44" t="s">
        <v>210</v>
      </c>
      <c r="JBZ44" t="s">
        <v>210</v>
      </c>
      <c r="JCA44" t="s">
        <v>210</v>
      </c>
      <c r="JCB44" t="s">
        <v>210</v>
      </c>
      <c r="JCC44" t="s">
        <v>210</v>
      </c>
      <c r="JCD44" t="s">
        <v>210</v>
      </c>
      <c r="JCE44" t="s">
        <v>210</v>
      </c>
      <c r="JCF44" t="s">
        <v>210</v>
      </c>
      <c r="JCG44" t="s">
        <v>210</v>
      </c>
      <c r="JCH44" t="s">
        <v>210</v>
      </c>
      <c r="JCI44" t="s">
        <v>210</v>
      </c>
      <c r="JCJ44" t="s">
        <v>210</v>
      </c>
      <c r="JCK44" t="s">
        <v>210</v>
      </c>
      <c r="JCL44" t="s">
        <v>210</v>
      </c>
      <c r="JCM44" t="s">
        <v>210</v>
      </c>
      <c r="JCN44" t="s">
        <v>210</v>
      </c>
      <c r="JCO44" t="s">
        <v>210</v>
      </c>
      <c r="JCP44" t="s">
        <v>210</v>
      </c>
      <c r="JCQ44" t="s">
        <v>210</v>
      </c>
      <c r="JCR44" t="s">
        <v>210</v>
      </c>
      <c r="JCS44" t="s">
        <v>210</v>
      </c>
      <c r="JCT44" t="s">
        <v>210</v>
      </c>
      <c r="JCU44" t="s">
        <v>210</v>
      </c>
      <c r="JCV44" t="s">
        <v>210</v>
      </c>
      <c r="JCW44" t="s">
        <v>210</v>
      </c>
      <c r="JCX44" t="s">
        <v>210</v>
      </c>
      <c r="JCY44" t="s">
        <v>210</v>
      </c>
      <c r="JCZ44" t="s">
        <v>210</v>
      </c>
      <c r="JDA44" t="s">
        <v>210</v>
      </c>
      <c r="JDB44" t="s">
        <v>210</v>
      </c>
      <c r="JDC44" t="s">
        <v>210</v>
      </c>
      <c r="JDD44" t="s">
        <v>210</v>
      </c>
      <c r="JDE44" t="s">
        <v>210</v>
      </c>
      <c r="JDF44" t="s">
        <v>210</v>
      </c>
      <c r="JDG44" t="s">
        <v>210</v>
      </c>
      <c r="JDH44" t="s">
        <v>210</v>
      </c>
      <c r="JDI44" t="s">
        <v>210</v>
      </c>
      <c r="JDJ44" t="s">
        <v>210</v>
      </c>
      <c r="JDK44" t="s">
        <v>210</v>
      </c>
      <c r="JDL44" t="s">
        <v>210</v>
      </c>
      <c r="JDM44" t="s">
        <v>210</v>
      </c>
      <c r="JDN44" t="s">
        <v>210</v>
      </c>
      <c r="JDO44" t="s">
        <v>210</v>
      </c>
      <c r="JDP44" t="s">
        <v>210</v>
      </c>
      <c r="JDQ44" t="s">
        <v>210</v>
      </c>
      <c r="JDR44" t="s">
        <v>210</v>
      </c>
      <c r="JDS44" t="s">
        <v>210</v>
      </c>
      <c r="JDT44" t="s">
        <v>210</v>
      </c>
      <c r="JDU44" t="s">
        <v>210</v>
      </c>
      <c r="JDV44" t="s">
        <v>210</v>
      </c>
      <c r="JDW44" t="s">
        <v>210</v>
      </c>
      <c r="JDX44" t="s">
        <v>210</v>
      </c>
      <c r="JDY44" t="s">
        <v>210</v>
      </c>
      <c r="JDZ44" t="s">
        <v>210</v>
      </c>
      <c r="JEA44" t="s">
        <v>210</v>
      </c>
      <c r="JEB44" t="s">
        <v>210</v>
      </c>
      <c r="JEC44" t="s">
        <v>210</v>
      </c>
      <c r="JED44" t="s">
        <v>210</v>
      </c>
      <c r="JEE44" t="s">
        <v>210</v>
      </c>
      <c r="JEF44" t="s">
        <v>210</v>
      </c>
      <c r="JEG44" t="s">
        <v>210</v>
      </c>
      <c r="JEH44" t="s">
        <v>210</v>
      </c>
      <c r="JEI44" t="s">
        <v>210</v>
      </c>
      <c r="JEJ44" t="s">
        <v>210</v>
      </c>
      <c r="JEK44" t="s">
        <v>210</v>
      </c>
      <c r="JEL44" t="s">
        <v>210</v>
      </c>
      <c r="JEM44" t="s">
        <v>210</v>
      </c>
      <c r="JEN44" t="s">
        <v>210</v>
      </c>
      <c r="JEO44" t="s">
        <v>210</v>
      </c>
      <c r="JEP44" t="s">
        <v>210</v>
      </c>
      <c r="JEQ44" t="s">
        <v>210</v>
      </c>
      <c r="JER44" t="s">
        <v>210</v>
      </c>
      <c r="JES44" t="s">
        <v>210</v>
      </c>
      <c r="JET44" t="s">
        <v>210</v>
      </c>
      <c r="JEU44" t="s">
        <v>210</v>
      </c>
      <c r="JEV44" t="s">
        <v>210</v>
      </c>
      <c r="JEW44" t="s">
        <v>210</v>
      </c>
      <c r="JEX44" t="s">
        <v>210</v>
      </c>
      <c r="JEY44" t="s">
        <v>210</v>
      </c>
      <c r="JEZ44" t="s">
        <v>210</v>
      </c>
      <c r="JFA44" t="s">
        <v>210</v>
      </c>
      <c r="JFB44" t="s">
        <v>210</v>
      </c>
      <c r="JFC44" t="s">
        <v>210</v>
      </c>
      <c r="JFD44" t="s">
        <v>210</v>
      </c>
      <c r="JFE44" t="s">
        <v>210</v>
      </c>
      <c r="JFF44" t="s">
        <v>210</v>
      </c>
      <c r="JFG44" t="s">
        <v>210</v>
      </c>
      <c r="JFH44" t="s">
        <v>210</v>
      </c>
      <c r="JFI44" t="s">
        <v>210</v>
      </c>
      <c r="JFJ44" t="s">
        <v>210</v>
      </c>
      <c r="JFK44" t="s">
        <v>210</v>
      </c>
      <c r="JFL44" t="s">
        <v>210</v>
      </c>
      <c r="JFM44" t="s">
        <v>210</v>
      </c>
      <c r="JFN44" t="s">
        <v>210</v>
      </c>
      <c r="JFO44" t="s">
        <v>210</v>
      </c>
      <c r="JFP44" t="s">
        <v>210</v>
      </c>
      <c r="JFQ44" t="s">
        <v>210</v>
      </c>
      <c r="JFR44" t="s">
        <v>210</v>
      </c>
      <c r="JFS44" t="s">
        <v>210</v>
      </c>
      <c r="JFT44" t="s">
        <v>210</v>
      </c>
      <c r="JFU44" t="s">
        <v>210</v>
      </c>
      <c r="JFV44" t="s">
        <v>210</v>
      </c>
      <c r="JFW44" t="s">
        <v>210</v>
      </c>
      <c r="JFX44" t="s">
        <v>210</v>
      </c>
      <c r="JFY44" t="s">
        <v>210</v>
      </c>
      <c r="JFZ44" t="s">
        <v>210</v>
      </c>
      <c r="JGA44" t="s">
        <v>210</v>
      </c>
      <c r="JGB44" t="s">
        <v>210</v>
      </c>
      <c r="JGC44" t="s">
        <v>210</v>
      </c>
      <c r="JGD44" t="s">
        <v>210</v>
      </c>
      <c r="JGE44" t="s">
        <v>210</v>
      </c>
      <c r="JGF44" t="s">
        <v>210</v>
      </c>
      <c r="JGG44" t="s">
        <v>210</v>
      </c>
      <c r="JGH44" t="s">
        <v>210</v>
      </c>
      <c r="JGI44" t="s">
        <v>210</v>
      </c>
      <c r="JGJ44" t="s">
        <v>210</v>
      </c>
      <c r="JGK44" t="s">
        <v>210</v>
      </c>
      <c r="JGL44" t="s">
        <v>210</v>
      </c>
      <c r="JGM44" t="s">
        <v>210</v>
      </c>
      <c r="JGN44" t="s">
        <v>210</v>
      </c>
      <c r="JGO44" t="s">
        <v>210</v>
      </c>
      <c r="JGP44" t="s">
        <v>210</v>
      </c>
      <c r="JGQ44" t="s">
        <v>210</v>
      </c>
      <c r="JGR44" t="s">
        <v>210</v>
      </c>
      <c r="JGS44" t="s">
        <v>210</v>
      </c>
      <c r="JGT44" t="s">
        <v>210</v>
      </c>
      <c r="JGU44" t="s">
        <v>210</v>
      </c>
      <c r="JGV44" t="s">
        <v>210</v>
      </c>
      <c r="JGW44" t="s">
        <v>210</v>
      </c>
      <c r="JGX44" t="s">
        <v>210</v>
      </c>
      <c r="JGY44" t="s">
        <v>210</v>
      </c>
      <c r="JGZ44" t="s">
        <v>210</v>
      </c>
      <c r="JHA44" t="s">
        <v>210</v>
      </c>
      <c r="JHB44" t="s">
        <v>210</v>
      </c>
      <c r="JHC44" t="s">
        <v>210</v>
      </c>
      <c r="JHD44" t="s">
        <v>210</v>
      </c>
      <c r="JHE44" t="s">
        <v>210</v>
      </c>
      <c r="JHF44" t="s">
        <v>210</v>
      </c>
      <c r="JHG44" t="s">
        <v>210</v>
      </c>
      <c r="JHH44" t="s">
        <v>210</v>
      </c>
      <c r="JHI44" t="s">
        <v>210</v>
      </c>
      <c r="JHJ44" t="s">
        <v>210</v>
      </c>
      <c r="JHK44" t="s">
        <v>210</v>
      </c>
      <c r="JHL44" t="s">
        <v>210</v>
      </c>
      <c r="JHM44" t="s">
        <v>210</v>
      </c>
      <c r="JHN44" t="s">
        <v>210</v>
      </c>
      <c r="JHO44" t="s">
        <v>210</v>
      </c>
      <c r="JHP44" t="s">
        <v>210</v>
      </c>
      <c r="JHQ44" t="s">
        <v>210</v>
      </c>
      <c r="JHR44" t="s">
        <v>210</v>
      </c>
      <c r="JHS44" t="s">
        <v>210</v>
      </c>
      <c r="JHT44" t="s">
        <v>210</v>
      </c>
      <c r="JHU44" t="s">
        <v>210</v>
      </c>
      <c r="JHV44" t="s">
        <v>210</v>
      </c>
      <c r="JHW44" t="s">
        <v>210</v>
      </c>
      <c r="JHX44" t="s">
        <v>210</v>
      </c>
      <c r="JHY44" t="s">
        <v>210</v>
      </c>
      <c r="JHZ44" t="s">
        <v>210</v>
      </c>
      <c r="JIA44" t="s">
        <v>210</v>
      </c>
      <c r="JIB44" t="s">
        <v>210</v>
      </c>
      <c r="JIC44" t="s">
        <v>210</v>
      </c>
      <c r="JID44" t="s">
        <v>210</v>
      </c>
      <c r="JIE44" t="s">
        <v>210</v>
      </c>
      <c r="JIF44" t="s">
        <v>210</v>
      </c>
      <c r="JIG44" t="s">
        <v>210</v>
      </c>
      <c r="JIH44" t="s">
        <v>210</v>
      </c>
      <c r="JII44" t="s">
        <v>210</v>
      </c>
      <c r="JIJ44" t="s">
        <v>210</v>
      </c>
      <c r="JIK44" t="s">
        <v>210</v>
      </c>
      <c r="JIL44" t="s">
        <v>210</v>
      </c>
      <c r="JIM44" t="s">
        <v>210</v>
      </c>
      <c r="JIN44" t="s">
        <v>210</v>
      </c>
      <c r="JIO44" t="s">
        <v>210</v>
      </c>
      <c r="JIP44" t="s">
        <v>210</v>
      </c>
      <c r="JIQ44" t="s">
        <v>210</v>
      </c>
      <c r="JIR44" t="s">
        <v>210</v>
      </c>
      <c r="JIS44" t="s">
        <v>210</v>
      </c>
      <c r="JIT44" t="s">
        <v>210</v>
      </c>
      <c r="JIU44" t="s">
        <v>210</v>
      </c>
      <c r="JIV44" t="s">
        <v>210</v>
      </c>
      <c r="JIW44" t="s">
        <v>210</v>
      </c>
      <c r="JIX44" t="s">
        <v>210</v>
      </c>
      <c r="JIY44" t="s">
        <v>210</v>
      </c>
      <c r="JIZ44" t="s">
        <v>210</v>
      </c>
      <c r="JJA44" t="s">
        <v>210</v>
      </c>
      <c r="JJB44" t="s">
        <v>210</v>
      </c>
      <c r="JJC44" t="s">
        <v>210</v>
      </c>
      <c r="JJD44" t="s">
        <v>210</v>
      </c>
      <c r="JJE44" t="s">
        <v>210</v>
      </c>
      <c r="JJF44" t="s">
        <v>210</v>
      </c>
      <c r="JJG44" t="s">
        <v>210</v>
      </c>
      <c r="JJH44" t="s">
        <v>210</v>
      </c>
      <c r="JJI44" t="s">
        <v>210</v>
      </c>
      <c r="JJJ44" t="s">
        <v>210</v>
      </c>
      <c r="JJK44" t="s">
        <v>210</v>
      </c>
      <c r="JJL44" t="s">
        <v>210</v>
      </c>
      <c r="JJM44" t="s">
        <v>210</v>
      </c>
      <c r="JJN44" t="s">
        <v>210</v>
      </c>
      <c r="JJO44" t="s">
        <v>210</v>
      </c>
      <c r="JJP44" t="s">
        <v>210</v>
      </c>
      <c r="JJQ44" t="s">
        <v>210</v>
      </c>
      <c r="JJR44" t="s">
        <v>210</v>
      </c>
      <c r="JJS44" t="s">
        <v>210</v>
      </c>
      <c r="JJT44" t="s">
        <v>210</v>
      </c>
      <c r="JJU44" t="s">
        <v>210</v>
      </c>
      <c r="JJV44" t="s">
        <v>210</v>
      </c>
      <c r="JJW44" t="s">
        <v>210</v>
      </c>
      <c r="JJX44" t="s">
        <v>210</v>
      </c>
      <c r="JJY44" t="s">
        <v>210</v>
      </c>
      <c r="JJZ44" t="s">
        <v>210</v>
      </c>
      <c r="JKA44" t="s">
        <v>210</v>
      </c>
      <c r="JKB44" t="s">
        <v>210</v>
      </c>
      <c r="JKC44" t="s">
        <v>210</v>
      </c>
      <c r="JKD44" t="s">
        <v>210</v>
      </c>
      <c r="JKE44" t="s">
        <v>210</v>
      </c>
      <c r="JKF44" t="s">
        <v>210</v>
      </c>
      <c r="JKG44" t="s">
        <v>210</v>
      </c>
      <c r="JKH44" t="s">
        <v>210</v>
      </c>
      <c r="JKI44" t="s">
        <v>210</v>
      </c>
      <c r="JKJ44" t="s">
        <v>210</v>
      </c>
      <c r="JKK44" t="s">
        <v>210</v>
      </c>
      <c r="JKL44" t="s">
        <v>210</v>
      </c>
      <c r="JKM44" t="s">
        <v>210</v>
      </c>
      <c r="JKN44" t="s">
        <v>210</v>
      </c>
      <c r="JKO44" t="s">
        <v>210</v>
      </c>
      <c r="JKP44" t="s">
        <v>210</v>
      </c>
      <c r="JKQ44" t="s">
        <v>210</v>
      </c>
      <c r="JKR44" t="s">
        <v>210</v>
      </c>
      <c r="JKS44" t="s">
        <v>210</v>
      </c>
      <c r="JKT44" t="s">
        <v>210</v>
      </c>
      <c r="JKU44" t="s">
        <v>210</v>
      </c>
      <c r="JKV44" t="s">
        <v>210</v>
      </c>
      <c r="JKW44" t="s">
        <v>210</v>
      </c>
      <c r="JKX44" t="s">
        <v>210</v>
      </c>
      <c r="JKY44" t="s">
        <v>210</v>
      </c>
      <c r="JKZ44" t="s">
        <v>210</v>
      </c>
      <c r="JLA44" t="s">
        <v>210</v>
      </c>
      <c r="JLB44" t="s">
        <v>210</v>
      </c>
      <c r="JLC44" t="s">
        <v>210</v>
      </c>
      <c r="JLD44" t="s">
        <v>210</v>
      </c>
      <c r="JLE44" t="s">
        <v>210</v>
      </c>
      <c r="JLF44" t="s">
        <v>210</v>
      </c>
      <c r="JLG44" t="s">
        <v>210</v>
      </c>
      <c r="JLH44" t="s">
        <v>210</v>
      </c>
      <c r="JLI44" t="s">
        <v>210</v>
      </c>
      <c r="JLJ44" t="s">
        <v>210</v>
      </c>
      <c r="JLK44" t="s">
        <v>210</v>
      </c>
      <c r="JLL44" t="s">
        <v>210</v>
      </c>
      <c r="JLM44" t="s">
        <v>210</v>
      </c>
      <c r="JLN44" t="s">
        <v>210</v>
      </c>
      <c r="JLO44" t="s">
        <v>210</v>
      </c>
      <c r="JLP44" t="s">
        <v>210</v>
      </c>
      <c r="JLQ44" t="s">
        <v>210</v>
      </c>
      <c r="JLR44" t="s">
        <v>210</v>
      </c>
      <c r="JLS44" t="s">
        <v>210</v>
      </c>
      <c r="JLT44" t="s">
        <v>210</v>
      </c>
      <c r="JLU44" t="s">
        <v>210</v>
      </c>
      <c r="JLV44" t="s">
        <v>210</v>
      </c>
      <c r="JLW44" t="s">
        <v>210</v>
      </c>
      <c r="JLX44" t="s">
        <v>210</v>
      </c>
      <c r="JLY44" t="s">
        <v>210</v>
      </c>
      <c r="JLZ44" t="s">
        <v>210</v>
      </c>
      <c r="JMA44" t="s">
        <v>210</v>
      </c>
      <c r="JMB44" t="s">
        <v>210</v>
      </c>
      <c r="JMC44" t="s">
        <v>210</v>
      </c>
      <c r="JMD44" t="s">
        <v>210</v>
      </c>
      <c r="JME44" t="s">
        <v>210</v>
      </c>
      <c r="JMF44" t="s">
        <v>210</v>
      </c>
      <c r="JMG44" t="s">
        <v>210</v>
      </c>
      <c r="JMH44" t="s">
        <v>210</v>
      </c>
      <c r="JMI44" t="s">
        <v>210</v>
      </c>
      <c r="JMJ44" t="s">
        <v>210</v>
      </c>
      <c r="JMK44" t="s">
        <v>210</v>
      </c>
      <c r="JML44" t="s">
        <v>210</v>
      </c>
      <c r="JMM44" t="s">
        <v>210</v>
      </c>
      <c r="JMN44" t="s">
        <v>210</v>
      </c>
      <c r="JMO44" t="s">
        <v>210</v>
      </c>
      <c r="JMP44" t="s">
        <v>210</v>
      </c>
      <c r="JMQ44" t="s">
        <v>210</v>
      </c>
      <c r="JMR44" t="s">
        <v>210</v>
      </c>
      <c r="JMS44" t="s">
        <v>210</v>
      </c>
      <c r="JMT44" t="s">
        <v>210</v>
      </c>
      <c r="JMU44" t="s">
        <v>210</v>
      </c>
      <c r="JMV44" t="s">
        <v>210</v>
      </c>
      <c r="JMW44" t="s">
        <v>210</v>
      </c>
      <c r="JMX44" t="s">
        <v>210</v>
      </c>
      <c r="JMY44" t="s">
        <v>210</v>
      </c>
      <c r="JMZ44" t="s">
        <v>210</v>
      </c>
      <c r="JNA44" t="s">
        <v>210</v>
      </c>
      <c r="JNB44" t="s">
        <v>210</v>
      </c>
      <c r="JNC44" t="s">
        <v>210</v>
      </c>
      <c r="JND44" t="s">
        <v>210</v>
      </c>
      <c r="JNE44" t="s">
        <v>210</v>
      </c>
      <c r="JNF44" t="s">
        <v>210</v>
      </c>
      <c r="JNG44" t="s">
        <v>210</v>
      </c>
      <c r="JNH44" t="s">
        <v>210</v>
      </c>
      <c r="JNI44" t="s">
        <v>210</v>
      </c>
      <c r="JNJ44" t="s">
        <v>210</v>
      </c>
      <c r="JNK44" t="s">
        <v>210</v>
      </c>
      <c r="JNL44" t="s">
        <v>210</v>
      </c>
      <c r="JNM44" t="s">
        <v>210</v>
      </c>
      <c r="JNN44" t="s">
        <v>210</v>
      </c>
      <c r="JNO44" t="s">
        <v>210</v>
      </c>
      <c r="JNP44" t="s">
        <v>210</v>
      </c>
      <c r="JNQ44" t="s">
        <v>210</v>
      </c>
      <c r="JNR44" t="s">
        <v>210</v>
      </c>
      <c r="JNS44" t="s">
        <v>210</v>
      </c>
      <c r="JNT44" t="s">
        <v>210</v>
      </c>
      <c r="JNU44" t="s">
        <v>210</v>
      </c>
      <c r="JNV44" t="s">
        <v>210</v>
      </c>
      <c r="JNW44" t="s">
        <v>210</v>
      </c>
      <c r="JNX44" t="s">
        <v>210</v>
      </c>
      <c r="JNY44" t="s">
        <v>210</v>
      </c>
      <c r="JNZ44" t="s">
        <v>210</v>
      </c>
      <c r="JOA44" t="s">
        <v>210</v>
      </c>
      <c r="JOB44" t="s">
        <v>210</v>
      </c>
      <c r="JOC44" t="s">
        <v>210</v>
      </c>
      <c r="JOD44" t="s">
        <v>210</v>
      </c>
      <c r="JOE44" t="s">
        <v>210</v>
      </c>
      <c r="JOF44" t="s">
        <v>210</v>
      </c>
      <c r="JOG44" t="s">
        <v>210</v>
      </c>
      <c r="JOH44" t="s">
        <v>210</v>
      </c>
      <c r="JOI44" t="s">
        <v>210</v>
      </c>
      <c r="JOJ44" t="s">
        <v>210</v>
      </c>
      <c r="JOK44" t="s">
        <v>210</v>
      </c>
      <c r="JOL44" t="s">
        <v>210</v>
      </c>
      <c r="JOM44" t="s">
        <v>210</v>
      </c>
      <c r="JON44" t="s">
        <v>210</v>
      </c>
      <c r="JOO44" t="s">
        <v>210</v>
      </c>
      <c r="JOP44" t="s">
        <v>210</v>
      </c>
      <c r="JOQ44" t="s">
        <v>210</v>
      </c>
      <c r="JOR44" t="s">
        <v>210</v>
      </c>
      <c r="JOS44" t="s">
        <v>210</v>
      </c>
      <c r="JOT44" t="s">
        <v>210</v>
      </c>
      <c r="JOU44" t="s">
        <v>210</v>
      </c>
      <c r="JOV44" t="s">
        <v>210</v>
      </c>
      <c r="JOW44" t="s">
        <v>210</v>
      </c>
      <c r="JOX44" t="s">
        <v>210</v>
      </c>
      <c r="JOY44" t="s">
        <v>210</v>
      </c>
      <c r="JOZ44" t="s">
        <v>210</v>
      </c>
      <c r="JPA44" t="s">
        <v>210</v>
      </c>
      <c r="JPB44" t="s">
        <v>210</v>
      </c>
      <c r="JPC44" t="s">
        <v>210</v>
      </c>
      <c r="JPD44" t="s">
        <v>210</v>
      </c>
      <c r="JPE44" t="s">
        <v>210</v>
      </c>
      <c r="JPF44" t="s">
        <v>210</v>
      </c>
      <c r="JPG44" t="s">
        <v>210</v>
      </c>
      <c r="JPH44" t="s">
        <v>210</v>
      </c>
      <c r="JPI44" t="s">
        <v>210</v>
      </c>
      <c r="JPJ44" t="s">
        <v>210</v>
      </c>
      <c r="JPK44" t="s">
        <v>210</v>
      </c>
      <c r="JPL44" t="s">
        <v>210</v>
      </c>
      <c r="JPM44" t="s">
        <v>210</v>
      </c>
      <c r="JPN44" t="s">
        <v>210</v>
      </c>
      <c r="JPO44" t="s">
        <v>210</v>
      </c>
      <c r="JPP44" t="s">
        <v>210</v>
      </c>
      <c r="JPQ44" t="s">
        <v>210</v>
      </c>
      <c r="JPR44" t="s">
        <v>210</v>
      </c>
      <c r="JPS44" t="s">
        <v>210</v>
      </c>
      <c r="JPT44" t="s">
        <v>210</v>
      </c>
      <c r="JPU44" t="s">
        <v>210</v>
      </c>
      <c r="JPV44" t="s">
        <v>210</v>
      </c>
      <c r="JPW44" t="s">
        <v>210</v>
      </c>
      <c r="JPX44" t="s">
        <v>210</v>
      </c>
      <c r="JPY44" t="s">
        <v>210</v>
      </c>
      <c r="JPZ44" t="s">
        <v>210</v>
      </c>
      <c r="JQA44" t="s">
        <v>210</v>
      </c>
      <c r="JQB44" t="s">
        <v>210</v>
      </c>
      <c r="JQC44" t="s">
        <v>210</v>
      </c>
      <c r="JQD44" t="s">
        <v>210</v>
      </c>
      <c r="JQE44" t="s">
        <v>210</v>
      </c>
      <c r="JQF44" t="s">
        <v>210</v>
      </c>
      <c r="JQG44" t="s">
        <v>210</v>
      </c>
      <c r="JQH44" t="s">
        <v>210</v>
      </c>
      <c r="JQI44" t="s">
        <v>210</v>
      </c>
      <c r="JQJ44" t="s">
        <v>210</v>
      </c>
      <c r="JQK44" t="s">
        <v>210</v>
      </c>
      <c r="JQL44" t="s">
        <v>210</v>
      </c>
      <c r="JQM44" t="s">
        <v>210</v>
      </c>
      <c r="JQN44" t="s">
        <v>210</v>
      </c>
      <c r="JQO44" t="s">
        <v>210</v>
      </c>
      <c r="JQP44" t="s">
        <v>210</v>
      </c>
      <c r="JQQ44" t="s">
        <v>210</v>
      </c>
      <c r="JQR44" t="s">
        <v>210</v>
      </c>
      <c r="JQS44" t="s">
        <v>210</v>
      </c>
      <c r="JQT44" t="s">
        <v>210</v>
      </c>
      <c r="JQU44" t="s">
        <v>210</v>
      </c>
      <c r="JQV44" t="s">
        <v>210</v>
      </c>
      <c r="JQW44" t="s">
        <v>210</v>
      </c>
      <c r="JQX44" t="s">
        <v>210</v>
      </c>
      <c r="JQY44" t="s">
        <v>210</v>
      </c>
      <c r="JQZ44" t="s">
        <v>210</v>
      </c>
      <c r="JRA44" t="s">
        <v>210</v>
      </c>
      <c r="JRB44" t="s">
        <v>210</v>
      </c>
      <c r="JRC44" t="s">
        <v>210</v>
      </c>
      <c r="JRD44" t="s">
        <v>210</v>
      </c>
      <c r="JRE44" t="s">
        <v>210</v>
      </c>
      <c r="JRF44" t="s">
        <v>210</v>
      </c>
      <c r="JRG44" t="s">
        <v>210</v>
      </c>
      <c r="JRH44" t="s">
        <v>210</v>
      </c>
      <c r="JRI44" t="s">
        <v>210</v>
      </c>
      <c r="JRJ44" t="s">
        <v>210</v>
      </c>
      <c r="JRK44" t="s">
        <v>210</v>
      </c>
      <c r="JRL44" t="s">
        <v>210</v>
      </c>
      <c r="JRM44" t="s">
        <v>210</v>
      </c>
      <c r="JRN44" t="s">
        <v>210</v>
      </c>
      <c r="JRO44" t="s">
        <v>210</v>
      </c>
      <c r="JRP44" t="s">
        <v>210</v>
      </c>
      <c r="JRQ44" t="s">
        <v>210</v>
      </c>
      <c r="JRR44" t="s">
        <v>210</v>
      </c>
      <c r="JRS44" t="s">
        <v>210</v>
      </c>
      <c r="JRT44" t="s">
        <v>210</v>
      </c>
      <c r="JRU44" t="s">
        <v>210</v>
      </c>
      <c r="JRV44" t="s">
        <v>210</v>
      </c>
      <c r="JRW44" t="s">
        <v>210</v>
      </c>
      <c r="JRX44" t="s">
        <v>210</v>
      </c>
      <c r="JRY44" t="s">
        <v>210</v>
      </c>
      <c r="JRZ44" t="s">
        <v>210</v>
      </c>
      <c r="JSA44" t="s">
        <v>210</v>
      </c>
      <c r="JSB44" t="s">
        <v>210</v>
      </c>
      <c r="JSC44" t="s">
        <v>210</v>
      </c>
      <c r="JSD44" t="s">
        <v>210</v>
      </c>
      <c r="JSE44" t="s">
        <v>210</v>
      </c>
      <c r="JSF44" t="s">
        <v>210</v>
      </c>
      <c r="JSG44" t="s">
        <v>210</v>
      </c>
      <c r="JSH44" t="s">
        <v>210</v>
      </c>
      <c r="JSI44" t="s">
        <v>210</v>
      </c>
      <c r="JSJ44" t="s">
        <v>210</v>
      </c>
      <c r="JSK44" t="s">
        <v>210</v>
      </c>
      <c r="JSL44" t="s">
        <v>210</v>
      </c>
      <c r="JSM44" t="s">
        <v>210</v>
      </c>
      <c r="JSN44" t="s">
        <v>210</v>
      </c>
      <c r="JSO44" t="s">
        <v>210</v>
      </c>
      <c r="JSP44" t="s">
        <v>210</v>
      </c>
      <c r="JSQ44" t="s">
        <v>210</v>
      </c>
      <c r="JSR44" t="s">
        <v>210</v>
      </c>
      <c r="JSS44" t="s">
        <v>210</v>
      </c>
      <c r="JST44" t="s">
        <v>210</v>
      </c>
      <c r="JSU44" t="s">
        <v>210</v>
      </c>
      <c r="JSV44" t="s">
        <v>210</v>
      </c>
      <c r="JSW44" t="s">
        <v>210</v>
      </c>
      <c r="JSX44" t="s">
        <v>210</v>
      </c>
      <c r="JSY44" t="s">
        <v>210</v>
      </c>
      <c r="JSZ44" t="s">
        <v>210</v>
      </c>
      <c r="JTA44" t="s">
        <v>210</v>
      </c>
      <c r="JTB44" t="s">
        <v>210</v>
      </c>
      <c r="JTC44" t="s">
        <v>210</v>
      </c>
      <c r="JTD44" t="s">
        <v>210</v>
      </c>
      <c r="JTE44" t="s">
        <v>210</v>
      </c>
      <c r="JTF44" t="s">
        <v>210</v>
      </c>
      <c r="JTG44" t="s">
        <v>210</v>
      </c>
      <c r="JTH44" t="s">
        <v>210</v>
      </c>
      <c r="JTI44" t="s">
        <v>210</v>
      </c>
      <c r="JTJ44" t="s">
        <v>210</v>
      </c>
      <c r="JTK44" t="s">
        <v>210</v>
      </c>
      <c r="JTL44" t="s">
        <v>210</v>
      </c>
      <c r="JTM44" t="s">
        <v>210</v>
      </c>
      <c r="JTN44" t="s">
        <v>210</v>
      </c>
      <c r="JTO44" t="s">
        <v>210</v>
      </c>
      <c r="JTP44" t="s">
        <v>210</v>
      </c>
      <c r="JTQ44" t="s">
        <v>210</v>
      </c>
      <c r="JTR44" t="s">
        <v>210</v>
      </c>
      <c r="JTS44" t="s">
        <v>210</v>
      </c>
      <c r="JTT44" t="s">
        <v>210</v>
      </c>
      <c r="JTU44" t="s">
        <v>210</v>
      </c>
      <c r="JTV44" t="s">
        <v>210</v>
      </c>
      <c r="JTW44" t="s">
        <v>210</v>
      </c>
      <c r="JTX44" t="s">
        <v>210</v>
      </c>
      <c r="JTY44" t="s">
        <v>210</v>
      </c>
      <c r="JTZ44" t="s">
        <v>210</v>
      </c>
      <c r="JUA44" t="s">
        <v>210</v>
      </c>
      <c r="JUB44" t="s">
        <v>210</v>
      </c>
      <c r="JUC44" t="s">
        <v>210</v>
      </c>
      <c r="JUD44" t="s">
        <v>210</v>
      </c>
      <c r="JUE44" t="s">
        <v>210</v>
      </c>
      <c r="JUF44" t="s">
        <v>210</v>
      </c>
      <c r="JUG44" t="s">
        <v>210</v>
      </c>
      <c r="JUH44" t="s">
        <v>210</v>
      </c>
      <c r="JUI44" t="s">
        <v>210</v>
      </c>
      <c r="JUJ44" t="s">
        <v>210</v>
      </c>
      <c r="JUK44" t="s">
        <v>210</v>
      </c>
      <c r="JUL44" t="s">
        <v>210</v>
      </c>
      <c r="JUM44" t="s">
        <v>210</v>
      </c>
      <c r="JUN44" t="s">
        <v>210</v>
      </c>
      <c r="JUO44" t="s">
        <v>210</v>
      </c>
      <c r="JUP44" t="s">
        <v>210</v>
      </c>
      <c r="JUQ44" t="s">
        <v>210</v>
      </c>
      <c r="JUR44" t="s">
        <v>210</v>
      </c>
      <c r="JUS44" t="s">
        <v>210</v>
      </c>
      <c r="JUT44" t="s">
        <v>210</v>
      </c>
      <c r="JUU44" t="s">
        <v>210</v>
      </c>
      <c r="JUV44" t="s">
        <v>210</v>
      </c>
      <c r="JUW44" t="s">
        <v>210</v>
      </c>
      <c r="JUX44" t="s">
        <v>210</v>
      </c>
      <c r="JUY44" t="s">
        <v>210</v>
      </c>
      <c r="JUZ44" t="s">
        <v>210</v>
      </c>
      <c r="JVA44" t="s">
        <v>210</v>
      </c>
      <c r="JVB44" t="s">
        <v>210</v>
      </c>
      <c r="JVC44" t="s">
        <v>210</v>
      </c>
      <c r="JVD44" t="s">
        <v>210</v>
      </c>
      <c r="JVE44" t="s">
        <v>210</v>
      </c>
      <c r="JVF44" t="s">
        <v>210</v>
      </c>
      <c r="JVG44" t="s">
        <v>210</v>
      </c>
      <c r="JVH44" t="s">
        <v>210</v>
      </c>
      <c r="JVI44" t="s">
        <v>210</v>
      </c>
      <c r="JVJ44" t="s">
        <v>210</v>
      </c>
      <c r="JVK44" t="s">
        <v>210</v>
      </c>
      <c r="JVL44" t="s">
        <v>210</v>
      </c>
      <c r="JVM44" t="s">
        <v>210</v>
      </c>
      <c r="JVN44" t="s">
        <v>210</v>
      </c>
      <c r="JVO44" t="s">
        <v>210</v>
      </c>
      <c r="JVP44" t="s">
        <v>210</v>
      </c>
      <c r="JVQ44" t="s">
        <v>210</v>
      </c>
      <c r="JVR44" t="s">
        <v>210</v>
      </c>
      <c r="JVS44" t="s">
        <v>210</v>
      </c>
      <c r="JVT44" t="s">
        <v>210</v>
      </c>
      <c r="JVU44" t="s">
        <v>210</v>
      </c>
      <c r="JVV44" t="s">
        <v>210</v>
      </c>
      <c r="JVW44" t="s">
        <v>210</v>
      </c>
      <c r="JVX44" t="s">
        <v>210</v>
      </c>
      <c r="JVY44" t="s">
        <v>210</v>
      </c>
      <c r="JVZ44" t="s">
        <v>210</v>
      </c>
      <c r="JWA44" t="s">
        <v>210</v>
      </c>
      <c r="JWB44" t="s">
        <v>210</v>
      </c>
      <c r="JWC44" t="s">
        <v>210</v>
      </c>
      <c r="JWD44" t="s">
        <v>210</v>
      </c>
      <c r="JWE44" t="s">
        <v>210</v>
      </c>
      <c r="JWF44" t="s">
        <v>210</v>
      </c>
      <c r="JWG44" t="s">
        <v>210</v>
      </c>
      <c r="JWH44" t="s">
        <v>210</v>
      </c>
      <c r="JWI44" t="s">
        <v>210</v>
      </c>
      <c r="JWJ44" t="s">
        <v>210</v>
      </c>
      <c r="JWK44" t="s">
        <v>210</v>
      </c>
      <c r="JWL44" t="s">
        <v>210</v>
      </c>
      <c r="JWM44" t="s">
        <v>210</v>
      </c>
      <c r="JWN44" t="s">
        <v>210</v>
      </c>
      <c r="JWO44" t="s">
        <v>210</v>
      </c>
      <c r="JWP44" t="s">
        <v>210</v>
      </c>
      <c r="JWQ44" t="s">
        <v>210</v>
      </c>
      <c r="JWR44" t="s">
        <v>210</v>
      </c>
      <c r="JWS44" t="s">
        <v>210</v>
      </c>
      <c r="JWT44" t="s">
        <v>210</v>
      </c>
      <c r="JWU44" t="s">
        <v>210</v>
      </c>
      <c r="JWV44" t="s">
        <v>210</v>
      </c>
      <c r="JWW44" t="s">
        <v>210</v>
      </c>
      <c r="JWX44" t="s">
        <v>210</v>
      </c>
      <c r="JWY44" t="s">
        <v>210</v>
      </c>
      <c r="JWZ44" t="s">
        <v>210</v>
      </c>
      <c r="JXA44" t="s">
        <v>210</v>
      </c>
      <c r="JXB44" t="s">
        <v>210</v>
      </c>
      <c r="JXC44" t="s">
        <v>210</v>
      </c>
      <c r="JXD44" t="s">
        <v>210</v>
      </c>
      <c r="JXE44" t="s">
        <v>210</v>
      </c>
      <c r="JXF44" t="s">
        <v>210</v>
      </c>
      <c r="JXG44" t="s">
        <v>210</v>
      </c>
      <c r="JXH44" t="s">
        <v>210</v>
      </c>
      <c r="JXI44" t="s">
        <v>210</v>
      </c>
      <c r="JXJ44" t="s">
        <v>210</v>
      </c>
      <c r="JXK44" t="s">
        <v>210</v>
      </c>
      <c r="JXL44" t="s">
        <v>210</v>
      </c>
      <c r="JXM44" t="s">
        <v>210</v>
      </c>
      <c r="JXN44" t="s">
        <v>210</v>
      </c>
      <c r="JXO44" t="s">
        <v>210</v>
      </c>
      <c r="JXP44" t="s">
        <v>210</v>
      </c>
      <c r="JXQ44" t="s">
        <v>210</v>
      </c>
      <c r="JXR44" t="s">
        <v>210</v>
      </c>
      <c r="JXS44" t="s">
        <v>210</v>
      </c>
      <c r="JXT44" t="s">
        <v>210</v>
      </c>
      <c r="JXU44" t="s">
        <v>210</v>
      </c>
      <c r="JXV44" t="s">
        <v>210</v>
      </c>
      <c r="JXW44" t="s">
        <v>210</v>
      </c>
      <c r="JXX44" t="s">
        <v>210</v>
      </c>
      <c r="JXY44" t="s">
        <v>210</v>
      </c>
      <c r="JXZ44" t="s">
        <v>210</v>
      </c>
      <c r="JYA44" t="s">
        <v>210</v>
      </c>
      <c r="JYB44" t="s">
        <v>210</v>
      </c>
      <c r="JYC44" t="s">
        <v>210</v>
      </c>
      <c r="JYD44" t="s">
        <v>210</v>
      </c>
      <c r="JYE44" t="s">
        <v>210</v>
      </c>
      <c r="JYF44" t="s">
        <v>210</v>
      </c>
      <c r="JYG44" t="s">
        <v>210</v>
      </c>
      <c r="JYH44" t="s">
        <v>210</v>
      </c>
      <c r="JYI44" t="s">
        <v>210</v>
      </c>
      <c r="JYJ44" t="s">
        <v>210</v>
      </c>
      <c r="JYK44" t="s">
        <v>210</v>
      </c>
      <c r="JYL44" t="s">
        <v>210</v>
      </c>
      <c r="JYM44" t="s">
        <v>210</v>
      </c>
      <c r="JYN44" t="s">
        <v>210</v>
      </c>
      <c r="JYO44" t="s">
        <v>210</v>
      </c>
      <c r="JYP44" t="s">
        <v>210</v>
      </c>
      <c r="JYQ44" t="s">
        <v>210</v>
      </c>
      <c r="JYR44" t="s">
        <v>210</v>
      </c>
      <c r="JYS44" t="s">
        <v>210</v>
      </c>
      <c r="JYT44" t="s">
        <v>210</v>
      </c>
      <c r="JYU44" t="s">
        <v>210</v>
      </c>
      <c r="JYV44" t="s">
        <v>210</v>
      </c>
      <c r="JYW44" t="s">
        <v>210</v>
      </c>
      <c r="JYX44" t="s">
        <v>210</v>
      </c>
      <c r="JYY44" t="s">
        <v>210</v>
      </c>
      <c r="JYZ44" t="s">
        <v>210</v>
      </c>
      <c r="JZA44" t="s">
        <v>210</v>
      </c>
      <c r="JZB44" t="s">
        <v>210</v>
      </c>
      <c r="JZC44" t="s">
        <v>210</v>
      </c>
      <c r="JZD44" t="s">
        <v>210</v>
      </c>
      <c r="JZE44" t="s">
        <v>210</v>
      </c>
      <c r="JZF44" t="s">
        <v>210</v>
      </c>
      <c r="JZG44" t="s">
        <v>210</v>
      </c>
      <c r="JZH44" t="s">
        <v>210</v>
      </c>
      <c r="JZI44" t="s">
        <v>210</v>
      </c>
      <c r="JZJ44" t="s">
        <v>210</v>
      </c>
      <c r="JZK44" t="s">
        <v>210</v>
      </c>
      <c r="JZL44" t="s">
        <v>210</v>
      </c>
      <c r="JZM44" t="s">
        <v>210</v>
      </c>
      <c r="JZN44" t="s">
        <v>210</v>
      </c>
      <c r="JZO44" t="s">
        <v>210</v>
      </c>
      <c r="JZP44" t="s">
        <v>210</v>
      </c>
      <c r="JZQ44" t="s">
        <v>210</v>
      </c>
      <c r="JZR44" t="s">
        <v>210</v>
      </c>
      <c r="JZS44" t="s">
        <v>210</v>
      </c>
      <c r="JZT44" t="s">
        <v>210</v>
      </c>
      <c r="JZU44" t="s">
        <v>210</v>
      </c>
      <c r="JZV44" t="s">
        <v>210</v>
      </c>
      <c r="JZW44" t="s">
        <v>210</v>
      </c>
      <c r="JZX44" t="s">
        <v>210</v>
      </c>
      <c r="JZY44" t="s">
        <v>210</v>
      </c>
      <c r="JZZ44" t="s">
        <v>210</v>
      </c>
      <c r="KAA44" t="s">
        <v>210</v>
      </c>
      <c r="KAB44" t="s">
        <v>210</v>
      </c>
      <c r="KAC44" t="s">
        <v>210</v>
      </c>
      <c r="KAD44" t="s">
        <v>210</v>
      </c>
      <c r="KAE44" t="s">
        <v>210</v>
      </c>
      <c r="KAF44" t="s">
        <v>210</v>
      </c>
      <c r="KAG44" t="s">
        <v>210</v>
      </c>
      <c r="KAH44" t="s">
        <v>210</v>
      </c>
      <c r="KAI44" t="s">
        <v>210</v>
      </c>
      <c r="KAJ44" t="s">
        <v>210</v>
      </c>
      <c r="KAK44" t="s">
        <v>210</v>
      </c>
      <c r="KAL44" t="s">
        <v>210</v>
      </c>
      <c r="KAM44" t="s">
        <v>210</v>
      </c>
      <c r="KAN44" t="s">
        <v>210</v>
      </c>
      <c r="KAO44" t="s">
        <v>210</v>
      </c>
      <c r="KAP44" t="s">
        <v>210</v>
      </c>
      <c r="KAQ44" t="s">
        <v>210</v>
      </c>
      <c r="KAR44" t="s">
        <v>210</v>
      </c>
      <c r="KAS44" t="s">
        <v>210</v>
      </c>
      <c r="KAT44" t="s">
        <v>210</v>
      </c>
      <c r="KAU44" t="s">
        <v>210</v>
      </c>
      <c r="KAV44" t="s">
        <v>210</v>
      </c>
      <c r="KAW44" t="s">
        <v>210</v>
      </c>
      <c r="KAX44" t="s">
        <v>210</v>
      </c>
      <c r="KAY44" t="s">
        <v>210</v>
      </c>
      <c r="KAZ44" t="s">
        <v>210</v>
      </c>
      <c r="KBA44" t="s">
        <v>210</v>
      </c>
      <c r="KBB44" t="s">
        <v>210</v>
      </c>
      <c r="KBC44" t="s">
        <v>210</v>
      </c>
      <c r="KBD44" t="s">
        <v>210</v>
      </c>
      <c r="KBE44" t="s">
        <v>210</v>
      </c>
      <c r="KBF44" t="s">
        <v>210</v>
      </c>
      <c r="KBG44" t="s">
        <v>210</v>
      </c>
      <c r="KBH44" t="s">
        <v>210</v>
      </c>
      <c r="KBI44" t="s">
        <v>210</v>
      </c>
      <c r="KBJ44" t="s">
        <v>210</v>
      </c>
      <c r="KBK44" t="s">
        <v>210</v>
      </c>
      <c r="KBL44" t="s">
        <v>210</v>
      </c>
      <c r="KBM44" t="s">
        <v>210</v>
      </c>
      <c r="KBN44" t="s">
        <v>210</v>
      </c>
      <c r="KBO44" t="s">
        <v>210</v>
      </c>
      <c r="KBP44" t="s">
        <v>210</v>
      </c>
      <c r="KBQ44" t="s">
        <v>210</v>
      </c>
      <c r="KBR44" t="s">
        <v>210</v>
      </c>
      <c r="KBS44" t="s">
        <v>210</v>
      </c>
      <c r="KBT44" t="s">
        <v>210</v>
      </c>
      <c r="KBU44" t="s">
        <v>210</v>
      </c>
      <c r="KBV44" t="s">
        <v>210</v>
      </c>
      <c r="KBW44" t="s">
        <v>210</v>
      </c>
      <c r="KBX44" t="s">
        <v>210</v>
      </c>
      <c r="KBY44" t="s">
        <v>210</v>
      </c>
      <c r="KBZ44" t="s">
        <v>210</v>
      </c>
      <c r="KCA44" t="s">
        <v>210</v>
      </c>
      <c r="KCB44" t="s">
        <v>210</v>
      </c>
      <c r="KCC44" t="s">
        <v>210</v>
      </c>
      <c r="KCD44" t="s">
        <v>210</v>
      </c>
      <c r="KCE44" t="s">
        <v>210</v>
      </c>
      <c r="KCF44" t="s">
        <v>210</v>
      </c>
      <c r="KCG44" t="s">
        <v>210</v>
      </c>
      <c r="KCH44" t="s">
        <v>210</v>
      </c>
      <c r="KCI44" t="s">
        <v>210</v>
      </c>
      <c r="KCJ44" t="s">
        <v>210</v>
      </c>
      <c r="KCK44" t="s">
        <v>210</v>
      </c>
      <c r="KCL44" t="s">
        <v>210</v>
      </c>
      <c r="KCM44" t="s">
        <v>210</v>
      </c>
      <c r="KCN44" t="s">
        <v>210</v>
      </c>
      <c r="KCO44" t="s">
        <v>210</v>
      </c>
      <c r="KCP44" t="s">
        <v>210</v>
      </c>
      <c r="KCQ44" t="s">
        <v>210</v>
      </c>
      <c r="KCR44" t="s">
        <v>210</v>
      </c>
      <c r="KCS44" t="s">
        <v>210</v>
      </c>
      <c r="KCT44" t="s">
        <v>210</v>
      </c>
      <c r="KCU44" t="s">
        <v>210</v>
      </c>
      <c r="KCV44" t="s">
        <v>210</v>
      </c>
      <c r="KCW44" t="s">
        <v>210</v>
      </c>
      <c r="KCX44" t="s">
        <v>210</v>
      </c>
      <c r="KCY44" t="s">
        <v>210</v>
      </c>
      <c r="KCZ44" t="s">
        <v>210</v>
      </c>
      <c r="KDA44" t="s">
        <v>210</v>
      </c>
      <c r="KDB44" t="s">
        <v>210</v>
      </c>
      <c r="KDC44" t="s">
        <v>210</v>
      </c>
      <c r="KDD44" t="s">
        <v>210</v>
      </c>
      <c r="KDE44" t="s">
        <v>210</v>
      </c>
      <c r="KDF44" t="s">
        <v>210</v>
      </c>
      <c r="KDG44" t="s">
        <v>210</v>
      </c>
      <c r="KDH44" t="s">
        <v>210</v>
      </c>
      <c r="KDI44" t="s">
        <v>210</v>
      </c>
      <c r="KDJ44" t="s">
        <v>210</v>
      </c>
      <c r="KDK44" t="s">
        <v>210</v>
      </c>
      <c r="KDL44" t="s">
        <v>210</v>
      </c>
      <c r="KDM44" t="s">
        <v>210</v>
      </c>
      <c r="KDN44" t="s">
        <v>210</v>
      </c>
      <c r="KDO44" t="s">
        <v>210</v>
      </c>
      <c r="KDP44" t="s">
        <v>210</v>
      </c>
      <c r="KDQ44" t="s">
        <v>210</v>
      </c>
      <c r="KDR44" t="s">
        <v>210</v>
      </c>
      <c r="KDS44" t="s">
        <v>210</v>
      </c>
      <c r="KDT44" t="s">
        <v>210</v>
      </c>
      <c r="KDU44" t="s">
        <v>210</v>
      </c>
      <c r="KDV44" t="s">
        <v>210</v>
      </c>
      <c r="KDW44" t="s">
        <v>210</v>
      </c>
      <c r="KDX44" t="s">
        <v>210</v>
      </c>
      <c r="KDY44" t="s">
        <v>210</v>
      </c>
      <c r="KDZ44" t="s">
        <v>210</v>
      </c>
      <c r="KEA44" t="s">
        <v>210</v>
      </c>
      <c r="KEB44" t="s">
        <v>210</v>
      </c>
      <c r="KEC44" t="s">
        <v>210</v>
      </c>
      <c r="KED44" t="s">
        <v>210</v>
      </c>
      <c r="KEE44" t="s">
        <v>210</v>
      </c>
      <c r="KEF44" t="s">
        <v>210</v>
      </c>
      <c r="KEG44" t="s">
        <v>210</v>
      </c>
      <c r="KEH44" t="s">
        <v>210</v>
      </c>
      <c r="KEI44" t="s">
        <v>210</v>
      </c>
      <c r="KEJ44" t="s">
        <v>210</v>
      </c>
      <c r="KEK44" t="s">
        <v>210</v>
      </c>
      <c r="KEL44" t="s">
        <v>210</v>
      </c>
      <c r="KEM44" t="s">
        <v>210</v>
      </c>
      <c r="KEN44" t="s">
        <v>210</v>
      </c>
      <c r="KEO44" t="s">
        <v>210</v>
      </c>
      <c r="KEP44" t="s">
        <v>210</v>
      </c>
      <c r="KEQ44" t="s">
        <v>210</v>
      </c>
      <c r="KER44" t="s">
        <v>210</v>
      </c>
      <c r="KES44" t="s">
        <v>210</v>
      </c>
      <c r="KET44" t="s">
        <v>210</v>
      </c>
      <c r="KEU44" t="s">
        <v>210</v>
      </c>
      <c r="KEV44" t="s">
        <v>210</v>
      </c>
      <c r="KEW44" t="s">
        <v>210</v>
      </c>
      <c r="KEX44" t="s">
        <v>210</v>
      </c>
      <c r="KEY44" t="s">
        <v>210</v>
      </c>
      <c r="KEZ44" t="s">
        <v>210</v>
      </c>
      <c r="KFA44" t="s">
        <v>210</v>
      </c>
      <c r="KFB44" t="s">
        <v>210</v>
      </c>
      <c r="KFC44" t="s">
        <v>210</v>
      </c>
      <c r="KFD44" t="s">
        <v>210</v>
      </c>
      <c r="KFE44" t="s">
        <v>210</v>
      </c>
      <c r="KFF44" t="s">
        <v>210</v>
      </c>
      <c r="KFG44" t="s">
        <v>210</v>
      </c>
      <c r="KFH44" t="s">
        <v>210</v>
      </c>
      <c r="KFI44" t="s">
        <v>210</v>
      </c>
      <c r="KFJ44" t="s">
        <v>210</v>
      </c>
      <c r="KFK44" t="s">
        <v>210</v>
      </c>
      <c r="KFL44" t="s">
        <v>210</v>
      </c>
      <c r="KFM44" t="s">
        <v>210</v>
      </c>
      <c r="KFN44" t="s">
        <v>210</v>
      </c>
      <c r="KFO44" t="s">
        <v>210</v>
      </c>
      <c r="KFP44" t="s">
        <v>210</v>
      </c>
      <c r="KFQ44" t="s">
        <v>210</v>
      </c>
      <c r="KFR44" t="s">
        <v>210</v>
      </c>
      <c r="KFS44" t="s">
        <v>210</v>
      </c>
      <c r="KFT44" t="s">
        <v>210</v>
      </c>
      <c r="KFU44" t="s">
        <v>210</v>
      </c>
      <c r="KFV44" t="s">
        <v>210</v>
      </c>
      <c r="KFW44" t="s">
        <v>210</v>
      </c>
      <c r="KFX44" t="s">
        <v>210</v>
      </c>
      <c r="KFY44" t="s">
        <v>210</v>
      </c>
      <c r="KFZ44" t="s">
        <v>210</v>
      </c>
      <c r="KGA44" t="s">
        <v>210</v>
      </c>
      <c r="KGB44" t="s">
        <v>210</v>
      </c>
      <c r="KGC44" t="s">
        <v>210</v>
      </c>
      <c r="KGD44" t="s">
        <v>210</v>
      </c>
      <c r="KGE44" t="s">
        <v>210</v>
      </c>
      <c r="KGF44" t="s">
        <v>210</v>
      </c>
      <c r="KGG44" t="s">
        <v>210</v>
      </c>
      <c r="KGH44" t="s">
        <v>210</v>
      </c>
      <c r="KGI44" t="s">
        <v>210</v>
      </c>
      <c r="KGJ44" t="s">
        <v>210</v>
      </c>
      <c r="KGK44" t="s">
        <v>210</v>
      </c>
      <c r="KGL44" t="s">
        <v>210</v>
      </c>
      <c r="KGM44" t="s">
        <v>210</v>
      </c>
      <c r="KGN44" t="s">
        <v>210</v>
      </c>
      <c r="KGO44" t="s">
        <v>210</v>
      </c>
      <c r="KGP44" t="s">
        <v>210</v>
      </c>
      <c r="KGQ44" t="s">
        <v>210</v>
      </c>
      <c r="KGR44" t="s">
        <v>210</v>
      </c>
      <c r="KGS44" t="s">
        <v>210</v>
      </c>
      <c r="KGT44" t="s">
        <v>210</v>
      </c>
      <c r="KGU44" t="s">
        <v>210</v>
      </c>
      <c r="KGV44" t="s">
        <v>210</v>
      </c>
      <c r="KGW44" t="s">
        <v>210</v>
      </c>
      <c r="KGX44" t="s">
        <v>210</v>
      </c>
      <c r="KGY44" t="s">
        <v>210</v>
      </c>
      <c r="KGZ44" t="s">
        <v>210</v>
      </c>
      <c r="KHA44" t="s">
        <v>210</v>
      </c>
      <c r="KHB44" t="s">
        <v>210</v>
      </c>
      <c r="KHC44" t="s">
        <v>210</v>
      </c>
      <c r="KHD44" t="s">
        <v>210</v>
      </c>
      <c r="KHE44" t="s">
        <v>210</v>
      </c>
      <c r="KHF44" t="s">
        <v>210</v>
      </c>
      <c r="KHG44" t="s">
        <v>210</v>
      </c>
      <c r="KHH44" t="s">
        <v>210</v>
      </c>
      <c r="KHI44" t="s">
        <v>210</v>
      </c>
      <c r="KHJ44" t="s">
        <v>210</v>
      </c>
      <c r="KHK44" t="s">
        <v>210</v>
      </c>
      <c r="KHL44" t="s">
        <v>210</v>
      </c>
      <c r="KHM44" t="s">
        <v>210</v>
      </c>
      <c r="KHN44" t="s">
        <v>210</v>
      </c>
      <c r="KHO44" t="s">
        <v>210</v>
      </c>
      <c r="KHP44" t="s">
        <v>210</v>
      </c>
      <c r="KHQ44" t="s">
        <v>210</v>
      </c>
      <c r="KHR44" t="s">
        <v>210</v>
      </c>
      <c r="KHS44" t="s">
        <v>210</v>
      </c>
      <c r="KHT44" t="s">
        <v>210</v>
      </c>
      <c r="KHU44" t="s">
        <v>210</v>
      </c>
      <c r="KHV44" t="s">
        <v>210</v>
      </c>
      <c r="KHW44" t="s">
        <v>210</v>
      </c>
      <c r="KHX44" t="s">
        <v>210</v>
      </c>
      <c r="KHY44" t="s">
        <v>210</v>
      </c>
      <c r="KHZ44" t="s">
        <v>210</v>
      </c>
      <c r="KIA44" t="s">
        <v>210</v>
      </c>
      <c r="KIB44" t="s">
        <v>210</v>
      </c>
      <c r="KIC44" t="s">
        <v>210</v>
      </c>
      <c r="KID44" t="s">
        <v>210</v>
      </c>
      <c r="KIE44" t="s">
        <v>210</v>
      </c>
      <c r="KIF44" t="s">
        <v>210</v>
      </c>
      <c r="KIG44" t="s">
        <v>210</v>
      </c>
      <c r="KIH44" t="s">
        <v>210</v>
      </c>
      <c r="KII44" t="s">
        <v>210</v>
      </c>
      <c r="KIJ44" t="s">
        <v>210</v>
      </c>
      <c r="KIK44" t="s">
        <v>210</v>
      </c>
      <c r="KIL44" t="s">
        <v>210</v>
      </c>
      <c r="KIM44" t="s">
        <v>210</v>
      </c>
      <c r="KIN44" t="s">
        <v>210</v>
      </c>
      <c r="KIO44" t="s">
        <v>210</v>
      </c>
      <c r="KIP44" t="s">
        <v>210</v>
      </c>
      <c r="KIQ44" t="s">
        <v>210</v>
      </c>
      <c r="KIR44" t="s">
        <v>210</v>
      </c>
      <c r="KIS44" t="s">
        <v>210</v>
      </c>
      <c r="KIT44" t="s">
        <v>210</v>
      </c>
      <c r="KIU44" t="s">
        <v>210</v>
      </c>
      <c r="KIV44" t="s">
        <v>210</v>
      </c>
      <c r="KIW44" t="s">
        <v>210</v>
      </c>
      <c r="KIX44" t="s">
        <v>210</v>
      </c>
      <c r="KIY44" t="s">
        <v>210</v>
      </c>
      <c r="KIZ44" t="s">
        <v>210</v>
      </c>
      <c r="KJA44" t="s">
        <v>210</v>
      </c>
      <c r="KJB44" t="s">
        <v>210</v>
      </c>
      <c r="KJC44" t="s">
        <v>210</v>
      </c>
      <c r="KJD44" t="s">
        <v>210</v>
      </c>
      <c r="KJE44" t="s">
        <v>210</v>
      </c>
      <c r="KJF44" t="s">
        <v>210</v>
      </c>
      <c r="KJG44" t="s">
        <v>210</v>
      </c>
      <c r="KJH44" t="s">
        <v>210</v>
      </c>
      <c r="KJI44" t="s">
        <v>210</v>
      </c>
      <c r="KJJ44" t="s">
        <v>210</v>
      </c>
      <c r="KJK44" t="s">
        <v>210</v>
      </c>
      <c r="KJL44" t="s">
        <v>210</v>
      </c>
      <c r="KJM44" t="s">
        <v>210</v>
      </c>
      <c r="KJN44" t="s">
        <v>210</v>
      </c>
      <c r="KJO44" t="s">
        <v>210</v>
      </c>
      <c r="KJP44" t="s">
        <v>210</v>
      </c>
      <c r="KJQ44" t="s">
        <v>210</v>
      </c>
      <c r="KJR44" t="s">
        <v>210</v>
      </c>
      <c r="KJS44" t="s">
        <v>210</v>
      </c>
      <c r="KJT44" t="s">
        <v>210</v>
      </c>
      <c r="KJU44" t="s">
        <v>210</v>
      </c>
      <c r="KJV44" t="s">
        <v>210</v>
      </c>
      <c r="KJW44" t="s">
        <v>210</v>
      </c>
      <c r="KJX44" t="s">
        <v>210</v>
      </c>
      <c r="KJY44" t="s">
        <v>210</v>
      </c>
      <c r="KJZ44" t="s">
        <v>210</v>
      </c>
      <c r="KKA44" t="s">
        <v>210</v>
      </c>
      <c r="KKB44" t="s">
        <v>210</v>
      </c>
      <c r="KKC44" t="s">
        <v>210</v>
      </c>
      <c r="KKD44" t="s">
        <v>210</v>
      </c>
      <c r="KKE44" t="s">
        <v>210</v>
      </c>
      <c r="KKF44" t="s">
        <v>210</v>
      </c>
      <c r="KKG44" t="s">
        <v>210</v>
      </c>
      <c r="KKH44" t="s">
        <v>210</v>
      </c>
      <c r="KKI44" t="s">
        <v>210</v>
      </c>
      <c r="KKJ44" t="s">
        <v>210</v>
      </c>
      <c r="KKK44" t="s">
        <v>210</v>
      </c>
      <c r="KKL44" t="s">
        <v>210</v>
      </c>
      <c r="KKM44" t="s">
        <v>210</v>
      </c>
      <c r="KKN44" t="s">
        <v>210</v>
      </c>
      <c r="KKO44" t="s">
        <v>210</v>
      </c>
      <c r="KKP44" t="s">
        <v>210</v>
      </c>
      <c r="KKQ44" t="s">
        <v>210</v>
      </c>
      <c r="KKR44" t="s">
        <v>210</v>
      </c>
      <c r="KKS44" t="s">
        <v>210</v>
      </c>
      <c r="KKT44" t="s">
        <v>210</v>
      </c>
      <c r="KKU44" t="s">
        <v>210</v>
      </c>
      <c r="KKV44" t="s">
        <v>210</v>
      </c>
      <c r="KKW44" t="s">
        <v>210</v>
      </c>
      <c r="KKX44" t="s">
        <v>210</v>
      </c>
      <c r="KKY44" t="s">
        <v>210</v>
      </c>
      <c r="KKZ44" t="s">
        <v>210</v>
      </c>
      <c r="KLA44" t="s">
        <v>210</v>
      </c>
      <c r="KLB44" t="s">
        <v>210</v>
      </c>
      <c r="KLC44" t="s">
        <v>210</v>
      </c>
      <c r="KLD44" t="s">
        <v>210</v>
      </c>
      <c r="KLE44" t="s">
        <v>210</v>
      </c>
      <c r="KLF44" t="s">
        <v>210</v>
      </c>
      <c r="KLG44" t="s">
        <v>210</v>
      </c>
      <c r="KLH44" t="s">
        <v>210</v>
      </c>
      <c r="KLI44" t="s">
        <v>210</v>
      </c>
      <c r="KLJ44" t="s">
        <v>210</v>
      </c>
      <c r="KLK44" t="s">
        <v>210</v>
      </c>
      <c r="KLL44" t="s">
        <v>210</v>
      </c>
      <c r="KLM44" t="s">
        <v>210</v>
      </c>
      <c r="KLN44" t="s">
        <v>210</v>
      </c>
      <c r="KLO44" t="s">
        <v>210</v>
      </c>
      <c r="KLP44" t="s">
        <v>210</v>
      </c>
      <c r="KLQ44" t="s">
        <v>210</v>
      </c>
      <c r="KLR44" t="s">
        <v>210</v>
      </c>
      <c r="KLS44" t="s">
        <v>210</v>
      </c>
      <c r="KLT44" t="s">
        <v>210</v>
      </c>
      <c r="KLU44" t="s">
        <v>210</v>
      </c>
      <c r="KLV44" t="s">
        <v>210</v>
      </c>
      <c r="KLW44" t="s">
        <v>210</v>
      </c>
      <c r="KLX44" t="s">
        <v>210</v>
      </c>
      <c r="KLY44" t="s">
        <v>210</v>
      </c>
      <c r="KLZ44" t="s">
        <v>210</v>
      </c>
      <c r="KMA44" t="s">
        <v>210</v>
      </c>
      <c r="KMB44" t="s">
        <v>210</v>
      </c>
      <c r="KMC44" t="s">
        <v>210</v>
      </c>
      <c r="KMD44" t="s">
        <v>210</v>
      </c>
      <c r="KME44" t="s">
        <v>210</v>
      </c>
      <c r="KMF44" t="s">
        <v>210</v>
      </c>
      <c r="KMG44" t="s">
        <v>210</v>
      </c>
      <c r="KMH44" t="s">
        <v>210</v>
      </c>
      <c r="KMI44" t="s">
        <v>210</v>
      </c>
      <c r="KMJ44" t="s">
        <v>210</v>
      </c>
      <c r="KMK44" t="s">
        <v>210</v>
      </c>
      <c r="KML44" t="s">
        <v>210</v>
      </c>
      <c r="KMM44" t="s">
        <v>210</v>
      </c>
      <c r="KMN44" t="s">
        <v>210</v>
      </c>
      <c r="KMO44" t="s">
        <v>210</v>
      </c>
      <c r="KMP44" t="s">
        <v>210</v>
      </c>
      <c r="KMQ44" t="s">
        <v>210</v>
      </c>
      <c r="KMR44" t="s">
        <v>210</v>
      </c>
      <c r="KMS44" t="s">
        <v>210</v>
      </c>
      <c r="KMT44" t="s">
        <v>210</v>
      </c>
      <c r="KMU44" t="s">
        <v>210</v>
      </c>
      <c r="KMV44" t="s">
        <v>210</v>
      </c>
      <c r="KMW44" t="s">
        <v>210</v>
      </c>
      <c r="KMX44" t="s">
        <v>210</v>
      </c>
      <c r="KMY44" t="s">
        <v>210</v>
      </c>
      <c r="KMZ44" t="s">
        <v>210</v>
      </c>
      <c r="KNA44" t="s">
        <v>210</v>
      </c>
      <c r="KNB44" t="s">
        <v>210</v>
      </c>
      <c r="KNC44" t="s">
        <v>210</v>
      </c>
      <c r="KND44" t="s">
        <v>210</v>
      </c>
      <c r="KNE44" t="s">
        <v>210</v>
      </c>
      <c r="KNF44" t="s">
        <v>210</v>
      </c>
      <c r="KNG44" t="s">
        <v>210</v>
      </c>
      <c r="KNH44" t="s">
        <v>210</v>
      </c>
      <c r="KNI44" t="s">
        <v>210</v>
      </c>
      <c r="KNJ44" t="s">
        <v>210</v>
      </c>
      <c r="KNK44" t="s">
        <v>210</v>
      </c>
      <c r="KNL44" t="s">
        <v>210</v>
      </c>
      <c r="KNM44" t="s">
        <v>210</v>
      </c>
      <c r="KNN44" t="s">
        <v>210</v>
      </c>
      <c r="KNO44" t="s">
        <v>210</v>
      </c>
      <c r="KNP44" t="s">
        <v>210</v>
      </c>
      <c r="KNQ44" t="s">
        <v>210</v>
      </c>
      <c r="KNR44" t="s">
        <v>210</v>
      </c>
      <c r="KNS44" t="s">
        <v>210</v>
      </c>
      <c r="KNT44" t="s">
        <v>210</v>
      </c>
      <c r="KNU44" t="s">
        <v>210</v>
      </c>
      <c r="KNV44" t="s">
        <v>210</v>
      </c>
      <c r="KNW44" t="s">
        <v>210</v>
      </c>
      <c r="KNX44" t="s">
        <v>210</v>
      </c>
      <c r="KNY44" t="s">
        <v>210</v>
      </c>
      <c r="KNZ44" t="s">
        <v>210</v>
      </c>
      <c r="KOA44" t="s">
        <v>210</v>
      </c>
      <c r="KOB44" t="s">
        <v>210</v>
      </c>
      <c r="KOC44" t="s">
        <v>210</v>
      </c>
      <c r="KOD44" t="s">
        <v>210</v>
      </c>
      <c r="KOE44" t="s">
        <v>210</v>
      </c>
      <c r="KOF44" t="s">
        <v>210</v>
      </c>
      <c r="KOG44" t="s">
        <v>210</v>
      </c>
      <c r="KOH44" t="s">
        <v>210</v>
      </c>
      <c r="KOI44" t="s">
        <v>210</v>
      </c>
      <c r="KOJ44" t="s">
        <v>210</v>
      </c>
      <c r="KOK44" t="s">
        <v>210</v>
      </c>
      <c r="KOL44" t="s">
        <v>210</v>
      </c>
      <c r="KOM44" t="s">
        <v>210</v>
      </c>
      <c r="KON44" t="s">
        <v>210</v>
      </c>
      <c r="KOO44" t="s">
        <v>210</v>
      </c>
      <c r="KOP44" t="s">
        <v>210</v>
      </c>
      <c r="KOQ44" t="s">
        <v>210</v>
      </c>
      <c r="KOR44" t="s">
        <v>210</v>
      </c>
      <c r="KOS44" t="s">
        <v>210</v>
      </c>
      <c r="KOT44" t="s">
        <v>210</v>
      </c>
      <c r="KOU44" t="s">
        <v>210</v>
      </c>
      <c r="KOV44" t="s">
        <v>210</v>
      </c>
      <c r="KOW44" t="s">
        <v>210</v>
      </c>
      <c r="KOX44" t="s">
        <v>210</v>
      </c>
      <c r="KOY44" t="s">
        <v>210</v>
      </c>
      <c r="KOZ44" t="s">
        <v>210</v>
      </c>
      <c r="KPA44" t="s">
        <v>210</v>
      </c>
      <c r="KPB44" t="s">
        <v>210</v>
      </c>
      <c r="KPC44" t="s">
        <v>210</v>
      </c>
      <c r="KPD44" t="s">
        <v>210</v>
      </c>
      <c r="KPE44" t="s">
        <v>210</v>
      </c>
      <c r="KPF44" t="s">
        <v>210</v>
      </c>
      <c r="KPG44" t="s">
        <v>210</v>
      </c>
      <c r="KPH44" t="s">
        <v>210</v>
      </c>
      <c r="KPI44" t="s">
        <v>210</v>
      </c>
      <c r="KPJ44" t="s">
        <v>210</v>
      </c>
      <c r="KPK44" t="s">
        <v>210</v>
      </c>
      <c r="KPL44" t="s">
        <v>210</v>
      </c>
      <c r="KPM44" t="s">
        <v>210</v>
      </c>
      <c r="KPN44" t="s">
        <v>210</v>
      </c>
      <c r="KPO44" t="s">
        <v>210</v>
      </c>
      <c r="KPP44" t="s">
        <v>210</v>
      </c>
      <c r="KPQ44" t="s">
        <v>210</v>
      </c>
      <c r="KPR44" t="s">
        <v>210</v>
      </c>
      <c r="KPS44" t="s">
        <v>210</v>
      </c>
      <c r="KPT44" t="s">
        <v>210</v>
      </c>
      <c r="KPU44" t="s">
        <v>210</v>
      </c>
      <c r="KPV44" t="s">
        <v>210</v>
      </c>
      <c r="KPW44" t="s">
        <v>210</v>
      </c>
      <c r="KPX44" t="s">
        <v>210</v>
      </c>
      <c r="KPY44" t="s">
        <v>210</v>
      </c>
      <c r="KPZ44" t="s">
        <v>210</v>
      </c>
      <c r="KQA44" t="s">
        <v>210</v>
      </c>
      <c r="KQB44" t="s">
        <v>210</v>
      </c>
      <c r="KQC44" t="s">
        <v>210</v>
      </c>
      <c r="KQD44" t="s">
        <v>210</v>
      </c>
      <c r="KQE44" t="s">
        <v>210</v>
      </c>
      <c r="KQF44" t="s">
        <v>210</v>
      </c>
      <c r="KQG44" t="s">
        <v>210</v>
      </c>
      <c r="KQH44" t="s">
        <v>210</v>
      </c>
      <c r="KQI44" t="s">
        <v>210</v>
      </c>
      <c r="KQJ44" t="s">
        <v>210</v>
      </c>
      <c r="KQK44" t="s">
        <v>210</v>
      </c>
      <c r="KQL44" t="s">
        <v>210</v>
      </c>
      <c r="KQM44" t="s">
        <v>210</v>
      </c>
      <c r="KQN44" t="s">
        <v>210</v>
      </c>
      <c r="KQO44" t="s">
        <v>210</v>
      </c>
      <c r="KQP44" t="s">
        <v>210</v>
      </c>
      <c r="KQQ44" t="s">
        <v>210</v>
      </c>
      <c r="KQR44" t="s">
        <v>210</v>
      </c>
      <c r="KQS44" t="s">
        <v>210</v>
      </c>
      <c r="KQT44" t="s">
        <v>210</v>
      </c>
      <c r="KQU44" t="s">
        <v>210</v>
      </c>
      <c r="KQV44" t="s">
        <v>210</v>
      </c>
      <c r="KQW44" t="s">
        <v>210</v>
      </c>
      <c r="KQX44" t="s">
        <v>210</v>
      </c>
      <c r="KQY44" t="s">
        <v>210</v>
      </c>
      <c r="KQZ44" t="s">
        <v>210</v>
      </c>
      <c r="KRA44" t="s">
        <v>210</v>
      </c>
      <c r="KRB44" t="s">
        <v>210</v>
      </c>
      <c r="KRC44" t="s">
        <v>210</v>
      </c>
      <c r="KRD44" t="s">
        <v>210</v>
      </c>
      <c r="KRE44" t="s">
        <v>210</v>
      </c>
      <c r="KRF44" t="s">
        <v>210</v>
      </c>
      <c r="KRG44" t="s">
        <v>210</v>
      </c>
      <c r="KRH44" t="s">
        <v>210</v>
      </c>
      <c r="KRI44" t="s">
        <v>210</v>
      </c>
      <c r="KRJ44" t="s">
        <v>210</v>
      </c>
      <c r="KRK44" t="s">
        <v>210</v>
      </c>
      <c r="KRL44" t="s">
        <v>210</v>
      </c>
      <c r="KRM44" t="s">
        <v>210</v>
      </c>
      <c r="KRN44" t="s">
        <v>210</v>
      </c>
      <c r="KRO44" t="s">
        <v>210</v>
      </c>
      <c r="KRP44" t="s">
        <v>210</v>
      </c>
      <c r="KRQ44" t="s">
        <v>210</v>
      </c>
      <c r="KRR44" t="s">
        <v>210</v>
      </c>
      <c r="KRS44" t="s">
        <v>210</v>
      </c>
      <c r="KRT44" t="s">
        <v>210</v>
      </c>
      <c r="KRU44" t="s">
        <v>210</v>
      </c>
      <c r="KRV44" t="s">
        <v>210</v>
      </c>
      <c r="KRW44" t="s">
        <v>210</v>
      </c>
      <c r="KRX44" t="s">
        <v>210</v>
      </c>
      <c r="KRY44" t="s">
        <v>210</v>
      </c>
      <c r="KRZ44" t="s">
        <v>210</v>
      </c>
      <c r="KSA44" t="s">
        <v>210</v>
      </c>
      <c r="KSB44" t="s">
        <v>210</v>
      </c>
      <c r="KSC44" t="s">
        <v>210</v>
      </c>
      <c r="KSD44" t="s">
        <v>210</v>
      </c>
      <c r="KSE44" t="s">
        <v>210</v>
      </c>
      <c r="KSF44" t="s">
        <v>210</v>
      </c>
      <c r="KSG44" t="s">
        <v>210</v>
      </c>
      <c r="KSH44" t="s">
        <v>210</v>
      </c>
      <c r="KSI44" t="s">
        <v>210</v>
      </c>
      <c r="KSJ44" t="s">
        <v>210</v>
      </c>
      <c r="KSK44" t="s">
        <v>210</v>
      </c>
      <c r="KSL44" t="s">
        <v>210</v>
      </c>
      <c r="KSM44" t="s">
        <v>210</v>
      </c>
      <c r="KSN44" t="s">
        <v>210</v>
      </c>
      <c r="KSO44" t="s">
        <v>210</v>
      </c>
      <c r="KSP44" t="s">
        <v>210</v>
      </c>
      <c r="KSQ44" t="s">
        <v>210</v>
      </c>
      <c r="KSR44" t="s">
        <v>210</v>
      </c>
      <c r="KSS44" t="s">
        <v>210</v>
      </c>
      <c r="KST44" t="s">
        <v>210</v>
      </c>
      <c r="KSU44" t="s">
        <v>210</v>
      </c>
      <c r="KSV44" t="s">
        <v>210</v>
      </c>
      <c r="KSW44" t="s">
        <v>210</v>
      </c>
      <c r="KSX44" t="s">
        <v>210</v>
      </c>
      <c r="KSY44" t="s">
        <v>210</v>
      </c>
      <c r="KSZ44" t="s">
        <v>210</v>
      </c>
      <c r="KTA44" t="s">
        <v>210</v>
      </c>
      <c r="KTB44" t="s">
        <v>210</v>
      </c>
      <c r="KTC44" t="s">
        <v>210</v>
      </c>
      <c r="KTD44" t="s">
        <v>210</v>
      </c>
      <c r="KTE44" t="s">
        <v>210</v>
      </c>
      <c r="KTF44" t="s">
        <v>210</v>
      </c>
      <c r="KTG44" t="s">
        <v>210</v>
      </c>
      <c r="KTH44" t="s">
        <v>210</v>
      </c>
      <c r="KTI44" t="s">
        <v>210</v>
      </c>
      <c r="KTJ44" t="s">
        <v>210</v>
      </c>
      <c r="KTK44" t="s">
        <v>210</v>
      </c>
      <c r="KTL44" t="s">
        <v>210</v>
      </c>
      <c r="KTM44" t="s">
        <v>210</v>
      </c>
      <c r="KTN44" t="s">
        <v>210</v>
      </c>
      <c r="KTO44" t="s">
        <v>210</v>
      </c>
      <c r="KTP44" t="s">
        <v>210</v>
      </c>
      <c r="KTQ44" t="s">
        <v>210</v>
      </c>
      <c r="KTR44" t="s">
        <v>210</v>
      </c>
      <c r="KTS44" t="s">
        <v>210</v>
      </c>
      <c r="KTT44" t="s">
        <v>210</v>
      </c>
      <c r="KTU44" t="s">
        <v>210</v>
      </c>
      <c r="KTV44" t="s">
        <v>210</v>
      </c>
      <c r="KTW44" t="s">
        <v>210</v>
      </c>
      <c r="KTX44" t="s">
        <v>210</v>
      </c>
      <c r="KTY44" t="s">
        <v>210</v>
      </c>
      <c r="KTZ44" t="s">
        <v>210</v>
      </c>
      <c r="KUA44" t="s">
        <v>210</v>
      </c>
      <c r="KUB44" t="s">
        <v>210</v>
      </c>
      <c r="KUC44" t="s">
        <v>210</v>
      </c>
      <c r="KUD44" t="s">
        <v>210</v>
      </c>
      <c r="KUE44" t="s">
        <v>210</v>
      </c>
      <c r="KUF44" t="s">
        <v>210</v>
      </c>
      <c r="KUG44" t="s">
        <v>210</v>
      </c>
      <c r="KUH44" t="s">
        <v>210</v>
      </c>
      <c r="KUI44" t="s">
        <v>210</v>
      </c>
      <c r="KUJ44" t="s">
        <v>210</v>
      </c>
      <c r="KUK44" t="s">
        <v>210</v>
      </c>
      <c r="KUL44" t="s">
        <v>210</v>
      </c>
      <c r="KUM44" t="s">
        <v>210</v>
      </c>
      <c r="KUN44" t="s">
        <v>210</v>
      </c>
      <c r="KUO44" t="s">
        <v>210</v>
      </c>
      <c r="KUP44" t="s">
        <v>210</v>
      </c>
      <c r="KUQ44" t="s">
        <v>210</v>
      </c>
      <c r="KUR44" t="s">
        <v>210</v>
      </c>
      <c r="KUS44" t="s">
        <v>210</v>
      </c>
      <c r="KUT44" t="s">
        <v>210</v>
      </c>
      <c r="KUU44" t="s">
        <v>210</v>
      </c>
      <c r="KUV44" t="s">
        <v>210</v>
      </c>
      <c r="KUW44" t="s">
        <v>210</v>
      </c>
      <c r="KUX44" t="s">
        <v>210</v>
      </c>
      <c r="KUY44" t="s">
        <v>210</v>
      </c>
      <c r="KUZ44" t="s">
        <v>210</v>
      </c>
      <c r="KVA44" t="s">
        <v>210</v>
      </c>
      <c r="KVB44" t="s">
        <v>210</v>
      </c>
      <c r="KVC44" t="s">
        <v>210</v>
      </c>
      <c r="KVD44" t="s">
        <v>210</v>
      </c>
      <c r="KVE44" t="s">
        <v>210</v>
      </c>
      <c r="KVF44" t="s">
        <v>210</v>
      </c>
      <c r="KVG44" t="s">
        <v>210</v>
      </c>
      <c r="KVH44" t="s">
        <v>210</v>
      </c>
      <c r="KVI44" t="s">
        <v>210</v>
      </c>
      <c r="KVJ44" t="s">
        <v>210</v>
      </c>
      <c r="KVK44" t="s">
        <v>210</v>
      </c>
      <c r="KVL44" t="s">
        <v>210</v>
      </c>
      <c r="KVM44" t="s">
        <v>210</v>
      </c>
      <c r="KVN44" t="s">
        <v>210</v>
      </c>
      <c r="KVO44" t="s">
        <v>210</v>
      </c>
      <c r="KVP44" t="s">
        <v>210</v>
      </c>
      <c r="KVQ44" t="s">
        <v>210</v>
      </c>
      <c r="KVR44" t="s">
        <v>210</v>
      </c>
      <c r="KVS44" t="s">
        <v>210</v>
      </c>
      <c r="KVT44" t="s">
        <v>210</v>
      </c>
      <c r="KVU44" t="s">
        <v>210</v>
      </c>
      <c r="KVV44" t="s">
        <v>210</v>
      </c>
      <c r="KVW44" t="s">
        <v>210</v>
      </c>
      <c r="KVX44" t="s">
        <v>210</v>
      </c>
      <c r="KVY44" t="s">
        <v>210</v>
      </c>
      <c r="KVZ44" t="s">
        <v>210</v>
      </c>
      <c r="KWA44" t="s">
        <v>210</v>
      </c>
      <c r="KWB44" t="s">
        <v>210</v>
      </c>
      <c r="KWC44" t="s">
        <v>210</v>
      </c>
      <c r="KWD44" t="s">
        <v>210</v>
      </c>
      <c r="KWE44" t="s">
        <v>210</v>
      </c>
      <c r="KWF44" t="s">
        <v>210</v>
      </c>
      <c r="KWG44" t="s">
        <v>210</v>
      </c>
      <c r="KWH44" t="s">
        <v>210</v>
      </c>
      <c r="KWI44" t="s">
        <v>210</v>
      </c>
      <c r="KWJ44" t="s">
        <v>210</v>
      </c>
      <c r="KWK44" t="s">
        <v>210</v>
      </c>
      <c r="KWL44" t="s">
        <v>210</v>
      </c>
      <c r="KWM44" t="s">
        <v>210</v>
      </c>
      <c r="KWN44" t="s">
        <v>210</v>
      </c>
      <c r="KWO44" t="s">
        <v>210</v>
      </c>
      <c r="KWP44" t="s">
        <v>210</v>
      </c>
      <c r="KWQ44" t="s">
        <v>210</v>
      </c>
      <c r="KWR44" t="s">
        <v>210</v>
      </c>
      <c r="KWS44" t="s">
        <v>210</v>
      </c>
      <c r="KWT44" t="s">
        <v>210</v>
      </c>
      <c r="KWU44" t="s">
        <v>210</v>
      </c>
      <c r="KWV44" t="s">
        <v>210</v>
      </c>
      <c r="KWW44" t="s">
        <v>210</v>
      </c>
      <c r="KWX44" t="s">
        <v>210</v>
      </c>
      <c r="KWY44" t="s">
        <v>210</v>
      </c>
      <c r="KWZ44" t="s">
        <v>210</v>
      </c>
      <c r="KXA44" t="s">
        <v>210</v>
      </c>
      <c r="KXB44" t="s">
        <v>210</v>
      </c>
      <c r="KXC44" t="s">
        <v>210</v>
      </c>
      <c r="KXD44" t="s">
        <v>210</v>
      </c>
      <c r="KXE44" t="s">
        <v>210</v>
      </c>
      <c r="KXF44" t="s">
        <v>210</v>
      </c>
      <c r="KXG44" t="s">
        <v>210</v>
      </c>
      <c r="KXH44" t="s">
        <v>210</v>
      </c>
      <c r="KXI44" t="s">
        <v>210</v>
      </c>
      <c r="KXJ44" t="s">
        <v>210</v>
      </c>
      <c r="KXK44" t="s">
        <v>210</v>
      </c>
      <c r="KXL44" t="s">
        <v>210</v>
      </c>
      <c r="KXM44" t="s">
        <v>210</v>
      </c>
      <c r="KXN44" t="s">
        <v>210</v>
      </c>
      <c r="KXO44" t="s">
        <v>210</v>
      </c>
      <c r="KXP44" t="s">
        <v>210</v>
      </c>
      <c r="KXQ44" t="s">
        <v>210</v>
      </c>
      <c r="KXR44" t="s">
        <v>210</v>
      </c>
      <c r="KXS44" t="s">
        <v>210</v>
      </c>
      <c r="KXT44" t="s">
        <v>210</v>
      </c>
      <c r="KXU44" t="s">
        <v>210</v>
      </c>
      <c r="KXV44" t="s">
        <v>210</v>
      </c>
      <c r="KXW44" t="s">
        <v>210</v>
      </c>
      <c r="KXX44" t="s">
        <v>210</v>
      </c>
      <c r="KXY44" t="s">
        <v>210</v>
      </c>
      <c r="KXZ44" t="s">
        <v>210</v>
      </c>
      <c r="KYA44" t="s">
        <v>210</v>
      </c>
      <c r="KYB44" t="s">
        <v>210</v>
      </c>
      <c r="KYC44" t="s">
        <v>210</v>
      </c>
      <c r="KYD44" t="s">
        <v>210</v>
      </c>
      <c r="KYE44" t="s">
        <v>210</v>
      </c>
      <c r="KYF44" t="s">
        <v>210</v>
      </c>
      <c r="KYG44" t="s">
        <v>210</v>
      </c>
      <c r="KYH44" t="s">
        <v>210</v>
      </c>
      <c r="KYI44" t="s">
        <v>210</v>
      </c>
      <c r="KYJ44" t="s">
        <v>210</v>
      </c>
      <c r="KYK44" t="s">
        <v>210</v>
      </c>
      <c r="KYL44" t="s">
        <v>210</v>
      </c>
      <c r="KYM44" t="s">
        <v>210</v>
      </c>
      <c r="KYN44" t="s">
        <v>210</v>
      </c>
      <c r="KYO44" t="s">
        <v>210</v>
      </c>
      <c r="KYP44" t="s">
        <v>210</v>
      </c>
      <c r="KYQ44" t="s">
        <v>210</v>
      </c>
      <c r="KYR44" t="s">
        <v>210</v>
      </c>
      <c r="KYS44" t="s">
        <v>210</v>
      </c>
      <c r="KYT44" t="s">
        <v>210</v>
      </c>
      <c r="KYU44" t="s">
        <v>210</v>
      </c>
      <c r="KYV44" t="s">
        <v>210</v>
      </c>
      <c r="KYW44" t="s">
        <v>210</v>
      </c>
      <c r="KYX44" t="s">
        <v>210</v>
      </c>
      <c r="KYY44" t="s">
        <v>210</v>
      </c>
      <c r="KYZ44" t="s">
        <v>210</v>
      </c>
      <c r="KZA44" t="s">
        <v>210</v>
      </c>
      <c r="KZB44" t="s">
        <v>210</v>
      </c>
      <c r="KZC44" t="s">
        <v>210</v>
      </c>
      <c r="KZD44" t="s">
        <v>210</v>
      </c>
      <c r="KZE44" t="s">
        <v>210</v>
      </c>
      <c r="KZF44" t="s">
        <v>210</v>
      </c>
      <c r="KZG44" t="s">
        <v>210</v>
      </c>
      <c r="KZH44" t="s">
        <v>210</v>
      </c>
      <c r="KZI44" t="s">
        <v>210</v>
      </c>
      <c r="KZJ44" t="s">
        <v>210</v>
      </c>
      <c r="KZK44" t="s">
        <v>210</v>
      </c>
      <c r="KZL44" t="s">
        <v>210</v>
      </c>
      <c r="KZM44" t="s">
        <v>210</v>
      </c>
      <c r="KZN44" t="s">
        <v>210</v>
      </c>
      <c r="KZO44" t="s">
        <v>210</v>
      </c>
      <c r="KZP44" t="s">
        <v>210</v>
      </c>
      <c r="KZQ44" t="s">
        <v>210</v>
      </c>
      <c r="KZR44" t="s">
        <v>210</v>
      </c>
      <c r="KZS44" t="s">
        <v>210</v>
      </c>
      <c r="KZT44" t="s">
        <v>210</v>
      </c>
      <c r="KZU44" t="s">
        <v>210</v>
      </c>
      <c r="KZV44" t="s">
        <v>210</v>
      </c>
      <c r="KZW44" t="s">
        <v>210</v>
      </c>
      <c r="KZX44" t="s">
        <v>210</v>
      </c>
      <c r="KZY44" t="s">
        <v>210</v>
      </c>
      <c r="KZZ44" t="s">
        <v>210</v>
      </c>
      <c r="LAA44" t="s">
        <v>210</v>
      </c>
      <c r="LAB44" t="s">
        <v>210</v>
      </c>
      <c r="LAC44" t="s">
        <v>210</v>
      </c>
      <c r="LAD44" t="s">
        <v>210</v>
      </c>
      <c r="LAE44" t="s">
        <v>210</v>
      </c>
      <c r="LAF44" t="s">
        <v>210</v>
      </c>
      <c r="LAG44" t="s">
        <v>210</v>
      </c>
      <c r="LAH44" t="s">
        <v>210</v>
      </c>
      <c r="LAI44" t="s">
        <v>210</v>
      </c>
      <c r="LAJ44" t="s">
        <v>210</v>
      </c>
      <c r="LAK44" t="s">
        <v>210</v>
      </c>
      <c r="LAL44" t="s">
        <v>210</v>
      </c>
      <c r="LAM44" t="s">
        <v>210</v>
      </c>
      <c r="LAN44" t="s">
        <v>210</v>
      </c>
      <c r="LAO44" t="s">
        <v>210</v>
      </c>
      <c r="LAP44" t="s">
        <v>210</v>
      </c>
      <c r="LAQ44" t="s">
        <v>210</v>
      </c>
      <c r="LAR44" t="s">
        <v>210</v>
      </c>
      <c r="LAS44" t="s">
        <v>210</v>
      </c>
      <c r="LAT44" t="s">
        <v>210</v>
      </c>
      <c r="LAU44" t="s">
        <v>210</v>
      </c>
      <c r="LAV44" t="s">
        <v>210</v>
      </c>
      <c r="LAW44" t="s">
        <v>210</v>
      </c>
      <c r="LAX44" t="s">
        <v>210</v>
      </c>
      <c r="LAY44" t="s">
        <v>210</v>
      </c>
      <c r="LAZ44" t="s">
        <v>210</v>
      </c>
      <c r="LBA44" t="s">
        <v>210</v>
      </c>
      <c r="LBB44" t="s">
        <v>210</v>
      </c>
      <c r="LBC44" t="s">
        <v>210</v>
      </c>
      <c r="LBD44" t="s">
        <v>210</v>
      </c>
      <c r="LBE44" t="s">
        <v>210</v>
      </c>
      <c r="LBF44" t="s">
        <v>210</v>
      </c>
      <c r="LBG44" t="s">
        <v>210</v>
      </c>
      <c r="LBH44" t="s">
        <v>210</v>
      </c>
      <c r="LBI44" t="s">
        <v>210</v>
      </c>
      <c r="LBJ44" t="s">
        <v>210</v>
      </c>
      <c r="LBK44" t="s">
        <v>210</v>
      </c>
      <c r="LBL44" t="s">
        <v>210</v>
      </c>
      <c r="LBM44" t="s">
        <v>210</v>
      </c>
      <c r="LBN44" t="s">
        <v>210</v>
      </c>
      <c r="LBO44" t="s">
        <v>210</v>
      </c>
      <c r="LBP44" t="s">
        <v>210</v>
      </c>
      <c r="LBQ44" t="s">
        <v>210</v>
      </c>
      <c r="LBR44" t="s">
        <v>210</v>
      </c>
      <c r="LBS44" t="s">
        <v>210</v>
      </c>
      <c r="LBT44" t="s">
        <v>210</v>
      </c>
      <c r="LBU44" t="s">
        <v>210</v>
      </c>
      <c r="LBV44" t="s">
        <v>210</v>
      </c>
      <c r="LBW44" t="s">
        <v>210</v>
      </c>
      <c r="LBX44" t="s">
        <v>210</v>
      </c>
      <c r="LBY44" t="s">
        <v>210</v>
      </c>
      <c r="LBZ44" t="s">
        <v>210</v>
      </c>
      <c r="LCA44" t="s">
        <v>210</v>
      </c>
      <c r="LCB44" t="s">
        <v>210</v>
      </c>
      <c r="LCC44" t="s">
        <v>210</v>
      </c>
      <c r="LCD44" t="s">
        <v>210</v>
      </c>
      <c r="LCE44" t="s">
        <v>210</v>
      </c>
      <c r="LCF44" t="s">
        <v>210</v>
      </c>
      <c r="LCG44" t="s">
        <v>210</v>
      </c>
      <c r="LCH44" t="s">
        <v>210</v>
      </c>
      <c r="LCI44" t="s">
        <v>210</v>
      </c>
      <c r="LCJ44" t="s">
        <v>210</v>
      </c>
      <c r="LCK44" t="s">
        <v>210</v>
      </c>
      <c r="LCL44" t="s">
        <v>210</v>
      </c>
      <c r="LCM44" t="s">
        <v>210</v>
      </c>
      <c r="LCN44" t="s">
        <v>210</v>
      </c>
      <c r="LCO44" t="s">
        <v>210</v>
      </c>
      <c r="LCP44" t="s">
        <v>210</v>
      </c>
      <c r="LCQ44" t="s">
        <v>210</v>
      </c>
      <c r="LCR44" t="s">
        <v>210</v>
      </c>
      <c r="LCS44" t="s">
        <v>210</v>
      </c>
      <c r="LCT44" t="s">
        <v>210</v>
      </c>
      <c r="LCU44" t="s">
        <v>210</v>
      </c>
      <c r="LCV44" t="s">
        <v>210</v>
      </c>
      <c r="LCW44" t="s">
        <v>210</v>
      </c>
      <c r="LCX44" t="s">
        <v>210</v>
      </c>
      <c r="LCY44" t="s">
        <v>210</v>
      </c>
      <c r="LCZ44" t="s">
        <v>210</v>
      </c>
      <c r="LDA44" t="s">
        <v>210</v>
      </c>
      <c r="LDB44" t="s">
        <v>210</v>
      </c>
      <c r="LDC44" t="s">
        <v>210</v>
      </c>
      <c r="LDD44" t="s">
        <v>210</v>
      </c>
      <c r="LDE44" t="s">
        <v>210</v>
      </c>
      <c r="LDF44" t="s">
        <v>210</v>
      </c>
      <c r="LDG44" t="s">
        <v>210</v>
      </c>
      <c r="LDH44" t="s">
        <v>210</v>
      </c>
      <c r="LDI44" t="s">
        <v>210</v>
      </c>
      <c r="LDJ44" t="s">
        <v>210</v>
      </c>
      <c r="LDK44" t="s">
        <v>210</v>
      </c>
      <c r="LDL44" t="s">
        <v>210</v>
      </c>
      <c r="LDM44" t="s">
        <v>210</v>
      </c>
      <c r="LDN44" t="s">
        <v>210</v>
      </c>
      <c r="LDO44" t="s">
        <v>210</v>
      </c>
      <c r="LDP44" t="s">
        <v>210</v>
      </c>
      <c r="LDQ44" t="s">
        <v>210</v>
      </c>
      <c r="LDR44" t="s">
        <v>210</v>
      </c>
      <c r="LDS44" t="s">
        <v>210</v>
      </c>
      <c r="LDT44" t="s">
        <v>210</v>
      </c>
      <c r="LDU44" t="s">
        <v>210</v>
      </c>
      <c r="LDV44" t="s">
        <v>210</v>
      </c>
      <c r="LDW44" t="s">
        <v>210</v>
      </c>
      <c r="LDX44" t="s">
        <v>210</v>
      </c>
      <c r="LDY44" t="s">
        <v>210</v>
      </c>
      <c r="LDZ44" t="s">
        <v>210</v>
      </c>
      <c r="LEA44" t="s">
        <v>210</v>
      </c>
      <c r="LEB44" t="s">
        <v>210</v>
      </c>
      <c r="LEC44" t="s">
        <v>210</v>
      </c>
      <c r="LED44" t="s">
        <v>210</v>
      </c>
      <c r="LEE44" t="s">
        <v>210</v>
      </c>
      <c r="LEF44" t="s">
        <v>210</v>
      </c>
      <c r="LEG44" t="s">
        <v>210</v>
      </c>
      <c r="LEH44" t="s">
        <v>210</v>
      </c>
      <c r="LEI44" t="s">
        <v>210</v>
      </c>
      <c r="LEJ44" t="s">
        <v>210</v>
      </c>
      <c r="LEK44" t="s">
        <v>210</v>
      </c>
      <c r="LEL44" t="s">
        <v>210</v>
      </c>
      <c r="LEM44" t="s">
        <v>210</v>
      </c>
      <c r="LEN44" t="s">
        <v>210</v>
      </c>
      <c r="LEO44" t="s">
        <v>210</v>
      </c>
      <c r="LEP44" t="s">
        <v>210</v>
      </c>
      <c r="LEQ44" t="s">
        <v>210</v>
      </c>
      <c r="LER44" t="s">
        <v>210</v>
      </c>
      <c r="LES44" t="s">
        <v>210</v>
      </c>
      <c r="LET44" t="s">
        <v>210</v>
      </c>
      <c r="LEU44" t="s">
        <v>210</v>
      </c>
      <c r="LEV44" t="s">
        <v>210</v>
      </c>
      <c r="LEW44" t="s">
        <v>210</v>
      </c>
      <c r="LEX44" t="s">
        <v>210</v>
      </c>
      <c r="LEY44" t="s">
        <v>210</v>
      </c>
      <c r="LEZ44" t="s">
        <v>210</v>
      </c>
      <c r="LFA44" t="s">
        <v>210</v>
      </c>
      <c r="LFB44" t="s">
        <v>210</v>
      </c>
      <c r="LFC44" t="s">
        <v>210</v>
      </c>
      <c r="LFD44" t="s">
        <v>210</v>
      </c>
      <c r="LFE44" t="s">
        <v>210</v>
      </c>
      <c r="LFF44" t="s">
        <v>210</v>
      </c>
      <c r="LFG44" t="s">
        <v>210</v>
      </c>
      <c r="LFH44" t="s">
        <v>210</v>
      </c>
      <c r="LFI44" t="s">
        <v>210</v>
      </c>
      <c r="LFJ44" t="s">
        <v>210</v>
      </c>
      <c r="LFK44" t="s">
        <v>210</v>
      </c>
      <c r="LFL44" t="s">
        <v>210</v>
      </c>
      <c r="LFM44" t="s">
        <v>210</v>
      </c>
      <c r="LFN44" t="s">
        <v>210</v>
      </c>
      <c r="LFO44" t="s">
        <v>210</v>
      </c>
      <c r="LFP44" t="s">
        <v>210</v>
      </c>
      <c r="LFQ44" t="s">
        <v>210</v>
      </c>
      <c r="LFR44" t="s">
        <v>210</v>
      </c>
      <c r="LFS44" t="s">
        <v>210</v>
      </c>
      <c r="LFT44" t="s">
        <v>210</v>
      </c>
      <c r="LFU44" t="s">
        <v>210</v>
      </c>
      <c r="LFV44" t="s">
        <v>210</v>
      </c>
      <c r="LFW44" t="s">
        <v>210</v>
      </c>
      <c r="LFX44" t="s">
        <v>210</v>
      </c>
      <c r="LFY44" t="s">
        <v>210</v>
      </c>
      <c r="LFZ44" t="s">
        <v>210</v>
      </c>
      <c r="LGA44" t="s">
        <v>210</v>
      </c>
      <c r="LGB44" t="s">
        <v>210</v>
      </c>
      <c r="LGC44" t="s">
        <v>210</v>
      </c>
      <c r="LGD44" t="s">
        <v>210</v>
      </c>
      <c r="LGE44" t="s">
        <v>210</v>
      </c>
      <c r="LGF44" t="s">
        <v>210</v>
      </c>
      <c r="LGG44" t="s">
        <v>210</v>
      </c>
      <c r="LGH44" t="s">
        <v>210</v>
      </c>
      <c r="LGI44" t="s">
        <v>210</v>
      </c>
      <c r="LGJ44" t="s">
        <v>210</v>
      </c>
      <c r="LGK44" t="s">
        <v>210</v>
      </c>
      <c r="LGL44" t="s">
        <v>210</v>
      </c>
      <c r="LGM44" t="s">
        <v>210</v>
      </c>
      <c r="LGN44" t="s">
        <v>210</v>
      </c>
      <c r="LGO44" t="s">
        <v>210</v>
      </c>
      <c r="LGP44" t="s">
        <v>210</v>
      </c>
      <c r="LGQ44" t="s">
        <v>210</v>
      </c>
      <c r="LGR44" t="s">
        <v>210</v>
      </c>
      <c r="LGS44" t="s">
        <v>210</v>
      </c>
      <c r="LGT44" t="s">
        <v>210</v>
      </c>
      <c r="LGU44" t="s">
        <v>210</v>
      </c>
      <c r="LGV44" t="s">
        <v>210</v>
      </c>
      <c r="LGW44" t="s">
        <v>210</v>
      </c>
      <c r="LGX44" t="s">
        <v>210</v>
      </c>
      <c r="LGY44" t="s">
        <v>210</v>
      </c>
      <c r="LGZ44" t="s">
        <v>210</v>
      </c>
      <c r="LHA44" t="s">
        <v>210</v>
      </c>
      <c r="LHB44" t="s">
        <v>210</v>
      </c>
      <c r="LHC44" t="s">
        <v>210</v>
      </c>
      <c r="LHD44" t="s">
        <v>210</v>
      </c>
      <c r="LHE44" t="s">
        <v>210</v>
      </c>
      <c r="LHF44" t="s">
        <v>210</v>
      </c>
      <c r="LHG44" t="s">
        <v>210</v>
      </c>
      <c r="LHH44" t="s">
        <v>210</v>
      </c>
      <c r="LHI44" t="s">
        <v>210</v>
      </c>
      <c r="LHJ44" t="s">
        <v>210</v>
      </c>
      <c r="LHK44" t="s">
        <v>210</v>
      </c>
      <c r="LHL44" t="s">
        <v>210</v>
      </c>
      <c r="LHM44" t="s">
        <v>210</v>
      </c>
      <c r="LHN44" t="s">
        <v>210</v>
      </c>
      <c r="LHO44" t="s">
        <v>210</v>
      </c>
      <c r="LHP44" t="s">
        <v>210</v>
      </c>
      <c r="LHQ44" t="s">
        <v>210</v>
      </c>
      <c r="LHR44" t="s">
        <v>210</v>
      </c>
      <c r="LHS44" t="s">
        <v>210</v>
      </c>
      <c r="LHT44" t="s">
        <v>210</v>
      </c>
      <c r="LHU44" t="s">
        <v>210</v>
      </c>
      <c r="LHV44" t="s">
        <v>210</v>
      </c>
      <c r="LHW44" t="s">
        <v>210</v>
      </c>
      <c r="LHX44" t="s">
        <v>210</v>
      </c>
      <c r="LHY44" t="s">
        <v>210</v>
      </c>
      <c r="LHZ44" t="s">
        <v>210</v>
      </c>
      <c r="LIA44" t="s">
        <v>210</v>
      </c>
      <c r="LIB44" t="s">
        <v>210</v>
      </c>
      <c r="LIC44" t="s">
        <v>210</v>
      </c>
      <c r="LID44" t="s">
        <v>210</v>
      </c>
      <c r="LIE44" t="s">
        <v>210</v>
      </c>
      <c r="LIF44" t="s">
        <v>210</v>
      </c>
      <c r="LIG44" t="s">
        <v>210</v>
      </c>
      <c r="LIH44" t="s">
        <v>210</v>
      </c>
      <c r="LII44" t="s">
        <v>210</v>
      </c>
      <c r="LIJ44" t="s">
        <v>210</v>
      </c>
      <c r="LIK44" t="s">
        <v>210</v>
      </c>
      <c r="LIL44" t="s">
        <v>210</v>
      </c>
      <c r="LIM44" t="s">
        <v>210</v>
      </c>
      <c r="LIN44" t="s">
        <v>210</v>
      </c>
      <c r="LIO44" t="s">
        <v>210</v>
      </c>
      <c r="LIP44" t="s">
        <v>210</v>
      </c>
      <c r="LIQ44" t="s">
        <v>210</v>
      </c>
      <c r="LIR44" t="s">
        <v>210</v>
      </c>
      <c r="LIS44" t="s">
        <v>210</v>
      </c>
      <c r="LIT44" t="s">
        <v>210</v>
      </c>
      <c r="LIU44" t="s">
        <v>210</v>
      </c>
      <c r="LIV44" t="s">
        <v>210</v>
      </c>
      <c r="LIW44" t="s">
        <v>210</v>
      </c>
      <c r="LIX44" t="s">
        <v>210</v>
      </c>
      <c r="LIY44" t="s">
        <v>210</v>
      </c>
      <c r="LIZ44" t="s">
        <v>210</v>
      </c>
      <c r="LJA44" t="s">
        <v>210</v>
      </c>
      <c r="LJB44" t="s">
        <v>210</v>
      </c>
      <c r="LJC44" t="s">
        <v>210</v>
      </c>
      <c r="LJD44" t="s">
        <v>210</v>
      </c>
      <c r="LJE44" t="s">
        <v>210</v>
      </c>
      <c r="LJF44" t="s">
        <v>210</v>
      </c>
      <c r="LJG44" t="s">
        <v>210</v>
      </c>
      <c r="LJH44" t="s">
        <v>210</v>
      </c>
      <c r="LJI44" t="s">
        <v>210</v>
      </c>
      <c r="LJJ44" t="s">
        <v>210</v>
      </c>
      <c r="LJK44" t="s">
        <v>210</v>
      </c>
      <c r="LJL44" t="s">
        <v>210</v>
      </c>
      <c r="LJM44" t="s">
        <v>210</v>
      </c>
      <c r="LJN44" t="s">
        <v>210</v>
      </c>
      <c r="LJO44" t="s">
        <v>210</v>
      </c>
      <c r="LJP44" t="s">
        <v>210</v>
      </c>
      <c r="LJQ44" t="s">
        <v>210</v>
      </c>
      <c r="LJR44" t="s">
        <v>210</v>
      </c>
      <c r="LJS44" t="s">
        <v>210</v>
      </c>
      <c r="LJT44" t="s">
        <v>210</v>
      </c>
      <c r="LJU44" t="s">
        <v>210</v>
      </c>
      <c r="LJV44" t="s">
        <v>210</v>
      </c>
      <c r="LJW44" t="s">
        <v>210</v>
      </c>
      <c r="LJX44" t="s">
        <v>210</v>
      </c>
      <c r="LJY44" t="s">
        <v>210</v>
      </c>
      <c r="LJZ44" t="s">
        <v>210</v>
      </c>
      <c r="LKA44" t="s">
        <v>210</v>
      </c>
      <c r="LKB44" t="s">
        <v>210</v>
      </c>
      <c r="LKC44" t="s">
        <v>210</v>
      </c>
      <c r="LKD44" t="s">
        <v>210</v>
      </c>
      <c r="LKE44" t="s">
        <v>210</v>
      </c>
      <c r="LKF44" t="s">
        <v>210</v>
      </c>
      <c r="LKG44" t="s">
        <v>210</v>
      </c>
      <c r="LKH44" t="s">
        <v>210</v>
      </c>
      <c r="LKI44" t="s">
        <v>210</v>
      </c>
      <c r="LKJ44" t="s">
        <v>210</v>
      </c>
      <c r="LKK44" t="s">
        <v>210</v>
      </c>
      <c r="LKL44" t="s">
        <v>210</v>
      </c>
      <c r="LKM44" t="s">
        <v>210</v>
      </c>
      <c r="LKN44" t="s">
        <v>210</v>
      </c>
      <c r="LKO44" t="s">
        <v>210</v>
      </c>
      <c r="LKP44" t="s">
        <v>210</v>
      </c>
      <c r="LKQ44" t="s">
        <v>210</v>
      </c>
      <c r="LKR44" t="s">
        <v>210</v>
      </c>
      <c r="LKS44" t="s">
        <v>210</v>
      </c>
      <c r="LKT44" t="s">
        <v>210</v>
      </c>
      <c r="LKU44" t="s">
        <v>210</v>
      </c>
      <c r="LKV44" t="s">
        <v>210</v>
      </c>
      <c r="LKW44" t="s">
        <v>210</v>
      </c>
      <c r="LKX44" t="s">
        <v>210</v>
      </c>
      <c r="LKY44" t="s">
        <v>210</v>
      </c>
      <c r="LKZ44" t="s">
        <v>210</v>
      </c>
      <c r="LLA44" t="s">
        <v>210</v>
      </c>
      <c r="LLB44" t="s">
        <v>210</v>
      </c>
      <c r="LLC44" t="s">
        <v>210</v>
      </c>
      <c r="LLD44" t="s">
        <v>210</v>
      </c>
      <c r="LLE44" t="s">
        <v>210</v>
      </c>
      <c r="LLF44" t="s">
        <v>210</v>
      </c>
      <c r="LLG44" t="s">
        <v>210</v>
      </c>
      <c r="LLH44" t="s">
        <v>210</v>
      </c>
      <c r="LLI44" t="s">
        <v>210</v>
      </c>
      <c r="LLJ44" t="s">
        <v>210</v>
      </c>
      <c r="LLK44" t="s">
        <v>210</v>
      </c>
      <c r="LLL44" t="s">
        <v>210</v>
      </c>
      <c r="LLM44" t="s">
        <v>210</v>
      </c>
      <c r="LLN44" t="s">
        <v>210</v>
      </c>
      <c r="LLO44" t="s">
        <v>210</v>
      </c>
      <c r="LLP44" t="s">
        <v>210</v>
      </c>
      <c r="LLQ44" t="s">
        <v>210</v>
      </c>
      <c r="LLR44" t="s">
        <v>210</v>
      </c>
      <c r="LLS44" t="s">
        <v>210</v>
      </c>
      <c r="LLT44" t="s">
        <v>210</v>
      </c>
      <c r="LLU44" t="s">
        <v>210</v>
      </c>
      <c r="LLV44" t="s">
        <v>210</v>
      </c>
      <c r="LLW44" t="s">
        <v>210</v>
      </c>
      <c r="LLX44" t="s">
        <v>210</v>
      </c>
      <c r="LLY44" t="s">
        <v>210</v>
      </c>
      <c r="LLZ44" t="s">
        <v>210</v>
      </c>
      <c r="LMA44" t="s">
        <v>210</v>
      </c>
      <c r="LMB44" t="s">
        <v>210</v>
      </c>
      <c r="LMC44" t="s">
        <v>210</v>
      </c>
      <c r="LMD44" t="s">
        <v>210</v>
      </c>
      <c r="LME44" t="s">
        <v>210</v>
      </c>
      <c r="LMF44" t="s">
        <v>210</v>
      </c>
      <c r="LMG44" t="s">
        <v>210</v>
      </c>
      <c r="LMH44" t="s">
        <v>210</v>
      </c>
      <c r="LMI44" t="s">
        <v>210</v>
      </c>
      <c r="LMJ44" t="s">
        <v>210</v>
      </c>
      <c r="LMK44" t="s">
        <v>210</v>
      </c>
      <c r="LML44" t="s">
        <v>210</v>
      </c>
      <c r="LMM44" t="s">
        <v>210</v>
      </c>
      <c r="LMN44" t="s">
        <v>210</v>
      </c>
      <c r="LMO44" t="s">
        <v>210</v>
      </c>
      <c r="LMP44" t="s">
        <v>210</v>
      </c>
      <c r="LMQ44" t="s">
        <v>210</v>
      </c>
      <c r="LMR44" t="s">
        <v>210</v>
      </c>
      <c r="LMS44" t="s">
        <v>210</v>
      </c>
      <c r="LMT44" t="s">
        <v>210</v>
      </c>
      <c r="LMU44" t="s">
        <v>210</v>
      </c>
      <c r="LMV44" t="s">
        <v>210</v>
      </c>
      <c r="LMW44" t="s">
        <v>210</v>
      </c>
      <c r="LMX44" t="s">
        <v>210</v>
      </c>
      <c r="LMY44" t="s">
        <v>210</v>
      </c>
      <c r="LMZ44" t="s">
        <v>210</v>
      </c>
      <c r="LNA44" t="s">
        <v>210</v>
      </c>
      <c r="LNB44" t="s">
        <v>210</v>
      </c>
      <c r="LNC44" t="s">
        <v>210</v>
      </c>
      <c r="LND44" t="s">
        <v>210</v>
      </c>
      <c r="LNE44" t="s">
        <v>210</v>
      </c>
      <c r="LNF44" t="s">
        <v>210</v>
      </c>
      <c r="LNG44" t="s">
        <v>210</v>
      </c>
      <c r="LNH44" t="s">
        <v>210</v>
      </c>
      <c r="LNI44" t="s">
        <v>210</v>
      </c>
      <c r="LNJ44" t="s">
        <v>210</v>
      </c>
      <c r="LNK44" t="s">
        <v>210</v>
      </c>
      <c r="LNL44" t="s">
        <v>210</v>
      </c>
      <c r="LNM44" t="s">
        <v>210</v>
      </c>
      <c r="LNN44" t="s">
        <v>210</v>
      </c>
      <c r="LNO44" t="s">
        <v>210</v>
      </c>
      <c r="LNP44" t="s">
        <v>210</v>
      </c>
      <c r="LNQ44" t="s">
        <v>210</v>
      </c>
      <c r="LNR44" t="s">
        <v>210</v>
      </c>
      <c r="LNS44" t="s">
        <v>210</v>
      </c>
      <c r="LNT44" t="s">
        <v>210</v>
      </c>
      <c r="LNU44" t="s">
        <v>210</v>
      </c>
      <c r="LNV44" t="s">
        <v>210</v>
      </c>
      <c r="LNW44" t="s">
        <v>210</v>
      </c>
      <c r="LNX44" t="s">
        <v>210</v>
      </c>
      <c r="LNY44" t="s">
        <v>210</v>
      </c>
      <c r="LNZ44" t="s">
        <v>210</v>
      </c>
      <c r="LOA44" t="s">
        <v>210</v>
      </c>
      <c r="LOB44" t="s">
        <v>210</v>
      </c>
      <c r="LOC44" t="s">
        <v>210</v>
      </c>
      <c r="LOD44" t="s">
        <v>210</v>
      </c>
      <c r="LOE44" t="s">
        <v>210</v>
      </c>
      <c r="LOF44" t="s">
        <v>210</v>
      </c>
      <c r="LOG44" t="s">
        <v>210</v>
      </c>
      <c r="LOH44" t="s">
        <v>210</v>
      </c>
      <c r="LOI44" t="s">
        <v>210</v>
      </c>
      <c r="LOJ44" t="s">
        <v>210</v>
      </c>
      <c r="LOK44" t="s">
        <v>210</v>
      </c>
      <c r="LOL44" t="s">
        <v>210</v>
      </c>
      <c r="LOM44" t="s">
        <v>210</v>
      </c>
      <c r="LON44" t="s">
        <v>210</v>
      </c>
      <c r="LOO44" t="s">
        <v>210</v>
      </c>
      <c r="LOP44" t="s">
        <v>210</v>
      </c>
      <c r="LOQ44" t="s">
        <v>210</v>
      </c>
      <c r="LOR44" t="s">
        <v>210</v>
      </c>
      <c r="LOS44" t="s">
        <v>210</v>
      </c>
      <c r="LOT44" t="s">
        <v>210</v>
      </c>
      <c r="LOU44" t="s">
        <v>210</v>
      </c>
      <c r="LOV44" t="s">
        <v>210</v>
      </c>
      <c r="LOW44" t="s">
        <v>210</v>
      </c>
      <c r="LOX44" t="s">
        <v>210</v>
      </c>
      <c r="LOY44" t="s">
        <v>210</v>
      </c>
      <c r="LOZ44" t="s">
        <v>210</v>
      </c>
      <c r="LPA44" t="s">
        <v>210</v>
      </c>
      <c r="LPB44" t="s">
        <v>210</v>
      </c>
      <c r="LPC44" t="s">
        <v>210</v>
      </c>
      <c r="LPD44" t="s">
        <v>210</v>
      </c>
      <c r="LPE44" t="s">
        <v>210</v>
      </c>
      <c r="LPF44" t="s">
        <v>210</v>
      </c>
      <c r="LPG44" t="s">
        <v>210</v>
      </c>
      <c r="LPH44" t="s">
        <v>210</v>
      </c>
      <c r="LPI44" t="s">
        <v>210</v>
      </c>
      <c r="LPJ44" t="s">
        <v>210</v>
      </c>
      <c r="LPK44" t="s">
        <v>210</v>
      </c>
      <c r="LPL44" t="s">
        <v>210</v>
      </c>
      <c r="LPM44" t="s">
        <v>210</v>
      </c>
      <c r="LPN44" t="s">
        <v>210</v>
      </c>
      <c r="LPO44" t="s">
        <v>210</v>
      </c>
      <c r="LPP44" t="s">
        <v>210</v>
      </c>
      <c r="LPQ44" t="s">
        <v>210</v>
      </c>
      <c r="LPR44" t="s">
        <v>210</v>
      </c>
      <c r="LPS44" t="s">
        <v>210</v>
      </c>
      <c r="LPT44" t="s">
        <v>210</v>
      </c>
      <c r="LPU44" t="s">
        <v>210</v>
      </c>
      <c r="LPV44" t="s">
        <v>210</v>
      </c>
      <c r="LPW44" t="s">
        <v>210</v>
      </c>
      <c r="LPX44" t="s">
        <v>210</v>
      </c>
      <c r="LPY44" t="s">
        <v>210</v>
      </c>
      <c r="LPZ44" t="s">
        <v>210</v>
      </c>
      <c r="LQA44" t="s">
        <v>210</v>
      </c>
      <c r="LQB44" t="s">
        <v>210</v>
      </c>
      <c r="LQC44" t="s">
        <v>210</v>
      </c>
      <c r="LQD44" t="s">
        <v>210</v>
      </c>
      <c r="LQE44" t="s">
        <v>210</v>
      </c>
      <c r="LQF44" t="s">
        <v>210</v>
      </c>
      <c r="LQG44" t="s">
        <v>210</v>
      </c>
      <c r="LQH44" t="s">
        <v>210</v>
      </c>
      <c r="LQI44" t="s">
        <v>210</v>
      </c>
      <c r="LQJ44" t="s">
        <v>210</v>
      </c>
      <c r="LQK44" t="s">
        <v>210</v>
      </c>
      <c r="LQL44" t="s">
        <v>210</v>
      </c>
      <c r="LQM44" t="s">
        <v>210</v>
      </c>
      <c r="LQN44" t="s">
        <v>210</v>
      </c>
      <c r="LQO44" t="s">
        <v>210</v>
      </c>
      <c r="LQP44" t="s">
        <v>210</v>
      </c>
      <c r="LQQ44" t="s">
        <v>210</v>
      </c>
      <c r="LQR44" t="s">
        <v>210</v>
      </c>
      <c r="LQS44" t="s">
        <v>210</v>
      </c>
      <c r="LQT44" t="s">
        <v>210</v>
      </c>
      <c r="LQU44" t="s">
        <v>210</v>
      </c>
      <c r="LQV44" t="s">
        <v>210</v>
      </c>
      <c r="LQW44" t="s">
        <v>210</v>
      </c>
      <c r="LQX44" t="s">
        <v>210</v>
      </c>
      <c r="LQY44" t="s">
        <v>210</v>
      </c>
      <c r="LQZ44" t="s">
        <v>210</v>
      </c>
      <c r="LRA44" t="s">
        <v>210</v>
      </c>
      <c r="LRB44" t="s">
        <v>210</v>
      </c>
      <c r="LRC44" t="s">
        <v>210</v>
      </c>
      <c r="LRD44" t="s">
        <v>210</v>
      </c>
      <c r="LRE44" t="s">
        <v>210</v>
      </c>
      <c r="LRF44" t="s">
        <v>210</v>
      </c>
      <c r="LRG44" t="s">
        <v>210</v>
      </c>
      <c r="LRH44" t="s">
        <v>210</v>
      </c>
      <c r="LRI44" t="s">
        <v>210</v>
      </c>
      <c r="LRJ44" t="s">
        <v>210</v>
      </c>
      <c r="LRK44" t="s">
        <v>210</v>
      </c>
      <c r="LRL44" t="s">
        <v>210</v>
      </c>
      <c r="LRM44" t="s">
        <v>210</v>
      </c>
      <c r="LRN44" t="s">
        <v>210</v>
      </c>
      <c r="LRO44" t="s">
        <v>210</v>
      </c>
      <c r="LRP44" t="s">
        <v>210</v>
      </c>
      <c r="LRQ44" t="s">
        <v>210</v>
      </c>
      <c r="LRR44" t="s">
        <v>210</v>
      </c>
      <c r="LRS44" t="s">
        <v>210</v>
      </c>
      <c r="LRT44" t="s">
        <v>210</v>
      </c>
      <c r="LRU44" t="s">
        <v>210</v>
      </c>
      <c r="LRV44" t="s">
        <v>210</v>
      </c>
      <c r="LRW44" t="s">
        <v>210</v>
      </c>
      <c r="LRX44" t="s">
        <v>210</v>
      </c>
      <c r="LRY44" t="s">
        <v>210</v>
      </c>
      <c r="LRZ44" t="s">
        <v>210</v>
      </c>
      <c r="LSA44" t="s">
        <v>210</v>
      </c>
      <c r="LSB44" t="s">
        <v>210</v>
      </c>
      <c r="LSC44" t="s">
        <v>210</v>
      </c>
      <c r="LSD44" t="s">
        <v>210</v>
      </c>
      <c r="LSE44" t="s">
        <v>210</v>
      </c>
      <c r="LSF44" t="s">
        <v>210</v>
      </c>
      <c r="LSG44" t="s">
        <v>210</v>
      </c>
      <c r="LSH44" t="s">
        <v>210</v>
      </c>
      <c r="LSI44" t="s">
        <v>210</v>
      </c>
      <c r="LSJ44" t="s">
        <v>210</v>
      </c>
      <c r="LSK44" t="s">
        <v>210</v>
      </c>
      <c r="LSL44" t="s">
        <v>210</v>
      </c>
      <c r="LSM44" t="s">
        <v>210</v>
      </c>
      <c r="LSN44" t="s">
        <v>210</v>
      </c>
      <c r="LSO44" t="s">
        <v>210</v>
      </c>
      <c r="LSP44" t="s">
        <v>210</v>
      </c>
      <c r="LSQ44" t="s">
        <v>210</v>
      </c>
      <c r="LSR44" t="s">
        <v>210</v>
      </c>
      <c r="LSS44" t="s">
        <v>210</v>
      </c>
      <c r="LST44" t="s">
        <v>210</v>
      </c>
      <c r="LSU44" t="s">
        <v>210</v>
      </c>
      <c r="LSV44" t="s">
        <v>210</v>
      </c>
      <c r="LSW44" t="s">
        <v>210</v>
      </c>
      <c r="LSX44" t="s">
        <v>210</v>
      </c>
      <c r="LSY44" t="s">
        <v>210</v>
      </c>
      <c r="LSZ44" t="s">
        <v>210</v>
      </c>
      <c r="LTA44" t="s">
        <v>210</v>
      </c>
      <c r="LTB44" t="s">
        <v>210</v>
      </c>
      <c r="LTC44" t="s">
        <v>210</v>
      </c>
      <c r="LTD44" t="s">
        <v>210</v>
      </c>
      <c r="LTE44" t="s">
        <v>210</v>
      </c>
      <c r="LTF44" t="s">
        <v>210</v>
      </c>
      <c r="LTG44" t="s">
        <v>210</v>
      </c>
      <c r="LTH44" t="s">
        <v>210</v>
      </c>
      <c r="LTI44" t="s">
        <v>210</v>
      </c>
      <c r="LTJ44" t="s">
        <v>210</v>
      </c>
      <c r="LTK44" t="s">
        <v>210</v>
      </c>
      <c r="LTL44" t="s">
        <v>210</v>
      </c>
      <c r="LTM44" t="s">
        <v>210</v>
      </c>
      <c r="LTN44" t="s">
        <v>210</v>
      </c>
      <c r="LTO44" t="s">
        <v>210</v>
      </c>
      <c r="LTP44" t="s">
        <v>210</v>
      </c>
      <c r="LTQ44" t="s">
        <v>210</v>
      </c>
      <c r="LTR44" t="s">
        <v>210</v>
      </c>
      <c r="LTS44" t="s">
        <v>210</v>
      </c>
      <c r="LTT44" t="s">
        <v>210</v>
      </c>
      <c r="LTU44" t="s">
        <v>210</v>
      </c>
      <c r="LTV44" t="s">
        <v>210</v>
      </c>
      <c r="LTW44" t="s">
        <v>210</v>
      </c>
      <c r="LTX44" t="s">
        <v>210</v>
      </c>
      <c r="LTY44" t="s">
        <v>210</v>
      </c>
      <c r="LTZ44" t="s">
        <v>210</v>
      </c>
      <c r="LUA44" t="s">
        <v>210</v>
      </c>
      <c r="LUB44" t="s">
        <v>210</v>
      </c>
      <c r="LUC44" t="s">
        <v>210</v>
      </c>
      <c r="LUD44" t="s">
        <v>210</v>
      </c>
      <c r="LUE44" t="s">
        <v>210</v>
      </c>
      <c r="LUF44" t="s">
        <v>210</v>
      </c>
      <c r="LUG44" t="s">
        <v>210</v>
      </c>
      <c r="LUH44" t="s">
        <v>210</v>
      </c>
      <c r="LUI44" t="s">
        <v>210</v>
      </c>
      <c r="LUJ44" t="s">
        <v>210</v>
      </c>
      <c r="LUK44" t="s">
        <v>210</v>
      </c>
      <c r="LUL44" t="s">
        <v>210</v>
      </c>
      <c r="LUM44" t="s">
        <v>210</v>
      </c>
      <c r="LUN44" t="s">
        <v>210</v>
      </c>
      <c r="LUO44" t="s">
        <v>210</v>
      </c>
      <c r="LUP44" t="s">
        <v>210</v>
      </c>
      <c r="LUQ44" t="s">
        <v>210</v>
      </c>
      <c r="LUR44" t="s">
        <v>210</v>
      </c>
      <c r="LUS44" t="s">
        <v>210</v>
      </c>
      <c r="LUT44" t="s">
        <v>210</v>
      </c>
      <c r="LUU44" t="s">
        <v>210</v>
      </c>
      <c r="LUV44" t="s">
        <v>210</v>
      </c>
      <c r="LUW44" t="s">
        <v>210</v>
      </c>
      <c r="LUX44" t="s">
        <v>210</v>
      </c>
      <c r="LUY44" t="s">
        <v>210</v>
      </c>
      <c r="LUZ44" t="s">
        <v>210</v>
      </c>
      <c r="LVA44" t="s">
        <v>210</v>
      </c>
      <c r="LVB44" t="s">
        <v>210</v>
      </c>
      <c r="LVC44" t="s">
        <v>210</v>
      </c>
      <c r="LVD44" t="s">
        <v>210</v>
      </c>
      <c r="LVE44" t="s">
        <v>210</v>
      </c>
      <c r="LVF44" t="s">
        <v>210</v>
      </c>
      <c r="LVG44" t="s">
        <v>210</v>
      </c>
      <c r="LVH44" t="s">
        <v>210</v>
      </c>
      <c r="LVI44" t="s">
        <v>210</v>
      </c>
      <c r="LVJ44" t="s">
        <v>210</v>
      </c>
      <c r="LVK44" t="s">
        <v>210</v>
      </c>
      <c r="LVL44" t="s">
        <v>210</v>
      </c>
      <c r="LVM44" t="s">
        <v>210</v>
      </c>
      <c r="LVN44" t="s">
        <v>210</v>
      </c>
      <c r="LVO44" t="s">
        <v>210</v>
      </c>
      <c r="LVP44" t="s">
        <v>210</v>
      </c>
      <c r="LVQ44" t="s">
        <v>210</v>
      </c>
      <c r="LVR44" t="s">
        <v>210</v>
      </c>
      <c r="LVS44" t="s">
        <v>210</v>
      </c>
      <c r="LVT44" t="s">
        <v>210</v>
      </c>
      <c r="LVU44" t="s">
        <v>210</v>
      </c>
      <c r="LVV44" t="s">
        <v>210</v>
      </c>
      <c r="LVW44" t="s">
        <v>210</v>
      </c>
      <c r="LVX44" t="s">
        <v>210</v>
      </c>
      <c r="LVY44" t="s">
        <v>210</v>
      </c>
      <c r="LVZ44" t="s">
        <v>210</v>
      </c>
      <c r="LWA44" t="s">
        <v>210</v>
      </c>
      <c r="LWB44" t="s">
        <v>210</v>
      </c>
      <c r="LWC44" t="s">
        <v>210</v>
      </c>
      <c r="LWD44" t="s">
        <v>210</v>
      </c>
      <c r="LWE44" t="s">
        <v>210</v>
      </c>
      <c r="LWF44" t="s">
        <v>210</v>
      </c>
      <c r="LWG44" t="s">
        <v>210</v>
      </c>
      <c r="LWH44" t="s">
        <v>210</v>
      </c>
      <c r="LWI44" t="s">
        <v>210</v>
      </c>
      <c r="LWJ44" t="s">
        <v>210</v>
      </c>
      <c r="LWK44" t="s">
        <v>210</v>
      </c>
      <c r="LWL44" t="s">
        <v>210</v>
      </c>
      <c r="LWM44" t="s">
        <v>210</v>
      </c>
      <c r="LWN44" t="s">
        <v>210</v>
      </c>
      <c r="LWO44" t="s">
        <v>210</v>
      </c>
      <c r="LWP44" t="s">
        <v>210</v>
      </c>
      <c r="LWQ44" t="s">
        <v>210</v>
      </c>
      <c r="LWR44" t="s">
        <v>210</v>
      </c>
      <c r="LWS44" t="s">
        <v>210</v>
      </c>
      <c r="LWT44" t="s">
        <v>210</v>
      </c>
      <c r="LWU44" t="s">
        <v>210</v>
      </c>
      <c r="LWV44" t="s">
        <v>210</v>
      </c>
      <c r="LWW44" t="s">
        <v>210</v>
      </c>
      <c r="LWX44" t="s">
        <v>210</v>
      </c>
      <c r="LWY44" t="s">
        <v>210</v>
      </c>
      <c r="LWZ44" t="s">
        <v>210</v>
      </c>
      <c r="LXA44" t="s">
        <v>210</v>
      </c>
      <c r="LXB44" t="s">
        <v>210</v>
      </c>
      <c r="LXC44" t="s">
        <v>210</v>
      </c>
      <c r="LXD44" t="s">
        <v>210</v>
      </c>
      <c r="LXE44" t="s">
        <v>210</v>
      </c>
      <c r="LXF44" t="s">
        <v>210</v>
      </c>
      <c r="LXG44" t="s">
        <v>210</v>
      </c>
      <c r="LXH44" t="s">
        <v>210</v>
      </c>
      <c r="LXI44" t="s">
        <v>210</v>
      </c>
      <c r="LXJ44" t="s">
        <v>210</v>
      </c>
      <c r="LXK44" t="s">
        <v>210</v>
      </c>
      <c r="LXL44" t="s">
        <v>210</v>
      </c>
      <c r="LXM44" t="s">
        <v>210</v>
      </c>
      <c r="LXN44" t="s">
        <v>210</v>
      </c>
      <c r="LXO44" t="s">
        <v>210</v>
      </c>
      <c r="LXP44" t="s">
        <v>210</v>
      </c>
      <c r="LXQ44" t="s">
        <v>210</v>
      </c>
      <c r="LXR44" t="s">
        <v>210</v>
      </c>
      <c r="LXS44" t="s">
        <v>210</v>
      </c>
      <c r="LXT44" t="s">
        <v>210</v>
      </c>
      <c r="LXU44" t="s">
        <v>210</v>
      </c>
      <c r="LXV44" t="s">
        <v>210</v>
      </c>
      <c r="LXW44" t="s">
        <v>210</v>
      </c>
      <c r="LXX44" t="s">
        <v>210</v>
      </c>
      <c r="LXY44" t="s">
        <v>210</v>
      </c>
      <c r="LXZ44" t="s">
        <v>210</v>
      </c>
      <c r="LYA44" t="s">
        <v>210</v>
      </c>
      <c r="LYB44" t="s">
        <v>210</v>
      </c>
      <c r="LYC44" t="s">
        <v>210</v>
      </c>
      <c r="LYD44" t="s">
        <v>210</v>
      </c>
      <c r="LYE44" t="s">
        <v>210</v>
      </c>
      <c r="LYF44" t="s">
        <v>210</v>
      </c>
      <c r="LYG44" t="s">
        <v>210</v>
      </c>
      <c r="LYH44" t="s">
        <v>210</v>
      </c>
      <c r="LYI44" t="s">
        <v>210</v>
      </c>
      <c r="LYJ44" t="s">
        <v>210</v>
      </c>
      <c r="LYK44" t="s">
        <v>210</v>
      </c>
      <c r="LYL44" t="s">
        <v>210</v>
      </c>
      <c r="LYM44" t="s">
        <v>210</v>
      </c>
      <c r="LYN44" t="s">
        <v>210</v>
      </c>
      <c r="LYO44" t="s">
        <v>210</v>
      </c>
      <c r="LYP44" t="s">
        <v>210</v>
      </c>
      <c r="LYQ44" t="s">
        <v>210</v>
      </c>
      <c r="LYR44" t="s">
        <v>210</v>
      </c>
      <c r="LYS44" t="s">
        <v>210</v>
      </c>
      <c r="LYT44" t="s">
        <v>210</v>
      </c>
      <c r="LYU44" t="s">
        <v>210</v>
      </c>
      <c r="LYV44" t="s">
        <v>210</v>
      </c>
      <c r="LYW44" t="s">
        <v>210</v>
      </c>
      <c r="LYX44" t="s">
        <v>210</v>
      </c>
      <c r="LYY44" t="s">
        <v>210</v>
      </c>
      <c r="LYZ44" t="s">
        <v>210</v>
      </c>
      <c r="LZA44" t="s">
        <v>210</v>
      </c>
      <c r="LZB44" t="s">
        <v>210</v>
      </c>
      <c r="LZC44" t="s">
        <v>210</v>
      </c>
      <c r="LZD44" t="s">
        <v>210</v>
      </c>
      <c r="LZE44" t="s">
        <v>210</v>
      </c>
      <c r="LZF44" t="s">
        <v>210</v>
      </c>
      <c r="LZG44" t="s">
        <v>210</v>
      </c>
      <c r="LZH44" t="s">
        <v>210</v>
      </c>
      <c r="LZI44" t="s">
        <v>210</v>
      </c>
      <c r="LZJ44" t="s">
        <v>210</v>
      </c>
      <c r="LZK44" t="s">
        <v>210</v>
      </c>
      <c r="LZL44" t="s">
        <v>210</v>
      </c>
      <c r="LZM44" t="s">
        <v>210</v>
      </c>
      <c r="LZN44" t="s">
        <v>210</v>
      </c>
      <c r="LZO44" t="s">
        <v>210</v>
      </c>
      <c r="LZP44" t="s">
        <v>210</v>
      </c>
      <c r="LZQ44" t="s">
        <v>210</v>
      </c>
      <c r="LZR44" t="s">
        <v>210</v>
      </c>
      <c r="LZS44" t="s">
        <v>210</v>
      </c>
      <c r="LZT44" t="s">
        <v>210</v>
      </c>
      <c r="LZU44" t="s">
        <v>210</v>
      </c>
      <c r="LZV44" t="s">
        <v>210</v>
      </c>
      <c r="LZW44" t="s">
        <v>210</v>
      </c>
      <c r="LZX44" t="s">
        <v>210</v>
      </c>
      <c r="LZY44" t="s">
        <v>210</v>
      </c>
      <c r="LZZ44" t="s">
        <v>210</v>
      </c>
      <c r="MAA44" t="s">
        <v>210</v>
      </c>
      <c r="MAB44" t="s">
        <v>210</v>
      </c>
      <c r="MAC44" t="s">
        <v>210</v>
      </c>
      <c r="MAD44" t="s">
        <v>210</v>
      </c>
      <c r="MAE44" t="s">
        <v>210</v>
      </c>
      <c r="MAF44" t="s">
        <v>210</v>
      </c>
      <c r="MAG44" t="s">
        <v>210</v>
      </c>
      <c r="MAH44" t="s">
        <v>210</v>
      </c>
      <c r="MAI44" t="s">
        <v>210</v>
      </c>
      <c r="MAJ44" t="s">
        <v>210</v>
      </c>
      <c r="MAK44" t="s">
        <v>210</v>
      </c>
      <c r="MAL44" t="s">
        <v>210</v>
      </c>
      <c r="MAM44" t="s">
        <v>210</v>
      </c>
      <c r="MAN44" t="s">
        <v>210</v>
      </c>
      <c r="MAO44" t="s">
        <v>210</v>
      </c>
      <c r="MAP44" t="s">
        <v>210</v>
      </c>
      <c r="MAQ44" t="s">
        <v>210</v>
      </c>
      <c r="MAR44" t="s">
        <v>210</v>
      </c>
      <c r="MAS44" t="s">
        <v>210</v>
      </c>
      <c r="MAT44" t="s">
        <v>210</v>
      </c>
      <c r="MAU44" t="s">
        <v>210</v>
      </c>
      <c r="MAV44" t="s">
        <v>210</v>
      </c>
      <c r="MAW44" t="s">
        <v>210</v>
      </c>
      <c r="MAX44" t="s">
        <v>210</v>
      </c>
      <c r="MAY44" t="s">
        <v>210</v>
      </c>
      <c r="MAZ44" t="s">
        <v>210</v>
      </c>
      <c r="MBA44" t="s">
        <v>210</v>
      </c>
      <c r="MBB44" t="s">
        <v>210</v>
      </c>
      <c r="MBC44" t="s">
        <v>210</v>
      </c>
      <c r="MBD44" t="s">
        <v>210</v>
      </c>
      <c r="MBE44" t="s">
        <v>210</v>
      </c>
      <c r="MBF44" t="s">
        <v>210</v>
      </c>
      <c r="MBG44" t="s">
        <v>210</v>
      </c>
      <c r="MBH44" t="s">
        <v>210</v>
      </c>
      <c r="MBI44" t="s">
        <v>210</v>
      </c>
      <c r="MBJ44" t="s">
        <v>210</v>
      </c>
      <c r="MBK44" t="s">
        <v>210</v>
      </c>
      <c r="MBL44" t="s">
        <v>210</v>
      </c>
      <c r="MBM44" t="s">
        <v>210</v>
      </c>
      <c r="MBN44" t="s">
        <v>210</v>
      </c>
      <c r="MBO44" t="s">
        <v>210</v>
      </c>
      <c r="MBP44" t="s">
        <v>210</v>
      </c>
      <c r="MBQ44" t="s">
        <v>210</v>
      </c>
      <c r="MBR44" t="s">
        <v>210</v>
      </c>
      <c r="MBS44" t="s">
        <v>210</v>
      </c>
      <c r="MBT44" t="s">
        <v>210</v>
      </c>
      <c r="MBU44" t="s">
        <v>210</v>
      </c>
      <c r="MBV44" t="s">
        <v>210</v>
      </c>
      <c r="MBW44" t="s">
        <v>210</v>
      </c>
      <c r="MBX44" t="s">
        <v>210</v>
      </c>
      <c r="MBY44" t="s">
        <v>210</v>
      </c>
      <c r="MBZ44" t="s">
        <v>210</v>
      </c>
      <c r="MCA44" t="s">
        <v>210</v>
      </c>
      <c r="MCB44" t="s">
        <v>210</v>
      </c>
      <c r="MCC44" t="s">
        <v>210</v>
      </c>
      <c r="MCD44" t="s">
        <v>210</v>
      </c>
      <c r="MCE44" t="s">
        <v>210</v>
      </c>
      <c r="MCF44" t="s">
        <v>210</v>
      </c>
      <c r="MCG44" t="s">
        <v>210</v>
      </c>
      <c r="MCH44" t="s">
        <v>210</v>
      </c>
      <c r="MCI44" t="s">
        <v>210</v>
      </c>
      <c r="MCJ44" t="s">
        <v>210</v>
      </c>
      <c r="MCK44" t="s">
        <v>210</v>
      </c>
      <c r="MCL44" t="s">
        <v>210</v>
      </c>
      <c r="MCM44" t="s">
        <v>210</v>
      </c>
      <c r="MCN44" t="s">
        <v>210</v>
      </c>
      <c r="MCO44" t="s">
        <v>210</v>
      </c>
      <c r="MCP44" t="s">
        <v>210</v>
      </c>
      <c r="MCQ44" t="s">
        <v>210</v>
      </c>
      <c r="MCR44" t="s">
        <v>210</v>
      </c>
      <c r="MCS44" t="s">
        <v>210</v>
      </c>
      <c r="MCT44" t="s">
        <v>210</v>
      </c>
      <c r="MCU44" t="s">
        <v>210</v>
      </c>
      <c r="MCV44" t="s">
        <v>210</v>
      </c>
      <c r="MCW44" t="s">
        <v>210</v>
      </c>
      <c r="MCX44" t="s">
        <v>210</v>
      </c>
      <c r="MCY44" t="s">
        <v>210</v>
      </c>
      <c r="MCZ44" t="s">
        <v>210</v>
      </c>
      <c r="MDA44" t="s">
        <v>210</v>
      </c>
      <c r="MDB44" t="s">
        <v>210</v>
      </c>
      <c r="MDC44" t="s">
        <v>210</v>
      </c>
      <c r="MDD44" t="s">
        <v>210</v>
      </c>
      <c r="MDE44" t="s">
        <v>210</v>
      </c>
      <c r="MDF44" t="s">
        <v>210</v>
      </c>
      <c r="MDG44" t="s">
        <v>210</v>
      </c>
      <c r="MDH44" t="s">
        <v>210</v>
      </c>
      <c r="MDI44" t="s">
        <v>210</v>
      </c>
      <c r="MDJ44" t="s">
        <v>210</v>
      </c>
      <c r="MDK44" t="s">
        <v>210</v>
      </c>
      <c r="MDL44" t="s">
        <v>210</v>
      </c>
      <c r="MDM44" t="s">
        <v>210</v>
      </c>
      <c r="MDN44" t="s">
        <v>210</v>
      </c>
      <c r="MDO44" t="s">
        <v>210</v>
      </c>
      <c r="MDP44" t="s">
        <v>210</v>
      </c>
      <c r="MDQ44" t="s">
        <v>210</v>
      </c>
      <c r="MDR44" t="s">
        <v>210</v>
      </c>
      <c r="MDS44" t="s">
        <v>210</v>
      </c>
      <c r="MDT44" t="s">
        <v>210</v>
      </c>
      <c r="MDU44" t="s">
        <v>210</v>
      </c>
      <c r="MDV44" t="s">
        <v>210</v>
      </c>
      <c r="MDW44" t="s">
        <v>210</v>
      </c>
      <c r="MDX44" t="s">
        <v>210</v>
      </c>
      <c r="MDY44" t="s">
        <v>210</v>
      </c>
      <c r="MDZ44" t="s">
        <v>210</v>
      </c>
      <c r="MEA44" t="s">
        <v>210</v>
      </c>
      <c r="MEB44" t="s">
        <v>210</v>
      </c>
      <c r="MEC44" t="s">
        <v>210</v>
      </c>
      <c r="MED44" t="s">
        <v>210</v>
      </c>
      <c r="MEE44" t="s">
        <v>210</v>
      </c>
      <c r="MEF44" t="s">
        <v>210</v>
      </c>
      <c r="MEG44" t="s">
        <v>210</v>
      </c>
      <c r="MEH44" t="s">
        <v>210</v>
      </c>
      <c r="MEI44" t="s">
        <v>210</v>
      </c>
      <c r="MEJ44" t="s">
        <v>210</v>
      </c>
      <c r="MEK44" t="s">
        <v>210</v>
      </c>
      <c r="MEL44" t="s">
        <v>210</v>
      </c>
      <c r="MEM44" t="s">
        <v>210</v>
      </c>
      <c r="MEN44" t="s">
        <v>210</v>
      </c>
      <c r="MEO44" t="s">
        <v>210</v>
      </c>
      <c r="MEP44" t="s">
        <v>210</v>
      </c>
      <c r="MEQ44" t="s">
        <v>210</v>
      </c>
      <c r="MER44" t="s">
        <v>210</v>
      </c>
      <c r="MES44" t="s">
        <v>210</v>
      </c>
      <c r="MET44" t="s">
        <v>210</v>
      </c>
      <c r="MEU44" t="s">
        <v>210</v>
      </c>
      <c r="MEV44" t="s">
        <v>210</v>
      </c>
      <c r="MEW44" t="s">
        <v>210</v>
      </c>
      <c r="MEX44" t="s">
        <v>210</v>
      </c>
      <c r="MEY44" t="s">
        <v>210</v>
      </c>
      <c r="MEZ44" t="s">
        <v>210</v>
      </c>
      <c r="MFA44" t="s">
        <v>210</v>
      </c>
      <c r="MFB44" t="s">
        <v>210</v>
      </c>
      <c r="MFC44" t="s">
        <v>210</v>
      </c>
      <c r="MFD44" t="s">
        <v>210</v>
      </c>
      <c r="MFE44" t="s">
        <v>210</v>
      </c>
      <c r="MFF44" t="s">
        <v>210</v>
      </c>
      <c r="MFG44" t="s">
        <v>210</v>
      </c>
      <c r="MFH44" t="s">
        <v>210</v>
      </c>
      <c r="MFI44" t="s">
        <v>210</v>
      </c>
      <c r="MFJ44" t="s">
        <v>210</v>
      </c>
      <c r="MFK44" t="s">
        <v>210</v>
      </c>
      <c r="MFL44" t="s">
        <v>210</v>
      </c>
      <c r="MFM44" t="s">
        <v>210</v>
      </c>
      <c r="MFN44" t="s">
        <v>210</v>
      </c>
      <c r="MFO44" t="s">
        <v>210</v>
      </c>
      <c r="MFP44" t="s">
        <v>210</v>
      </c>
      <c r="MFQ44" t="s">
        <v>210</v>
      </c>
      <c r="MFR44" t="s">
        <v>210</v>
      </c>
      <c r="MFS44" t="s">
        <v>210</v>
      </c>
      <c r="MFT44" t="s">
        <v>210</v>
      </c>
      <c r="MFU44" t="s">
        <v>210</v>
      </c>
      <c r="MFV44" t="s">
        <v>210</v>
      </c>
      <c r="MFW44" t="s">
        <v>210</v>
      </c>
      <c r="MFX44" t="s">
        <v>210</v>
      </c>
      <c r="MFY44" t="s">
        <v>210</v>
      </c>
      <c r="MFZ44" t="s">
        <v>210</v>
      </c>
      <c r="MGA44" t="s">
        <v>210</v>
      </c>
      <c r="MGB44" t="s">
        <v>210</v>
      </c>
      <c r="MGC44" t="s">
        <v>210</v>
      </c>
      <c r="MGD44" t="s">
        <v>210</v>
      </c>
      <c r="MGE44" t="s">
        <v>210</v>
      </c>
      <c r="MGF44" t="s">
        <v>210</v>
      </c>
      <c r="MGG44" t="s">
        <v>210</v>
      </c>
      <c r="MGH44" t="s">
        <v>210</v>
      </c>
      <c r="MGI44" t="s">
        <v>210</v>
      </c>
      <c r="MGJ44" t="s">
        <v>210</v>
      </c>
      <c r="MGK44" t="s">
        <v>210</v>
      </c>
      <c r="MGL44" t="s">
        <v>210</v>
      </c>
      <c r="MGM44" t="s">
        <v>210</v>
      </c>
      <c r="MGN44" t="s">
        <v>210</v>
      </c>
      <c r="MGO44" t="s">
        <v>210</v>
      </c>
      <c r="MGP44" t="s">
        <v>210</v>
      </c>
      <c r="MGQ44" t="s">
        <v>210</v>
      </c>
      <c r="MGR44" t="s">
        <v>210</v>
      </c>
      <c r="MGS44" t="s">
        <v>210</v>
      </c>
      <c r="MGT44" t="s">
        <v>210</v>
      </c>
      <c r="MGU44" t="s">
        <v>210</v>
      </c>
      <c r="MGV44" t="s">
        <v>210</v>
      </c>
      <c r="MGW44" t="s">
        <v>210</v>
      </c>
      <c r="MGX44" t="s">
        <v>210</v>
      </c>
      <c r="MGY44" t="s">
        <v>210</v>
      </c>
      <c r="MGZ44" t="s">
        <v>210</v>
      </c>
      <c r="MHA44" t="s">
        <v>210</v>
      </c>
      <c r="MHB44" t="s">
        <v>210</v>
      </c>
      <c r="MHC44" t="s">
        <v>210</v>
      </c>
      <c r="MHD44" t="s">
        <v>210</v>
      </c>
      <c r="MHE44" t="s">
        <v>210</v>
      </c>
      <c r="MHF44" t="s">
        <v>210</v>
      </c>
      <c r="MHG44" t="s">
        <v>210</v>
      </c>
      <c r="MHH44" t="s">
        <v>210</v>
      </c>
      <c r="MHI44" t="s">
        <v>210</v>
      </c>
      <c r="MHJ44" t="s">
        <v>210</v>
      </c>
      <c r="MHK44" t="s">
        <v>210</v>
      </c>
      <c r="MHL44" t="s">
        <v>210</v>
      </c>
      <c r="MHM44" t="s">
        <v>210</v>
      </c>
      <c r="MHN44" t="s">
        <v>210</v>
      </c>
      <c r="MHO44" t="s">
        <v>210</v>
      </c>
      <c r="MHP44" t="s">
        <v>210</v>
      </c>
      <c r="MHQ44" t="s">
        <v>210</v>
      </c>
      <c r="MHR44" t="s">
        <v>210</v>
      </c>
      <c r="MHS44" t="s">
        <v>210</v>
      </c>
      <c r="MHT44" t="s">
        <v>210</v>
      </c>
      <c r="MHU44" t="s">
        <v>210</v>
      </c>
      <c r="MHV44" t="s">
        <v>210</v>
      </c>
      <c r="MHW44" t="s">
        <v>210</v>
      </c>
      <c r="MHX44" t="s">
        <v>210</v>
      </c>
      <c r="MHY44" t="s">
        <v>210</v>
      </c>
      <c r="MHZ44" t="s">
        <v>210</v>
      </c>
      <c r="MIA44" t="s">
        <v>210</v>
      </c>
      <c r="MIB44" t="s">
        <v>210</v>
      </c>
      <c r="MIC44" t="s">
        <v>210</v>
      </c>
      <c r="MID44" t="s">
        <v>210</v>
      </c>
      <c r="MIE44" t="s">
        <v>210</v>
      </c>
      <c r="MIF44" t="s">
        <v>210</v>
      </c>
      <c r="MIG44" t="s">
        <v>210</v>
      </c>
      <c r="MIH44" t="s">
        <v>210</v>
      </c>
      <c r="MII44" t="s">
        <v>210</v>
      </c>
      <c r="MIJ44" t="s">
        <v>210</v>
      </c>
      <c r="MIK44" t="s">
        <v>210</v>
      </c>
      <c r="MIL44" t="s">
        <v>210</v>
      </c>
      <c r="MIM44" t="s">
        <v>210</v>
      </c>
      <c r="MIN44" t="s">
        <v>210</v>
      </c>
      <c r="MIO44" t="s">
        <v>210</v>
      </c>
      <c r="MIP44" t="s">
        <v>210</v>
      </c>
      <c r="MIQ44" t="s">
        <v>210</v>
      </c>
      <c r="MIR44" t="s">
        <v>210</v>
      </c>
      <c r="MIS44" t="s">
        <v>210</v>
      </c>
      <c r="MIT44" t="s">
        <v>210</v>
      </c>
      <c r="MIU44" t="s">
        <v>210</v>
      </c>
      <c r="MIV44" t="s">
        <v>210</v>
      </c>
      <c r="MIW44" t="s">
        <v>210</v>
      </c>
      <c r="MIX44" t="s">
        <v>210</v>
      </c>
      <c r="MIY44" t="s">
        <v>210</v>
      </c>
      <c r="MIZ44" t="s">
        <v>210</v>
      </c>
      <c r="MJA44" t="s">
        <v>210</v>
      </c>
      <c r="MJB44" t="s">
        <v>210</v>
      </c>
      <c r="MJC44" t="s">
        <v>210</v>
      </c>
      <c r="MJD44" t="s">
        <v>210</v>
      </c>
      <c r="MJE44" t="s">
        <v>210</v>
      </c>
      <c r="MJF44" t="s">
        <v>210</v>
      </c>
      <c r="MJG44" t="s">
        <v>210</v>
      </c>
      <c r="MJH44" t="s">
        <v>210</v>
      </c>
      <c r="MJI44" t="s">
        <v>210</v>
      </c>
      <c r="MJJ44" t="s">
        <v>210</v>
      </c>
      <c r="MJK44" t="s">
        <v>210</v>
      </c>
      <c r="MJL44" t="s">
        <v>210</v>
      </c>
      <c r="MJM44" t="s">
        <v>210</v>
      </c>
      <c r="MJN44" t="s">
        <v>210</v>
      </c>
      <c r="MJO44" t="s">
        <v>210</v>
      </c>
      <c r="MJP44" t="s">
        <v>210</v>
      </c>
      <c r="MJQ44" t="s">
        <v>210</v>
      </c>
      <c r="MJR44" t="s">
        <v>210</v>
      </c>
      <c r="MJS44" t="s">
        <v>210</v>
      </c>
      <c r="MJT44" t="s">
        <v>210</v>
      </c>
      <c r="MJU44" t="s">
        <v>210</v>
      </c>
      <c r="MJV44" t="s">
        <v>210</v>
      </c>
      <c r="MJW44" t="s">
        <v>210</v>
      </c>
      <c r="MJX44" t="s">
        <v>210</v>
      </c>
      <c r="MJY44" t="s">
        <v>210</v>
      </c>
      <c r="MJZ44" t="s">
        <v>210</v>
      </c>
      <c r="MKA44" t="s">
        <v>210</v>
      </c>
      <c r="MKB44" t="s">
        <v>210</v>
      </c>
      <c r="MKC44" t="s">
        <v>210</v>
      </c>
      <c r="MKD44" t="s">
        <v>210</v>
      </c>
      <c r="MKE44" t="s">
        <v>210</v>
      </c>
      <c r="MKF44" t="s">
        <v>210</v>
      </c>
      <c r="MKG44" t="s">
        <v>210</v>
      </c>
      <c r="MKH44" t="s">
        <v>210</v>
      </c>
      <c r="MKI44" t="s">
        <v>210</v>
      </c>
      <c r="MKJ44" t="s">
        <v>210</v>
      </c>
      <c r="MKK44" t="s">
        <v>210</v>
      </c>
      <c r="MKL44" t="s">
        <v>210</v>
      </c>
      <c r="MKM44" t="s">
        <v>210</v>
      </c>
      <c r="MKN44" t="s">
        <v>210</v>
      </c>
      <c r="MKO44" t="s">
        <v>210</v>
      </c>
      <c r="MKP44" t="s">
        <v>210</v>
      </c>
      <c r="MKQ44" t="s">
        <v>210</v>
      </c>
      <c r="MKR44" t="s">
        <v>210</v>
      </c>
      <c r="MKS44" t="s">
        <v>210</v>
      </c>
      <c r="MKT44" t="s">
        <v>210</v>
      </c>
      <c r="MKU44" t="s">
        <v>210</v>
      </c>
      <c r="MKV44" t="s">
        <v>210</v>
      </c>
      <c r="MKW44" t="s">
        <v>210</v>
      </c>
      <c r="MKX44" t="s">
        <v>210</v>
      </c>
      <c r="MKY44" t="s">
        <v>210</v>
      </c>
      <c r="MKZ44" t="s">
        <v>210</v>
      </c>
      <c r="MLA44" t="s">
        <v>210</v>
      </c>
      <c r="MLB44" t="s">
        <v>210</v>
      </c>
      <c r="MLC44" t="s">
        <v>210</v>
      </c>
      <c r="MLD44" t="s">
        <v>210</v>
      </c>
      <c r="MLE44" t="s">
        <v>210</v>
      </c>
      <c r="MLF44" t="s">
        <v>210</v>
      </c>
      <c r="MLG44" t="s">
        <v>210</v>
      </c>
      <c r="MLH44" t="s">
        <v>210</v>
      </c>
      <c r="MLI44" t="s">
        <v>210</v>
      </c>
      <c r="MLJ44" t="s">
        <v>210</v>
      </c>
      <c r="MLK44" t="s">
        <v>210</v>
      </c>
      <c r="MLL44" t="s">
        <v>210</v>
      </c>
      <c r="MLM44" t="s">
        <v>210</v>
      </c>
      <c r="MLN44" t="s">
        <v>210</v>
      </c>
      <c r="MLO44" t="s">
        <v>210</v>
      </c>
      <c r="MLP44" t="s">
        <v>210</v>
      </c>
      <c r="MLQ44" t="s">
        <v>210</v>
      </c>
      <c r="MLR44" t="s">
        <v>210</v>
      </c>
      <c r="MLS44" t="s">
        <v>210</v>
      </c>
      <c r="MLT44" t="s">
        <v>210</v>
      </c>
      <c r="MLU44" t="s">
        <v>210</v>
      </c>
      <c r="MLV44" t="s">
        <v>210</v>
      </c>
      <c r="MLW44" t="s">
        <v>210</v>
      </c>
      <c r="MLX44" t="s">
        <v>210</v>
      </c>
      <c r="MLY44" t="s">
        <v>210</v>
      </c>
      <c r="MLZ44" t="s">
        <v>210</v>
      </c>
      <c r="MMA44" t="s">
        <v>210</v>
      </c>
      <c r="MMB44" t="s">
        <v>210</v>
      </c>
      <c r="MMC44" t="s">
        <v>210</v>
      </c>
      <c r="MMD44" t="s">
        <v>210</v>
      </c>
      <c r="MME44" t="s">
        <v>210</v>
      </c>
      <c r="MMF44" t="s">
        <v>210</v>
      </c>
      <c r="MMG44" t="s">
        <v>210</v>
      </c>
      <c r="MMH44" t="s">
        <v>210</v>
      </c>
      <c r="MMI44" t="s">
        <v>210</v>
      </c>
      <c r="MMJ44" t="s">
        <v>210</v>
      </c>
      <c r="MMK44" t="s">
        <v>210</v>
      </c>
      <c r="MML44" t="s">
        <v>210</v>
      </c>
      <c r="MMM44" t="s">
        <v>210</v>
      </c>
      <c r="MMN44" t="s">
        <v>210</v>
      </c>
      <c r="MMO44" t="s">
        <v>210</v>
      </c>
      <c r="MMP44" t="s">
        <v>210</v>
      </c>
      <c r="MMQ44" t="s">
        <v>210</v>
      </c>
      <c r="MMR44" t="s">
        <v>210</v>
      </c>
      <c r="MMS44" t="s">
        <v>210</v>
      </c>
      <c r="MMT44" t="s">
        <v>210</v>
      </c>
      <c r="MMU44" t="s">
        <v>210</v>
      </c>
      <c r="MMV44" t="s">
        <v>210</v>
      </c>
      <c r="MMW44" t="s">
        <v>210</v>
      </c>
      <c r="MMX44" t="s">
        <v>210</v>
      </c>
      <c r="MMY44" t="s">
        <v>210</v>
      </c>
      <c r="MMZ44" t="s">
        <v>210</v>
      </c>
      <c r="MNA44" t="s">
        <v>210</v>
      </c>
      <c r="MNB44" t="s">
        <v>210</v>
      </c>
      <c r="MNC44" t="s">
        <v>210</v>
      </c>
      <c r="MND44" t="s">
        <v>210</v>
      </c>
      <c r="MNE44" t="s">
        <v>210</v>
      </c>
      <c r="MNF44" t="s">
        <v>210</v>
      </c>
      <c r="MNG44" t="s">
        <v>210</v>
      </c>
      <c r="MNH44" t="s">
        <v>210</v>
      </c>
      <c r="MNI44" t="s">
        <v>210</v>
      </c>
      <c r="MNJ44" t="s">
        <v>210</v>
      </c>
      <c r="MNK44" t="s">
        <v>210</v>
      </c>
      <c r="MNL44" t="s">
        <v>210</v>
      </c>
      <c r="MNM44" t="s">
        <v>210</v>
      </c>
      <c r="MNN44" t="s">
        <v>210</v>
      </c>
      <c r="MNO44" t="s">
        <v>210</v>
      </c>
      <c r="MNP44" t="s">
        <v>210</v>
      </c>
      <c r="MNQ44" t="s">
        <v>210</v>
      </c>
      <c r="MNR44" t="s">
        <v>210</v>
      </c>
      <c r="MNS44" t="s">
        <v>210</v>
      </c>
      <c r="MNT44" t="s">
        <v>210</v>
      </c>
      <c r="MNU44" t="s">
        <v>210</v>
      </c>
      <c r="MNV44" t="s">
        <v>210</v>
      </c>
      <c r="MNW44" t="s">
        <v>210</v>
      </c>
      <c r="MNX44" t="s">
        <v>210</v>
      </c>
      <c r="MNY44" t="s">
        <v>210</v>
      </c>
      <c r="MNZ44" t="s">
        <v>210</v>
      </c>
      <c r="MOA44" t="s">
        <v>210</v>
      </c>
      <c r="MOB44" t="s">
        <v>210</v>
      </c>
      <c r="MOC44" t="s">
        <v>210</v>
      </c>
      <c r="MOD44" t="s">
        <v>210</v>
      </c>
      <c r="MOE44" t="s">
        <v>210</v>
      </c>
      <c r="MOF44" t="s">
        <v>210</v>
      </c>
      <c r="MOG44" t="s">
        <v>210</v>
      </c>
      <c r="MOH44" t="s">
        <v>210</v>
      </c>
      <c r="MOI44" t="s">
        <v>210</v>
      </c>
      <c r="MOJ44" t="s">
        <v>210</v>
      </c>
      <c r="MOK44" t="s">
        <v>210</v>
      </c>
      <c r="MOL44" t="s">
        <v>210</v>
      </c>
      <c r="MOM44" t="s">
        <v>210</v>
      </c>
      <c r="MON44" t="s">
        <v>210</v>
      </c>
      <c r="MOO44" t="s">
        <v>210</v>
      </c>
      <c r="MOP44" t="s">
        <v>210</v>
      </c>
      <c r="MOQ44" t="s">
        <v>210</v>
      </c>
      <c r="MOR44" t="s">
        <v>210</v>
      </c>
      <c r="MOS44" t="s">
        <v>210</v>
      </c>
      <c r="MOT44" t="s">
        <v>210</v>
      </c>
      <c r="MOU44" t="s">
        <v>210</v>
      </c>
      <c r="MOV44" t="s">
        <v>210</v>
      </c>
      <c r="MOW44" t="s">
        <v>210</v>
      </c>
      <c r="MOX44" t="s">
        <v>210</v>
      </c>
      <c r="MOY44" t="s">
        <v>210</v>
      </c>
      <c r="MOZ44" t="s">
        <v>210</v>
      </c>
      <c r="MPA44" t="s">
        <v>210</v>
      </c>
      <c r="MPB44" t="s">
        <v>210</v>
      </c>
      <c r="MPC44" t="s">
        <v>210</v>
      </c>
      <c r="MPD44" t="s">
        <v>210</v>
      </c>
      <c r="MPE44" t="s">
        <v>210</v>
      </c>
      <c r="MPF44" t="s">
        <v>210</v>
      </c>
      <c r="MPG44" t="s">
        <v>210</v>
      </c>
      <c r="MPH44" t="s">
        <v>210</v>
      </c>
      <c r="MPI44" t="s">
        <v>210</v>
      </c>
      <c r="MPJ44" t="s">
        <v>210</v>
      </c>
      <c r="MPK44" t="s">
        <v>210</v>
      </c>
      <c r="MPL44" t="s">
        <v>210</v>
      </c>
      <c r="MPM44" t="s">
        <v>210</v>
      </c>
      <c r="MPN44" t="s">
        <v>210</v>
      </c>
      <c r="MPO44" t="s">
        <v>210</v>
      </c>
      <c r="MPP44" t="s">
        <v>210</v>
      </c>
      <c r="MPQ44" t="s">
        <v>210</v>
      </c>
      <c r="MPR44" t="s">
        <v>210</v>
      </c>
      <c r="MPS44" t="s">
        <v>210</v>
      </c>
      <c r="MPT44" t="s">
        <v>210</v>
      </c>
      <c r="MPU44" t="s">
        <v>210</v>
      </c>
      <c r="MPV44" t="s">
        <v>210</v>
      </c>
      <c r="MPW44" t="s">
        <v>210</v>
      </c>
      <c r="MPX44" t="s">
        <v>210</v>
      </c>
      <c r="MPY44" t="s">
        <v>210</v>
      </c>
      <c r="MPZ44" t="s">
        <v>210</v>
      </c>
      <c r="MQA44" t="s">
        <v>210</v>
      </c>
      <c r="MQB44" t="s">
        <v>210</v>
      </c>
      <c r="MQC44" t="s">
        <v>210</v>
      </c>
      <c r="MQD44" t="s">
        <v>210</v>
      </c>
      <c r="MQE44" t="s">
        <v>210</v>
      </c>
      <c r="MQF44" t="s">
        <v>210</v>
      </c>
      <c r="MQG44" t="s">
        <v>210</v>
      </c>
      <c r="MQH44" t="s">
        <v>210</v>
      </c>
      <c r="MQI44" t="s">
        <v>210</v>
      </c>
      <c r="MQJ44" t="s">
        <v>210</v>
      </c>
      <c r="MQK44" t="s">
        <v>210</v>
      </c>
      <c r="MQL44" t="s">
        <v>210</v>
      </c>
      <c r="MQM44" t="s">
        <v>210</v>
      </c>
      <c r="MQN44" t="s">
        <v>210</v>
      </c>
      <c r="MQO44" t="s">
        <v>210</v>
      </c>
      <c r="MQP44" t="s">
        <v>210</v>
      </c>
      <c r="MQQ44" t="s">
        <v>210</v>
      </c>
      <c r="MQR44" t="s">
        <v>210</v>
      </c>
      <c r="MQS44" t="s">
        <v>210</v>
      </c>
      <c r="MQT44" t="s">
        <v>210</v>
      </c>
      <c r="MQU44" t="s">
        <v>210</v>
      </c>
      <c r="MQV44" t="s">
        <v>210</v>
      </c>
      <c r="MQW44" t="s">
        <v>210</v>
      </c>
      <c r="MQX44" t="s">
        <v>210</v>
      </c>
      <c r="MQY44" t="s">
        <v>210</v>
      </c>
      <c r="MQZ44" t="s">
        <v>210</v>
      </c>
      <c r="MRA44" t="s">
        <v>210</v>
      </c>
      <c r="MRB44" t="s">
        <v>210</v>
      </c>
      <c r="MRC44" t="s">
        <v>210</v>
      </c>
      <c r="MRD44" t="s">
        <v>210</v>
      </c>
      <c r="MRE44" t="s">
        <v>210</v>
      </c>
      <c r="MRF44" t="s">
        <v>210</v>
      </c>
      <c r="MRG44" t="s">
        <v>210</v>
      </c>
      <c r="MRH44" t="s">
        <v>210</v>
      </c>
      <c r="MRI44" t="s">
        <v>210</v>
      </c>
      <c r="MRJ44" t="s">
        <v>210</v>
      </c>
      <c r="MRK44" t="s">
        <v>210</v>
      </c>
      <c r="MRL44" t="s">
        <v>210</v>
      </c>
      <c r="MRM44" t="s">
        <v>210</v>
      </c>
      <c r="MRN44" t="s">
        <v>210</v>
      </c>
      <c r="MRO44" t="s">
        <v>210</v>
      </c>
      <c r="MRP44" t="s">
        <v>210</v>
      </c>
      <c r="MRQ44" t="s">
        <v>210</v>
      </c>
      <c r="MRR44" t="s">
        <v>210</v>
      </c>
      <c r="MRS44" t="s">
        <v>210</v>
      </c>
      <c r="MRT44" t="s">
        <v>210</v>
      </c>
      <c r="MRU44" t="s">
        <v>210</v>
      </c>
      <c r="MRV44" t="s">
        <v>210</v>
      </c>
      <c r="MRW44" t="s">
        <v>210</v>
      </c>
      <c r="MRX44" t="s">
        <v>210</v>
      </c>
      <c r="MRY44" t="s">
        <v>210</v>
      </c>
      <c r="MRZ44" t="s">
        <v>210</v>
      </c>
      <c r="MSA44" t="s">
        <v>210</v>
      </c>
      <c r="MSB44" t="s">
        <v>210</v>
      </c>
      <c r="MSC44" t="s">
        <v>210</v>
      </c>
      <c r="MSD44" t="s">
        <v>210</v>
      </c>
      <c r="MSE44" t="s">
        <v>210</v>
      </c>
      <c r="MSF44" t="s">
        <v>210</v>
      </c>
      <c r="MSG44" t="s">
        <v>210</v>
      </c>
      <c r="MSH44" t="s">
        <v>210</v>
      </c>
      <c r="MSI44" t="s">
        <v>210</v>
      </c>
      <c r="MSJ44" t="s">
        <v>210</v>
      </c>
      <c r="MSK44" t="s">
        <v>210</v>
      </c>
      <c r="MSL44" t="s">
        <v>210</v>
      </c>
      <c r="MSM44" t="s">
        <v>210</v>
      </c>
      <c r="MSN44" t="s">
        <v>210</v>
      </c>
      <c r="MSO44" t="s">
        <v>210</v>
      </c>
      <c r="MSP44" t="s">
        <v>210</v>
      </c>
      <c r="MSQ44" t="s">
        <v>210</v>
      </c>
      <c r="MSR44" t="s">
        <v>210</v>
      </c>
      <c r="MSS44" t="s">
        <v>210</v>
      </c>
      <c r="MST44" t="s">
        <v>210</v>
      </c>
      <c r="MSU44" t="s">
        <v>210</v>
      </c>
      <c r="MSV44" t="s">
        <v>210</v>
      </c>
      <c r="MSW44" t="s">
        <v>210</v>
      </c>
      <c r="MSX44" t="s">
        <v>210</v>
      </c>
      <c r="MSY44" t="s">
        <v>210</v>
      </c>
      <c r="MSZ44" t="s">
        <v>210</v>
      </c>
      <c r="MTA44" t="s">
        <v>210</v>
      </c>
      <c r="MTB44" t="s">
        <v>210</v>
      </c>
      <c r="MTC44" t="s">
        <v>210</v>
      </c>
      <c r="MTD44" t="s">
        <v>210</v>
      </c>
      <c r="MTE44" t="s">
        <v>210</v>
      </c>
      <c r="MTF44" t="s">
        <v>210</v>
      </c>
      <c r="MTG44" t="s">
        <v>210</v>
      </c>
      <c r="MTH44" t="s">
        <v>210</v>
      </c>
      <c r="MTI44" t="s">
        <v>210</v>
      </c>
      <c r="MTJ44" t="s">
        <v>210</v>
      </c>
      <c r="MTK44" t="s">
        <v>210</v>
      </c>
      <c r="MTL44" t="s">
        <v>210</v>
      </c>
      <c r="MTM44" t="s">
        <v>210</v>
      </c>
      <c r="MTN44" t="s">
        <v>210</v>
      </c>
      <c r="MTO44" t="s">
        <v>210</v>
      </c>
      <c r="MTP44" t="s">
        <v>210</v>
      </c>
      <c r="MTQ44" t="s">
        <v>210</v>
      </c>
      <c r="MTR44" t="s">
        <v>210</v>
      </c>
      <c r="MTS44" t="s">
        <v>210</v>
      </c>
      <c r="MTT44" t="s">
        <v>210</v>
      </c>
      <c r="MTU44" t="s">
        <v>210</v>
      </c>
      <c r="MTV44" t="s">
        <v>210</v>
      </c>
      <c r="MTW44" t="s">
        <v>210</v>
      </c>
      <c r="MTX44" t="s">
        <v>210</v>
      </c>
      <c r="MTY44" t="s">
        <v>210</v>
      </c>
      <c r="MTZ44" t="s">
        <v>210</v>
      </c>
      <c r="MUA44" t="s">
        <v>210</v>
      </c>
      <c r="MUB44" t="s">
        <v>210</v>
      </c>
      <c r="MUC44" t="s">
        <v>210</v>
      </c>
      <c r="MUD44" t="s">
        <v>210</v>
      </c>
      <c r="MUE44" t="s">
        <v>210</v>
      </c>
      <c r="MUF44" t="s">
        <v>210</v>
      </c>
      <c r="MUG44" t="s">
        <v>210</v>
      </c>
      <c r="MUH44" t="s">
        <v>210</v>
      </c>
      <c r="MUI44" t="s">
        <v>210</v>
      </c>
      <c r="MUJ44" t="s">
        <v>210</v>
      </c>
      <c r="MUK44" t="s">
        <v>210</v>
      </c>
      <c r="MUL44" t="s">
        <v>210</v>
      </c>
      <c r="MUM44" t="s">
        <v>210</v>
      </c>
      <c r="MUN44" t="s">
        <v>210</v>
      </c>
      <c r="MUO44" t="s">
        <v>210</v>
      </c>
      <c r="MUP44" t="s">
        <v>210</v>
      </c>
      <c r="MUQ44" t="s">
        <v>210</v>
      </c>
      <c r="MUR44" t="s">
        <v>210</v>
      </c>
      <c r="MUS44" t="s">
        <v>210</v>
      </c>
      <c r="MUT44" t="s">
        <v>210</v>
      </c>
      <c r="MUU44" t="s">
        <v>210</v>
      </c>
      <c r="MUV44" t="s">
        <v>210</v>
      </c>
      <c r="MUW44" t="s">
        <v>210</v>
      </c>
      <c r="MUX44" t="s">
        <v>210</v>
      </c>
      <c r="MUY44" t="s">
        <v>210</v>
      </c>
      <c r="MUZ44" t="s">
        <v>210</v>
      </c>
      <c r="MVA44" t="s">
        <v>210</v>
      </c>
      <c r="MVB44" t="s">
        <v>210</v>
      </c>
      <c r="MVC44" t="s">
        <v>210</v>
      </c>
      <c r="MVD44" t="s">
        <v>210</v>
      </c>
      <c r="MVE44" t="s">
        <v>210</v>
      </c>
      <c r="MVF44" t="s">
        <v>210</v>
      </c>
      <c r="MVG44" t="s">
        <v>210</v>
      </c>
      <c r="MVH44" t="s">
        <v>210</v>
      </c>
      <c r="MVI44" t="s">
        <v>210</v>
      </c>
      <c r="MVJ44" t="s">
        <v>210</v>
      </c>
      <c r="MVK44" t="s">
        <v>210</v>
      </c>
      <c r="MVL44" t="s">
        <v>210</v>
      </c>
      <c r="MVM44" t="s">
        <v>210</v>
      </c>
      <c r="MVN44" t="s">
        <v>210</v>
      </c>
      <c r="MVO44" t="s">
        <v>210</v>
      </c>
      <c r="MVP44" t="s">
        <v>210</v>
      </c>
      <c r="MVQ44" t="s">
        <v>210</v>
      </c>
      <c r="MVR44" t="s">
        <v>210</v>
      </c>
      <c r="MVS44" t="s">
        <v>210</v>
      </c>
      <c r="MVT44" t="s">
        <v>210</v>
      </c>
      <c r="MVU44" t="s">
        <v>210</v>
      </c>
      <c r="MVV44" t="s">
        <v>210</v>
      </c>
      <c r="MVW44" t="s">
        <v>210</v>
      </c>
      <c r="MVX44" t="s">
        <v>210</v>
      </c>
      <c r="MVY44" t="s">
        <v>210</v>
      </c>
      <c r="MVZ44" t="s">
        <v>210</v>
      </c>
      <c r="MWA44" t="s">
        <v>210</v>
      </c>
      <c r="MWB44" t="s">
        <v>210</v>
      </c>
      <c r="MWC44" t="s">
        <v>210</v>
      </c>
      <c r="MWD44" t="s">
        <v>210</v>
      </c>
      <c r="MWE44" t="s">
        <v>210</v>
      </c>
      <c r="MWF44" t="s">
        <v>210</v>
      </c>
      <c r="MWG44" t="s">
        <v>210</v>
      </c>
      <c r="MWH44" t="s">
        <v>210</v>
      </c>
      <c r="MWI44" t="s">
        <v>210</v>
      </c>
      <c r="MWJ44" t="s">
        <v>210</v>
      </c>
      <c r="MWK44" t="s">
        <v>210</v>
      </c>
      <c r="MWL44" t="s">
        <v>210</v>
      </c>
      <c r="MWM44" t="s">
        <v>210</v>
      </c>
      <c r="MWN44" t="s">
        <v>210</v>
      </c>
      <c r="MWO44" t="s">
        <v>210</v>
      </c>
      <c r="MWP44" t="s">
        <v>210</v>
      </c>
      <c r="MWQ44" t="s">
        <v>210</v>
      </c>
      <c r="MWR44" t="s">
        <v>210</v>
      </c>
      <c r="MWS44" t="s">
        <v>210</v>
      </c>
      <c r="MWT44" t="s">
        <v>210</v>
      </c>
      <c r="MWU44" t="s">
        <v>210</v>
      </c>
      <c r="MWV44" t="s">
        <v>210</v>
      </c>
      <c r="MWW44" t="s">
        <v>210</v>
      </c>
      <c r="MWX44" t="s">
        <v>210</v>
      </c>
      <c r="MWY44" t="s">
        <v>210</v>
      </c>
      <c r="MWZ44" t="s">
        <v>210</v>
      </c>
      <c r="MXA44" t="s">
        <v>210</v>
      </c>
      <c r="MXB44" t="s">
        <v>210</v>
      </c>
      <c r="MXC44" t="s">
        <v>210</v>
      </c>
      <c r="MXD44" t="s">
        <v>210</v>
      </c>
      <c r="MXE44" t="s">
        <v>210</v>
      </c>
      <c r="MXF44" t="s">
        <v>210</v>
      </c>
      <c r="MXG44" t="s">
        <v>210</v>
      </c>
      <c r="MXH44" t="s">
        <v>210</v>
      </c>
      <c r="MXI44" t="s">
        <v>210</v>
      </c>
      <c r="MXJ44" t="s">
        <v>210</v>
      </c>
      <c r="MXK44" t="s">
        <v>210</v>
      </c>
      <c r="MXL44" t="s">
        <v>210</v>
      </c>
      <c r="MXM44" t="s">
        <v>210</v>
      </c>
      <c r="MXN44" t="s">
        <v>210</v>
      </c>
      <c r="MXO44" t="s">
        <v>210</v>
      </c>
      <c r="MXP44" t="s">
        <v>210</v>
      </c>
      <c r="MXQ44" t="s">
        <v>210</v>
      </c>
      <c r="MXR44" t="s">
        <v>210</v>
      </c>
      <c r="MXS44" t="s">
        <v>210</v>
      </c>
      <c r="MXT44" t="s">
        <v>210</v>
      </c>
      <c r="MXU44" t="s">
        <v>210</v>
      </c>
      <c r="MXV44" t="s">
        <v>210</v>
      </c>
      <c r="MXW44" t="s">
        <v>210</v>
      </c>
      <c r="MXX44" t="s">
        <v>210</v>
      </c>
      <c r="MXY44" t="s">
        <v>210</v>
      </c>
      <c r="MXZ44" t="s">
        <v>210</v>
      </c>
      <c r="MYA44" t="s">
        <v>210</v>
      </c>
      <c r="MYB44" t="s">
        <v>210</v>
      </c>
      <c r="MYC44" t="s">
        <v>210</v>
      </c>
      <c r="MYD44" t="s">
        <v>210</v>
      </c>
      <c r="MYE44" t="s">
        <v>210</v>
      </c>
      <c r="MYF44" t="s">
        <v>210</v>
      </c>
      <c r="MYG44" t="s">
        <v>210</v>
      </c>
      <c r="MYH44" t="s">
        <v>210</v>
      </c>
      <c r="MYI44" t="s">
        <v>210</v>
      </c>
      <c r="MYJ44" t="s">
        <v>210</v>
      </c>
      <c r="MYK44" t="s">
        <v>210</v>
      </c>
      <c r="MYL44" t="s">
        <v>210</v>
      </c>
      <c r="MYM44" t="s">
        <v>210</v>
      </c>
      <c r="MYN44" t="s">
        <v>210</v>
      </c>
      <c r="MYO44" t="s">
        <v>210</v>
      </c>
      <c r="MYP44" t="s">
        <v>210</v>
      </c>
      <c r="MYQ44" t="s">
        <v>210</v>
      </c>
      <c r="MYR44" t="s">
        <v>210</v>
      </c>
      <c r="MYS44" t="s">
        <v>210</v>
      </c>
      <c r="MYT44" t="s">
        <v>210</v>
      </c>
      <c r="MYU44" t="s">
        <v>210</v>
      </c>
      <c r="MYV44" t="s">
        <v>210</v>
      </c>
      <c r="MYW44" t="s">
        <v>210</v>
      </c>
      <c r="MYX44" t="s">
        <v>210</v>
      </c>
      <c r="MYY44" t="s">
        <v>210</v>
      </c>
      <c r="MYZ44" t="s">
        <v>210</v>
      </c>
      <c r="MZA44" t="s">
        <v>210</v>
      </c>
      <c r="MZB44" t="s">
        <v>210</v>
      </c>
      <c r="MZC44" t="s">
        <v>210</v>
      </c>
      <c r="MZD44" t="s">
        <v>210</v>
      </c>
      <c r="MZE44" t="s">
        <v>210</v>
      </c>
      <c r="MZF44" t="s">
        <v>210</v>
      </c>
      <c r="MZG44" t="s">
        <v>210</v>
      </c>
      <c r="MZH44" t="s">
        <v>210</v>
      </c>
      <c r="MZI44" t="s">
        <v>210</v>
      </c>
      <c r="MZJ44" t="s">
        <v>210</v>
      </c>
      <c r="MZK44" t="s">
        <v>210</v>
      </c>
      <c r="MZL44" t="s">
        <v>210</v>
      </c>
      <c r="MZM44" t="s">
        <v>210</v>
      </c>
      <c r="MZN44" t="s">
        <v>210</v>
      </c>
      <c r="MZO44" t="s">
        <v>210</v>
      </c>
      <c r="MZP44" t="s">
        <v>210</v>
      </c>
      <c r="MZQ44" t="s">
        <v>210</v>
      </c>
      <c r="MZR44" t="s">
        <v>210</v>
      </c>
      <c r="MZS44" t="s">
        <v>210</v>
      </c>
      <c r="MZT44" t="s">
        <v>210</v>
      </c>
      <c r="MZU44" t="s">
        <v>210</v>
      </c>
      <c r="MZV44" t="s">
        <v>210</v>
      </c>
      <c r="MZW44" t="s">
        <v>210</v>
      </c>
      <c r="MZX44" t="s">
        <v>210</v>
      </c>
      <c r="MZY44" t="s">
        <v>210</v>
      </c>
      <c r="MZZ44" t="s">
        <v>210</v>
      </c>
      <c r="NAA44" t="s">
        <v>210</v>
      </c>
      <c r="NAB44" t="s">
        <v>210</v>
      </c>
      <c r="NAC44" t="s">
        <v>210</v>
      </c>
      <c r="NAD44" t="s">
        <v>210</v>
      </c>
      <c r="NAE44" t="s">
        <v>210</v>
      </c>
      <c r="NAF44" t="s">
        <v>210</v>
      </c>
      <c r="NAG44" t="s">
        <v>210</v>
      </c>
      <c r="NAH44" t="s">
        <v>210</v>
      </c>
      <c r="NAI44" t="s">
        <v>210</v>
      </c>
      <c r="NAJ44" t="s">
        <v>210</v>
      </c>
      <c r="NAK44" t="s">
        <v>210</v>
      </c>
      <c r="NAL44" t="s">
        <v>210</v>
      </c>
      <c r="NAM44" t="s">
        <v>210</v>
      </c>
      <c r="NAN44" t="s">
        <v>210</v>
      </c>
      <c r="NAO44" t="s">
        <v>210</v>
      </c>
      <c r="NAP44" t="s">
        <v>210</v>
      </c>
      <c r="NAQ44" t="s">
        <v>210</v>
      </c>
      <c r="NAR44" t="s">
        <v>210</v>
      </c>
      <c r="NAS44" t="s">
        <v>210</v>
      </c>
      <c r="NAT44" t="s">
        <v>210</v>
      </c>
      <c r="NAU44" t="s">
        <v>210</v>
      </c>
      <c r="NAV44" t="s">
        <v>210</v>
      </c>
      <c r="NAW44" t="s">
        <v>210</v>
      </c>
      <c r="NAX44" t="s">
        <v>210</v>
      </c>
      <c r="NAY44" t="s">
        <v>210</v>
      </c>
      <c r="NAZ44" t="s">
        <v>210</v>
      </c>
      <c r="NBA44" t="s">
        <v>210</v>
      </c>
      <c r="NBB44" t="s">
        <v>210</v>
      </c>
      <c r="NBC44" t="s">
        <v>210</v>
      </c>
      <c r="NBD44" t="s">
        <v>210</v>
      </c>
      <c r="NBE44" t="s">
        <v>210</v>
      </c>
      <c r="NBF44" t="s">
        <v>210</v>
      </c>
      <c r="NBG44" t="s">
        <v>210</v>
      </c>
      <c r="NBH44" t="s">
        <v>210</v>
      </c>
      <c r="NBI44" t="s">
        <v>210</v>
      </c>
      <c r="NBJ44" t="s">
        <v>210</v>
      </c>
      <c r="NBK44" t="s">
        <v>210</v>
      </c>
      <c r="NBL44" t="s">
        <v>210</v>
      </c>
      <c r="NBM44" t="s">
        <v>210</v>
      </c>
      <c r="NBN44" t="s">
        <v>210</v>
      </c>
      <c r="NBO44" t="s">
        <v>210</v>
      </c>
      <c r="NBP44" t="s">
        <v>210</v>
      </c>
      <c r="NBQ44" t="s">
        <v>210</v>
      </c>
      <c r="NBR44" t="s">
        <v>210</v>
      </c>
      <c r="NBS44" t="s">
        <v>210</v>
      </c>
      <c r="NBT44" t="s">
        <v>210</v>
      </c>
      <c r="NBU44" t="s">
        <v>210</v>
      </c>
      <c r="NBV44" t="s">
        <v>210</v>
      </c>
      <c r="NBW44" t="s">
        <v>210</v>
      </c>
      <c r="NBX44" t="s">
        <v>210</v>
      </c>
      <c r="NBY44" t="s">
        <v>210</v>
      </c>
      <c r="NBZ44" t="s">
        <v>210</v>
      </c>
      <c r="NCA44" t="s">
        <v>210</v>
      </c>
      <c r="NCB44" t="s">
        <v>210</v>
      </c>
      <c r="NCC44" t="s">
        <v>210</v>
      </c>
      <c r="NCD44" t="s">
        <v>210</v>
      </c>
      <c r="NCE44" t="s">
        <v>210</v>
      </c>
      <c r="NCF44" t="s">
        <v>210</v>
      </c>
      <c r="NCG44" t="s">
        <v>210</v>
      </c>
      <c r="NCH44" t="s">
        <v>210</v>
      </c>
      <c r="NCI44" t="s">
        <v>210</v>
      </c>
      <c r="NCJ44" t="s">
        <v>210</v>
      </c>
      <c r="NCK44" t="s">
        <v>210</v>
      </c>
      <c r="NCL44" t="s">
        <v>210</v>
      </c>
      <c r="NCM44" t="s">
        <v>210</v>
      </c>
      <c r="NCN44" t="s">
        <v>210</v>
      </c>
      <c r="NCO44" t="s">
        <v>210</v>
      </c>
      <c r="NCP44" t="s">
        <v>210</v>
      </c>
      <c r="NCQ44" t="s">
        <v>210</v>
      </c>
      <c r="NCR44" t="s">
        <v>210</v>
      </c>
      <c r="NCS44" t="s">
        <v>210</v>
      </c>
      <c r="NCT44" t="s">
        <v>210</v>
      </c>
      <c r="NCU44" t="s">
        <v>210</v>
      </c>
      <c r="NCV44" t="s">
        <v>210</v>
      </c>
      <c r="NCW44" t="s">
        <v>210</v>
      </c>
      <c r="NCX44" t="s">
        <v>210</v>
      </c>
      <c r="NCY44" t="s">
        <v>210</v>
      </c>
      <c r="NCZ44" t="s">
        <v>210</v>
      </c>
      <c r="NDA44" t="s">
        <v>210</v>
      </c>
      <c r="NDB44" t="s">
        <v>210</v>
      </c>
      <c r="NDC44" t="s">
        <v>210</v>
      </c>
      <c r="NDD44" t="s">
        <v>210</v>
      </c>
      <c r="NDE44" t="s">
        <v>210</v>
      </c>
      <c r="NDF44" t="s">
        <v>210</v>
      </c>
      <c r="NDG44" t="s">
        <v>210</v>
      </c>
      <c r="NDH44" t="s">
        <v>210</v>
      </c>
      <c r="NDI44" t="s">
        <v>210</v>
      </c>
      <c r="NDJ44" t="s">
        <v>210</v>
      </c>
      <c r="NDK44" t="s">
        <v>210</v>
      </c>
      <c r="NDL44" t="s">
        <v>210</v>
      </c>
      <c r="NDM44" t="s">
        <v>210</v>
      </c>
      <c r="NDN44" t="s">
        <v>210</v>
      </c>
      <c r="NDO44" t="s">
        <v>210</v>
      </c>
      <c r="NDP44" t="s">
        <v>210</v>
      </c>
      <c r="NDQ44" t="s">
        <v>210</v>
      </c>
      <c r="NDR44" t="s">
        <v>210</v>
      </c>
      <c r="NDS44" t="s">
        <v>210</v>
      </c>
      <c r="NDT44" t="s">
        <v>210</v>
      </c>
      <c r="NDU44" t="s">
        <v>210</v>
      </c>
      <c r="NDV44" t="s">
        <v>210</v>
      </c>
      <c r="NDW44" t="s">
        <v>210</v>
      </c>
      <c r="NDX44" t="s">
        <v>210</v>
      </c>
      <c r="NDY44" t="s">
        <v>210</v>
      </c>
      <c r="NDZ44" t="s">
        <v>210</v>
      </c>
      <c r="NEA44" t="s">
        <v>210</v>
      </c>
      <c r="NEB44" t="s">
        <v>210</v>
      </c>
      <c r="NEC44" t="s">
        <v>210</v>
      </c>
      <c r="NED44" t="s">
        <v>210</v>
      </c>
      <c r="NEE44" t="s">
        <v>210</v>
      </c>
      <c r="NEF44" t="s">
        <v>210</v>
      </c>
      <c r="NEG44" t="s">
        <v>210</v>
      </c>
      <c r="NEH44" t="s">
        <v>210</v>
      </c>
      <c r="NEI44" t="s">
        <v>210</v>
      </c>
      <c r="NEJ44" t="s">
        <v>210</v>
      </c>
      <c r="NEK44" t="s">
        <v>210</v>
      </c>
      <c r="NEL44" t="s">
        <v>210</v>
      </c>
      <c r="NEM44" t="s">
        <v>210</v>
      </c>
      <c r="NEN44" t="s">
        <v>210</v>
      </c>
      <c r="NEO44" t="s">
        <v>210</v>
      </c>
      <c r="NEP44" t="s">
        <v>210</v>
      </c>
      <c r="NEQ44" t="s">
        <v>210</v>
      </c>
      <c r="NER44" t="s">
        <v>210</v>
      </c>
      <c r="NES44" t="s">
        <v>210</v>
      </c>
      <c r="NET44" t="s">
        <v>210</v>
      </c>
      <c r="NEU44" t="s">
        <v>210</v>
      </c>
      <c r="NEV44" t="s">
        <v>210</v>
      </c>
      <c r="NEW44" t="s">
        <v>210</v>
      </c>
      <c r="NEX44" t="s">
        <v>210</v>
      </c>
      <c r="NEY44" t="s">
        <v>210</v>
      </c>
      <c r="NEZ44" t="s">
        <v>210</v>
      </c>
      <c r="NFA44" t="s">
        <v>210</v>
      </c>
      <c r="NFB44" t="s">
        <v>210</v>
      </c>
      <c r="NFC44" t="s">
        <v>210</v>
      </c>
      <c r="NFD44" t="s">
        <v>210</v>
      </c>
      <c r="NFE44" t="s">
        <v>210</v>
      </c>
      <c r="NFF44" t="s">
        <v>210</v>
      </c>
      <c r="NFG44" t="s">
        <v>210</v>
      </c>
      <c r="NFH44" t="s">
        <v>210</v>
      </c>
      <c r="NFI44" t="s">
        <v>210</v>
      </c>
      <c r="NFJ44" t="s">
        <v>210</v>
      </c>
      <c r="NFK44" t="s">
        <v>210</v>
      </c>
      <c r="NFL44" t="s">
        <v>210</v>
      </c>
      <c r="NFM44" t="s">
        <v>210</v>
      </c>
      <c r="NFN44" t="s">
        <v>210</v>
      </c>
      <c r="NFO44" t="s">
        <v>210</v>
      </c>
      <c r="NFP44" t="s">
        <v>210</v>
      </c>
      <c r="NFQ44" t="s">
        <v>210</v>
      </c>
      <c r="NFR44" t="s">
        <v>210</v>
      </c>
      <c r="NFS44" t="s">
        <v>210</v>
      </c>
      <c r="NFT44" t="s">
        <v>210</v>
      </c>
      <c r="NFU44" t="s">
        <v>210</v>
      </c>
      <c r="NFV44" t="s">
        <v>210</v>
      </c>
      <c r="NFW44" t="s">
        <v>210</v>
      </c>
      <c r="NFX44" t="s">
        <v>210</v>
      </c>
      <c r="NFY44" t="s">
        <v>210</v>
      </c>
      <c r="NFZ44" t="s">
        <v>210</v>
      </c>
      <c r="NGA44" t="s">
        <v>210</v>
      </c>
      <c r="NGB44" t="s">
        <v>210</v>
      </c>
      <c r="NGC44" t="s">
        <v>210</v>
      </c>
      <c r="NGD44" t="s">
        <v>210</v>
      </c>
      <c r="NGE44" t="s">
        <v>210</v>
      </c>
      <c r="NGF44" t="s">
        <v>210</v>
      </c>
      <c r="NGG44" t="s">
        <v>210</v>
      </c>
      <c r="NGH44" t="s">
        <v>210</v>
      </c>
      <c r="NGI44" t="s">
        <v>210</v>
      </c>
      <c r="NGJ44" t="s">
        <v>210</v>
      </c>
      <c r="NGK44" t="s">
        <v>210</v>
      </c>
      <c r="NGL44" t="s">
        <v>210</v>
      </c>
      <c r="NGM44" t="s">
        <v>210</v>
      </c>
      <c r="NGN44" t="s">
        <v>210</v>
      </c>
      <c r="NGO44" t="s">
        <v>210</v>
      </c>
      <c r="NGP44" t="s">
        <v>210</v>
      </c>
      <c r="NGQ44" t="s">
        <v>210</v>
      </c>
      <c r="NGR44" t="s">
        <v>210</v>
      </c>
      <c r="NGS44" t="s">
        <v>210</v>
      </c>
      <c r="NGT44" t="s">
        <v>210</v>
      </c>
      <c r="NGU44" t="s">
        <v>210</v>
      </c>
      <c r="NGV44" t="s">
        <v>210</v>
      </c>
      <c r="NGW44" t="s">
        <v>210</v>
      </c>
      <c r="NGX44" t="s">
        <v>210</v>
      </c>
      <c r="NGY44" t="s">
        <v>210</v>
      </c>
      <c r="NGZ44" t="s">
        <v>210</v>
      </c>
      <c r="NHA44" t="s">
        <v>210</v>
      </c>
      <c r="NHB44" t="s">
        <v>210</v>
      </c>
      <c r="NHC44" t="s">
        <v>210</v>
      </c>
      <c r="NHD44" t="s">
        <v>210</v>
      </c>
      <c r="NHE44" t="s">
        <v>210</v>
      </c>
      <c r="NHF44" t="s">
        <v>210</v>
      </c>
      <c r="NHG44" t="s">
        <v>210</v>
      </c>
      <c r="NHH44" t="s">
        <v>210</v>
      </c>
      <c r="NHI44" t="s">
        <v>210</v>
      </c>
      <c r="NHJ44" t="s">
        <v>210</v>
      </c>
      <c r="NHK44" t="s">
        <v>210</v>
      </c>
      <c r="NHL44" t="s">
        <v>210</v>
      </c>
      <c r="NHM44" t="s">
        <v>210</v>
      </c>
      <c r="NHN44" t="s">
        <v>210</v>
      </c>
      <c r="NHO44" t="s">
        <v>210</v>
      </c>
      <c r="NHP44" t="s">
        <v>210</v>
      </c>
      <c r="NHQ44" t="s">
        <v>210</v>
      </c>
      <c r="NHR44" t="s">
        <v>210</v>
      </c>
      <c r="NHS44" t="s">
        <v>210</v>
      </c>
      <c r="NHT44" t="s">
        <v>210</v>
      </c>
      <c r="NHU44" t="s">
        <v>210</v>
      </c>
      <c r="NHV44" t="s">
        <v>210</v>
      </c>
      <c r="NHW44" t="s">
        <v>210</v>
      </c>
      <c r="NHX44" t="s">
        <v>210</v>
      </c>
      <c r="NHY44" t="s">
        <v>210</v>
      </c>
      <c r="NHZ44" t="s">
        <v>210</v>
      </c>
      <c r="NIA44" t="s">
        <v>210</v>
      </c>
      <c r="NIB44" t="s">
        <v>210</v>
      </c>
      <c r="NIC44" t="s">
        <v>210</v>
      </c>
      <c r="NID44" t="s">
        <v>210</v>
      </c>
      <c r="NIE44" t="s">
        <v>210</v>
      </c>
      <c r="NIF44" t="s">
        <v>210</v>
      </c>
      <c r="NIG44" t="s">
        <v>210</v>
      </c>
      <c r="NIH44" t="s">
        <v>210</v>
      </c>
      <c r="NII44" t="s">
        <v>210</v>
      </c>
      <c r="NIJ44" t="s">
        <v>210</v>
      </c>
      <c r="NIK44" t="s">
        <v>210</v>
      </c>
      <c r="NIL44" t="s">
        <v>210</v>
      </c>
      <c r="NIM44" t="s">
        <v>210</v>
      </c>
      <c r="NIN44" t="s">
        <v>210</v>
      </c>
      <c r="NIO44" t="s">
        <v>210</v>
      </c>
      <c r="NIP44" t="s">
        <v>210</v>
      </c>
      <c r="NIQ44" t="s">
        <v>210</v>
      </c>
      <c r="NIR44" t="s">
        <v>210</v>
      </c>
      <c r="NIS44" t="s">
        <v>210</v>
      </c>
      <c r="NIT44" t="s">
        <v>210</v>
      </c>
      <c r="NIU44" t="s">
        <v>210</v>
      </c>
      <c r="NIV44" t="s">
        <v>210</v>
      </c>
      <c r="NIW44" t="s">
        <v>210</v>
      </c>
      <c r="NIX44" t="s">
        <v>210</v>
      </c>
      <c r="NIY44" t="s">
        <v>210</v>
      </c>
      <c r="NIZ44" t="s">
        <v>210</v>
      </c>
      <c r="NJA44" t="s">
        <v>210</v>
      </c>
      <c r="NJB44" t="s">
        <v>210</v>
      </c>
      <c r="NJC44" t="s">
        <v>210</v>
      </c>
      <c r="NJD44" t="s">
        <v>210</v>
      </c>
      <c r="NJE44" t="s">
        <v>210</v>
      </c>
      <c r="NJF44" t="s">
        <v>210</v>
      </c>
      <c r="NJG44" t="s">
        <v>210</v>
      </c>
      <c r="NJH44" t="s">
        <v>210</v>
      </c>
      <c r="NJI44" t="s">
        <v>210</v>
      </c>
      <c r="NJJ44" t="s">
        <v>210</v>
      </c>
      <c r="NJK44" t="s">
        <v>210</v>
      </c>
      <c r="NJL44" t="s">
        <v>210</v>
      </c>
      <c r="NJM44" t="s">
        <v>210</v>
      </c>
      <c r="NJN44" t="s">
        <v>210</v>
      </c>
      <c r="NJO44" t="s">
        <v>210</v>
      </c>
      <c r="NJP44" t="s">
        <v>210</v>
      </c>
      <c r="NJQ44" t="s">
        <v>210</v>
      </c>
      <c r="NJR44" t="s">
        <v>210</v>
      </c>
      <c r="NJS44" t="s">
        <v>210</v>
      </c>
      <c r="NJT44" t="s">
        <v>210</v>
      </c>
      <c r="NJU44" t="s">
        <v>210</v>
      </c>
      <c r="NJV44" t="s">
        <v>210</v>
      </c>
      <c r="NJW44" t="s">
        <v>210</v>
      </c>
      <c r="NJX44" t="s">
        <v>210</v>
      </c>
      <c r="NJY44" t="s">
        <v>210</v>
      </c>
      <c r="NJZ44" t="s">
        <v>210</v>
      </c>
      <c r="NKA44" t="s">
        <v>210</v>
      </c>
      <c r="NKB44" t="s">
        <v>210</v>
      </c>
      <c r="NKC44" t="s">
        <v>210</v>
      </c>
      <c r="NKD44" t="s">
        <v>210</v>
      </c>
      <c r="NKE44" t="s">
        <v>210</v>
      </c>
      <c r="NKF44" t="s">
        <v>210</v>
      </c>
      <c r="NKG44" t="s">
        <v>210</v>
      </c>
      <c r="NKH44" t="s">
        <v>210</v>
      </c>
      <c r="NKI44" t="s">
        <v>210</v>
      </c>
      <c r="NKJ44" t="s">
        <v>210</v>
      </c>
      <c r="NKK44" t="s">
        <v>210</v>
      </c>
      <c r="NKL44" t="s">
        <v>210</v>
      </c>
      <c r="NKM44" t="s">
        <v>210</v>
      </c>
      <c r="NKN44" t="s">
        <v>210</v>
      </c>
      <c r="NKO44" t="s">
        <v>210</v>
      </c>
      <c r="NKP44" t="s">
        <v>210</v>
      </c>
      <c r="NKQ44" t="s">
        <v>210</v>
      </c>
      <c r="NKR44" t="s">
        <v>210</v>
      </c>
      <c r="NKS44" t="s">
        <v>210</v>
      </c>
      <c r="NKT44" t="s">
        <v>210</v>
      </c>
      <c r="NKU44" t="s">
        <v>210</v>
      </c>
      <c r="NKV44" t="s">
        <v>210</v>
      </c>
      <c r="NKW44" t="s">
        <v>210</v>
      </c>
      <c r="NKX44" t="s">
        <v>210</v>
      </c>
      <c r="NKY44" t="s">
        <v>210</v>
      </c>
      <c r="NKZ44" t="s">
        <v>210</v>
      </c>
      <c r="NLA44" t="s">
        <v>210</v>
      </c>
      <c r="NLB44" t="s">
        <v>210</v>
      </c>
      <c r="NLC44" t="s">
        <v>210</v>
      </c>
      <c r="NLD44" t="s">
        <v>210</v>
      </c>
      <c r="NLE44" t="s">
        <v>210</v>
      </c>
      <c r="NLF44" t="s">
        <v>210</v>
      </c>
      <c r="NLG44" t="s">
        <v>210</v>
      </c>
      <c r="NLH44" t="s">
        <v>210</v>
      </c>
      <c r="NLI44" t="s">
        <v>210</v>
      </c>
      <c r="NLJ44" t="s">
        <v>210</v>
      </c>
      <c r="NLK44" t="s">
        <v>210</v>
      </c>
      <c r="NLL44" t="s">
        <v>210</v>
      </c>
      <c r="NLM44" t="s">
        <v>210</v>
      </c>
      <c r="NLN44" t="s">
        <v>210</v>
      </c>
      <c r="NLO44" t="s">
        <v>210</v>
      </c>
      <c r="NLP44" t="s">
        <v>210</v>
      </c>
      <c r="NLQ44" t="s">
        <v>210</v>
      </c>
      <c r="NLR44" t="s">
        <v>210</v>
      </c>
      <c r="NLS44" t="s">
        <v>210</v>
      </c>
      <c r="NLT44" t="s">
        <v>210</v>
      </c>
      <c r="NLU44" t="s">
        <v>210</v>
      </c>
      <c r="NLV44" t="s">
        <v>210</v>
      </c>
      <c r="NLW44" t="s">
        <v>210</v>
      </c>
      <c r="NLX44" t="s">
        <v>210</v>
      </c>
      <c r="NLY44" t="s">
        <v>210</v>
      </c>
      <c r="NLZ44" t="s">
        <v>210</v>
      </c>
      <c r="NMA44" t="s">
        <v>210</v>
      </c>
      <c r="NMB44" t="s">
        <v>210</v>
      </c>
      <c r="NMC44" t="s">
        <v>210</v>
      </c>
      <c r="NMD44" t="s">
        <v>210</v>
      </c>
      <c r="NME44" t="s">
        <v>210</v>
      </c>
      <c r="NMF44" t="s">
        <v>210</v>
      </c>
      <c r="NMG44" t="s">
        <v>210</v>
      </c>
      <c r="NMH44" t="s">
        <v>210</v>
      </c>
      <c r="NMI44" t="s">
        <v>210</v>
      </c>
      <c r="NMJ44" t="s">
        <v>210</v>
      </c>
      <c r="NMK44" t="s">
        <v>210</v>
      </c>
      <c r="NML44" t="s">
        <v>210</v>
      </c>
      <c r="NMM44" t="s">
        <v>210</v>
      </c>
      <c r="NMN44" t="s">
        <v>210</v>
      </c>
      <c r="NMO44" t="s">
        <v>210</v>
      </c>
      <c r="NMP44" t="s">
        <v>210</v>
      </c>
      <c r="NMQ44" t="s">
        <v>210</v>
      </c>
      <c r="NMR44" t="s">
        <v>210</v>
      </c>
      <c r="NMS44" t="s">
        <v>210</v>
      </c>
      <c r="NMT44" t="s">
        <v>210</v>
      </c>
      <c r="NMU44" t="s">
        <v>210</v>
      </c>
      <c r="NMV44" t="s">
        <v>210</v>
      </c>
      <c r="NMW44" t="s">
        <v>210</v>
      </c>
      <c r="NMX44" t="s">
        <v>210</v>
      </c>
      <c r="NMY44" t="s">
        <v>210</v>
      </c>
      <c r="NMZ44" t="s">
        <v>210</v>
      </c>
      <c r="NNA44" t="s">
        <v>210</v>
      </c>
      <c r="NNB44" t="s">
        <v>210</v>
      </c>
      <c r="NNC44" t="s">
        <v>210</v>
      </c>
      <c r="NND44" t="s">
        <v>210</v>
      </c>
      <c r="NNE44" t="s">
        <v>210</v>
      </c>
      <c r="NNF44" t="s">
        <v>210</v>
      </c>
      <c r="NNG44" t="s">
        <v>210</v>
      </c>
      <c r="NNH44" t="s">
        <v>210</v>
      </c>
      <c r="NNI44" t="s">
        <v>210</v>
      </c>
      <c r="NNJ44" t="s">
        <v>210</v>
      </c>
      <c r="NNK44" t="s">
        <v>210</v>
      </c>
      <c r="NNL44" t="s">
        <v>210</v>
      </c>
      <c r="NNM44" t="s">
        <v>210</v>
      </c>
      <c r="NNN44" t="s">
        <v>210</v>
      </c>
      <c r="NNO44" t="s">
        <v>210</v>
      </c>
      <c r="NNP44" t="s">
        <v>210</v>
      </c>
      <c r="NNQ44" t="s">
        <v>210</v>
      </c>
      <c r="NNR44" t="s">
        <v>210</v>
      </c>
      <c r="NNS44" t="s">
        <v>210</v>
      </c>
      <c r="NNT44" t="s">
        <v>210</v>
      </c>
      <c r="NNU44" t="s">
        <v>210</v>
      </c>
      <c r="NNV44" t="s">
        <v>210</v>
      </c>
      <c r="NNW44" t="s">
        <v>210</v>
      </c>
      <c r="NNX44" t="s">
        <v>210</v>
      </c>
      <c r="NNY44" t="s">
        <v>210</v>
      </c>
      <c r="NNZ44" t="s">
        <v>210</v>
      </c>
      <c r="NOA44" t="s">
        <v>210</v>
      </c>
      <c r="NOB44" t="s">
        <v>210</v>
      </c>
      <c r="NOC44" t="s">
        <v>210</v>
      </c>
      <c r="NOD44" t="s">
        <v>210</v>
      </c>
      <c r="NOE44" t="s">
        <v>210</v>
      </c>
      <c r="NOF44" t="s">
        <v>210</v>
      </c>
      <c r="NOG44" t="s">
        <v>210</v>
      </c>
      <c r="NOH44" t="s">
        <v>210</v>
      </c>
      <c r="NOI44" t="s">
        <v>210</v>
      </c>
      <c r="NOJ44" t="s">
        <v>210</v>
      </c>
      <c r="NOK44" t="s">
        <v>210</v>
      </c>
      <c r="NOL44" t="s">
        <v>210</v>
      </c>
      <c r="NOM44" t="s">
        <v>210</v>
      </c>
      <c r="NON44" t="s">
        <v>210</v>
      </c>
      <c r="NOO44" t="s">
        <v>210</v>
      </c>
      <c r="NOP44" t="s">
        <v>210</v>
      </c>
      <c r="NOQ44" t="s">
        <v>210</v>
      </c>
      <c r="NOR44" t="s">
        <v>210</v>
      </c>
      <c r="NOS44" t="s">
        <v>210</v>
      </c>
      <c r="NOT44" t="s">
        <v>210</v>
      </c>
      <c r="NOU44" t="s">
        <v>210</v>
      </c>
      <c r="NOV44" t="s">
        <v>210</v>
      </c>
      <c r="NOW44" t="s">
        <v>210</v>
      </c>
      <c r="NOX44" t="s">
        <v>210</v>
      </c>
      <c r="NOY44" t="s">
        <v>210</v>
      </c>
      <c r="NOZ44" t="s">
        <v>210</v>
      </c>
      <c r="NPA44" t="s">
        <v>210</v>
      </c>
      <c r="NPB44" t="s">
        <v>210</v>
      </c>
      <c r="NPC44" t="s">
        <v>210</v>
      </c>
      <c r="NPD44" t="s">
        <v>210</v>
      </c>
      <c r="NPE44" t="s">
        <v>210</v>
      </c>
      <c r="NPF44" t="s">
        <v>210</v>
      </c>
      <c r="NPG44" t="s">
        <v>210</v>
      </c>
      <c r="NPH44" t="s">
        <v>210</v>
      </c>
      <c r="NPI44" t="s">
        <v>210</v>
      </c>
      <c r="NPJ44" t="s">
        <v>210</v>
      </c>
      <c r="NPK44" t="s">
        <v>210</v>
      </c>
      <c r="NPL44" t="s">
        <v>210</v>
      </c>
      <c r="NPM44" t="s">
        <v>210</v>
      </c>
      <c r="NPN44" t="s">
        <v>210</v>
      </c>
      <c r="NPO44" t="s">
        <v>210</v>
      </c>
      <c r="NPP44" t="s">
        <v>210</v>
      </c>
      <c r="NPQ44" t="s">
        <v>210</v>
      </c>
      <c r="NPR44" t="s">
        <v>210</v>
      </c>
      <c r="NPS44" t="s">
        <v>210</v>
      </c>
      <c r="NPT44" t="s">
        <v>210</v>
      </c>
      <c r="NPU44" t="s">
        <v>210</v>
      </c>
      <c r="NPV44" t="s">
        <v>210</v>
      </c>
      <c r="NPW44" t="s">
        <v>210</v>
      </c>
      <c r="NPX44" t="s">
        <v>210</v>
      </c>
      <c r="NPY44" t="s">
        <v>210</v>
      </c>
      <c r="NPZ44" t="s">
        <v>210</v>
      </c>
      <c r="NQA44" t="s">
        <v>210</v>
      </c>
      <c r="NQB44" t="s">
        <v>210</v>
      </c>
      <c r="NQC44" t="s">
        <v>210</v>
      </c>
      <c r="NQD44" t="s">
        <v>210</v>
      </c>
      <c r="NQE44" t="s">
        <v>210</v>
      </c>
      <c r="NQF44" t="s">
        <v>210</v>
      </c>
      <c r="NQG44" t="s">
        <v>210</v>
      </c>
      <c r="NQH44" t="s">
        <v>210</v>
      </c>
      <c r="NQI44" t="s">
        <v>210</v>
      </c>
      <c r="NQJ44" t="s">
        <v>210</v>
      </c>
      <c r="NQK44" t="s">
        <v>210</v>
      </c>
      <c r="NQL44" t="s">
        <v>210</v>
      </c>
      <c r="NQM44" t="s">
        <v>210</v>
      </c>
      <c r="NQN44" t="s">
        <v>210</v>
      </c>
      <c r="NQO44" t="s">
        <v>210</v>
      </c>
      <c r="NQP44" t="s">
        <v>210</v>
      </c>
      <c r="NQQ44" t="s">
        <v>210</v>
      </c>
      <c r="NQR44" t="s">
        <v>210</v>
      </c>
      <c r="NQS44" t="s">
        <v>210</v>
      </c>
      <c r="NQT44" t="s">
        <v>210</v>
      </c>
      <c r="NQU44" t="s">
        <v>210</v>
      </c>
      <c r="NQV44" t="s">
        <v>210</v>
      </c>
      <c r="NQW44" t="s">
        <v>210</v>
      </c>
      <c r="NQX44" t="s">
        <v>210</v>
      </c>
      <c r="NQY44" t="s">
        <v>210</v>
      </c>
      <c r="NQZ44" t="s">
        <v>210</v>
      </c>
      <c r="NRA44" t="s">
        <v>210</v>
      </c>
      <c r="NRB44" t="s">
        <v>210</v>
      </c>
      <c r="NRC44" t="s">
        <v>210</v>
      </c>
      <c r="NRD44" t="s">
        <v>210</v>
      </c>
      <c r="NRE44" t="s">
        <v>210</v>
      </c>
      <c r="NRF44" t="s">
        <v>210</v>
      </c>
      <c r="NRG44" t="s">
        <v>210</v>
      </c>
      <c r="NRH44" t="s">
        <v>210</v>
      </c>
      <c r="NRI44" t="s">
        <v>210</v>
      </c>
      <c r="NRJ44" t="s">
        <v>210</v>
      </c>
      <c r="NRK44" t="s">
        <v>210</v>
      </c>
      <c r="NRL44" t="s">
        <v>210</v>
      </c>
      <c r="NRM44" t="s">
        <v>210</v>
      </c>
      <c r="NRN44" t="s">
        <v>210</v>
      </c>
      <c r="NRO44" t="s">
        <v>210</v>
      </c>
      <c r="NRP44" t="s">
        <v>210</v>
      </c>
      <c r="NRQ44" t="s">
        <v>210</v>
      </c>
      <c r="NRR44" t="s">
        <v>210</v>
      </c>
      <c r="NRS44" t="s">
        <v>210</v>
      </c>
      <c r="NRT44" t="s">
        <v>210</v>
      </c>
      <c r="NRU44" t="s">
        <v>210</v>
      </c>
      <c r="NRV44" t="s">
        <v>210</v>
      </c>
      <c r="NRW44" t="s">
        <v>210</v>
      </c>
      <c r="NRX44" t="s">
        <v>210</v>
      </c>
      <c r="NRY44" t="s">
        <v>210</v>
      </c>
      <c r="NRZ44" t="s">
        <v>210</v>
      </c>
      <c r="NSA44" t="s">
        <v>210</v>
      </c>
      <c r="NSB44" t="s">
        <v>210</v>
      </c>
      <c r="NSC44" t="s">
        <v>210</v>
      </c>
      <c r="NSD44" t="s">
        <v>210</v>
      </c>
      <c r="NSE44" t="s">
        <v>210</v>
      </c>
      <c r="NSF44" t="s">
        <v>210</v>
      </c>
      <c r="NSG44" t="s">
        <v>210</v>
      </c>
      <c r="NSH44" t="s">
        <v>210</v>
      </c>
      <c r="NSI44" t="s">
        <v>210</v>
      </c>
      <c r="NSJ44" t="s">
        <v>210</v>
      </c>
      <c r="NSK44" t="s">
        <v>210</v>
      </c>
      <c r="NSL44" t="s">
        <v>210</v>
      </c>
      <c r="NSM44" t="s">
        <v>210</v>
      </c>
      <c r="NSN44" t="s">
        <v>210</v>
      </c>
      <c r="NSO44" t="s">
        <v>210</v>
      </c>
      <c r="NSP44" t="s">
        <v>210</v>
      </c>
      <c r="NSQ44" t="s">
        <v>210</v>
      </c>
      <c r="NSR44" t="s">
        <v>210</v>
      </c>
      <c r="NSS44" t="s">
        <v>210</v>
      </c>
      <c r="NST44" t="s">
        <v>210</v>
      </c>
      <c r="NSU44" t="s">
        <v>210</v>
      </c>
      <c r="NSV44" t="s">
        <v>210</v>
      </c>
      <c r="NSW44" t="s">
        <v>210</v>
      </c>
      <c r="NSX44" t="s">
        <v>210</v>
      </c>
      <c r="NSY44" t="s">
        <v>210</v>
      </c>
      <c r="NSZ44" t="s">
        <v>210</v>
      </c>
      <c r="NTA44" t="s">
        <v>210</v>
      </c>
      <c r="NTB44" t="s">
        <v>210</v>
      </c>
      <c r="NTC44" t="s">
        <v>210</v>
      </c>
      <c r="NTD44" t="s">
        <v>210</v>
      </c>
      <c r="NTE44" t="s">
        <v>210</v>
      </c>
      <c r="NTF44" t="s">
        <v>210</v>
      </c>
      <c r="NTG44" t="s">
        <v>210</v>
      </c>
      <c r="NTH44" t="s">
        <v>210</v>
      </c>
      <c r="NTI44" t="s">
        <v>210</v>
      </c>
      <c r="NTJ44" t="s">
        <v>210</v>
      </c>
      <c r="NTK44" t="s">
        <v>210</v>
      </c>
      <c r="NTL44" t="s">
        <v>210</v>
      </c>
      <c r="NTM44" t="s">
        <v>210</v>
      </c>
      <c r="NTN44" t="s">
        <v>210</v>
      </c>
      <c r="NTO44" t="s">
        <v>210</v>
      </c>
      <c r="NTP44" t="s">
        <v>210</v>
      </c>
      <c r="NTQ44" t="s">
        <v>210</v>
      </c>
      <c r="NTR44" t="s">
        <v>210</v>
      </c>
      <c r="NTS44" t="s">
        <v>210</v>
      </c>
      <c r="NTT44" t="s">
        <v>210</v>
      </c>
      <c r="NTU44" t="s">
        <v>210</v>
      </c>
      <c r="NTV44" t="s">
        <v>210</v>
      </c>
      <c r="NTW44" t="s">
        <v>210</v>
      </c>
      <c r="NTX44" t="s">
        <v>210</v>
      </c>
      <c r="NTY44" t="s">
        <v>210</v>
      </c>
      <c r="NTZ44" t="s">
        <v>210</v>
      </c>
      <c r="NUA44" t="s">
        <v>210</v>
      </c>
      <c r="NUB44" t="s">
        <v>210</v>
      </c>
      <c r="NUC44" t="s">
        <v>210</v>
      </c>
      <c r="NUD44" t="s">
        <v>210</v>
      </c>
      <c r="NUE44" t="s">
        <v>210</v>
      </c>
      <c r="NUF44" t="s">
        <v>210</v>
      </c>
      <c r="NUG44" t="s">
        <v>210</v>
      </c>
      <c r="NUH44" t="s">
        <v>210</v>
      </c>
      <c r="NUI44" t="s">
        <v>210</v>
      </c>
      <c r="NUJ44" t="s">
        <v>210</v>
      </c>
      <c r="NUK44" t="s">
        <v>210</v>
      </c>
      <c r="NUL44" t="s">
        <v>210</v>
      </c>
      <c r="NUM44" t="s">
        <v>210</v>
      </c>
      <c r="NUN44" t="s">
        <v>210</v>
      </c>
      <c r="NUO44" t="s">
        <v>210</v>
      </c>
      <c r="NUP44" t="s">
        <v>210</v>
      </c>
      <c r="NUQ44" t="s">
        <v>210</v>
      </c>
      <c r="NUR44" t="s">
        <v>210</v>
      </c>
      <c r="NUS44" t="s">
        <v>210</v>
      </c>
      <c r="NUT44" t="s">
        <v>210</v>
      </c>
      <c r="NUU44" t="s">
        <v>210</v>
      </c>
      <c r="NUV44" t="s">
        <v>210</v>
      </c>
      <c r="NUW44" t="s">
        <v>210</v>
      </c>
      <c r="NUX44" t="s">
        <v>210</v>
      </c>
      <c r="NUY44" t="s">
        <v>210</v>
      </c>
      <c r="NUZ44" t="s">
        <v>210</v>
      </c>
      <c r="NVA44" t="s">
        <v>210</v>
      </c>
      <c r="NVB44" t="s">
        <v>210</v>
      </c>
      <c r="NVC44" t="s">
        <v>210</v>
      </c>
      <c r="NVD44" t="s">
        <v>210</v>
      </c>
      <c r="NVE44" t="s">
        <v>210</v>
      </c>
      <c r="NVF44" t="s">
        <v>210</v>
      </c>
      <c r="NVG44" t="s">
        <v>210</v>
      </c>
      <c r="NVH44" t="s">
        <v>210</v>
      </c>
      <c r="NVI44" t="s">
        <v>210</v>
      </c>
      <c r="NVJ44" t="s">
        <v>210</v>
      </c>
      <c r="NVK44" t="s">
        <v>210</v>
      </c>
      <c r="NVL44" t="s">
        <v>210</v>
      </c>
      <c r="NVM44" t="s">
        <v>210</v>
      </c>
      <c r="NVN44" t="s">
        <v>210</v>
      </c>
      <c r="NVO44" t="s">
        <v>210</v>
      </c>
      <c r="NVP44" t="s">
        <v>210</v>
      </c>
      <c r="NVQ44" t="s">
        <v>210</v>
      </c>
      <c r="NVR44" t="s">
        <v>210</v>
      </c>
      <c r="NVS44" t="s">
        <v>210</v>
      </c>
      <c r="NVT44" t="s">
        <v>210</v>
      </c>
      <c r="NVU44" t="s">
        <v>210</v>
      </c>
      <c r="NVV44" t="s">
        <v>210</v>
      </c>
      <c r="NVW44" t="s">
        <v>210</v>
      </c>
      <c r="NVX44" t="s">
        <v>210</v>
      </c>
      <c r="NVY44" t="s">
        <v>210</v>
      </c>
      <c r="NVZ44" t="s">
        <v>210</v>
      </c>
      <c r="NWA44" t="s">
        <v>210</v>
      </c>
      <c r="NWB44" t="s">
        <v>210</v>
      </c>
      <c r="NWC44" t="s">
        <v>210</v>
      </c>
      <c r="NWD44" t="s">
        <v>210</v>
      </c>
      <c r="NWE44" t="s">
        <v>210</v>
      </c>
      <c r="NWF44" t="s">
        <v>210</v>
      </c>
      <c r="NWG44" t="s">
        <v>210</v>
      </c>
      <c r="NWH44" t="s">
        <v>210</v>
      </c>
      <c r="NWI44" t="s">
        <v>210</v>
      </c>
      <c r="NWJ44" t="s">
        <v>210</v>
      </c>
      <c r="NWK44" t="s">
        <v>210</v>
      </c>
      <c r="NWL44" t="s">
        <v>210</v>
      </c>
      <c r="NWM44" t="s">
        <v>210</v>
      </c>
      <c r="NWN44" t="s">
        <v>210</v>
      </c>
      <c r="NWO44" t="s">
        <v>210</v>
      </c>
      <c r="NWP44" t="s">
        <v>210</v>
      </c>
      <c r="NWQ44" t="s">
        <v>210</v>
      </c>
      <c r="NWR44" t="s">
        <v>210</v>
      </c>
      <c r="NWS44" t="s">
        <v>210</v>
      </c>
      <c r="NWT44" t="s">
        <v>210</v>
      </c>
      <c r="NWU44" t="s">
        <v>210</v>
      </c>
      <c r="NWV44" t="s">
        <v>210</v>
      </c>
      <c r="NWW44" t="s">
        <v>210</v>
      </c>
      <c r="NWX44" t="s">
        <v>210</v>
      </c>
      <c r="NWY44" t="s">
        <v>210</v>
      </c>
      <c r="NWZ44" t="s">
        <v>210</v>
      </c>
      <c r="NXA44" t="s">
        <v>210</v>
      </c>
      <c r="NXB44" t="s">
        <v>210</v>
      </c>
      <c r="NXC44" t="s">
        <v>210</v>
      </c>
      <c r="NXD44" t="s">
        <v>210</v>
      </c>
      <c r="NXE44" t="s">
        <v>210</v>
      </c>
      <c r="NXF44" t="s">
        <v>210</v>
      </c>
      <c r="NXG44" t="s">
        <v>210</v>
      </c>
      <c r="NXH44" t="s">
        <v>210</v>
      </c>
      <c r="NXI44" t="s">
        <v>210</v>
      </c>
      <c r="NXJ44" t="s">
        <v>210</v>
      </c>
      <c r="NXK44" t="s">
        <v>210</v>
      </c>
      <c r="NXL44" t="s">
        <v>210</v>
      </c>
      <c r="NXM44" t="s">
        <v>210</v>
      </c>
      <c r="NXN44" t="s">
        <v>210</v>
      </c>
      <c r="NXO44" t="s">
        <v>210</v>
      </c>
      <c r="NXP44" t="s">
        <v>210</v>
      </c>
      <c r="NXQ44" t="s">
        <v>210</v>
      </c>
      <c r="NXR44" t="s">
        <v>210</v>
      </c>
      <c r="NXS44" t="s">
        <v>210</v>
      </c>
      <c r="NXT44" t="s">
        <v>210</v>
      </c>
      <c r="NXU44" t="s">
        <v>210</v>
      </c>
      <c r="NXV44" t="s">
        <v>210</v>
      </c>
      <c r="NXW44" t="s">
        <v>210</v>
      </c>
      <c r="NXX44" t="s">
        <v>210</v>
      </c>
      <c r="NXY44" t="s">
        <v>210</v>
      </c>
      <c r="NXZ44" t="s">
        <v>210</v>
      </c>
      <c r="NYA44" t="s">
        <v>210</v>
      </c>
      <c r="NYB44" t="s">
        <v>210</v>
      </c>
      <c r="NYC44" t="s">
        <v>210</v>
      </c>
      <c r="NYD44" t="s">
        <v>210</v>
      </c>
      <c r="NYE44" t="s">
        <v>210</v>
      </c>
      <c r="NYF44" t="s">
        <v>210</v>
      </c>
      <c r="NYG44" t="s">
        <v>210</v>
      </c>
      <c r="NYH44" t="s">
        <v>210</v>
      </c>
      <c r="NYI44" t="s">
        <v>210</v>
      </c>
      <c r="NYJ44" t="s">
        <v>210</v>
      </c>
      <c r="NYK44" t="s">
        <v>210</v>
      </c>
      <c r="NYL44" t="s">
        <v>210</v>
      </c>
      <c r="NYM44" t="s">
        <v>210</v>
      </c>
      <c r="NYN44" t="s">
        <v>210</v>
      </c>
      <c r="NYO44" t="s">
        <v>210</v>
      </c>
      <c r="NYP44" t="s">
        <v>210</v>
      </c>
      <c r="NYQ44" t="s">
        <v>210</v>
      </c>
      <c r="NYR44" t="s">
        <v>210</v>
      </c>
      <c r="NYS44" t="s">
        <v>210</v>
      </c>
      <c r="NYT44" t="s">
        <v>210</v>
      </c>
      <c r="NYU44" t="s">
        <v>210</v>
      </c>
      <c r="NYV44" t="s">
        <v>210</v>
      </c>
      <c r="NYW44" t="s">
        <v>210</v>
      </c>
      <c r="NYX44" t="s">
        <v>210</v>
      </c>
      <c r="NYY44" t="s">
        <v>210</v>
      </c>
      <c r="NYZ44" t="s">
        <v>210</v>
      </c>
      <c r="NZA44" t="s">
        <v>210</v>
      </c>
      <c r="NZB44" t="s">
        <v>210</v>
      </c>
      <c r="NZC44" t="s">
        <v>210</v>
      </c>
      <c r="NZD44" t="s">
        <v>210</v>
      </c>
      <c r="NZE44" t="s">
        <v>210</v>
      </c>
      <c r="NZF44" t="s">
        <v>210</v>
      </c>
      <c r="NZG44" t="s">
        <v>210</v>
      </c>
      <c r="NZH44" t="s">
        <v>210</v>
      </c>
      <c r="NZI44" t="s">
        <v>210</v>
      </c>
      <c r="NZJ44" t="s">
        <v>210</v>
      </c>
      <c r="NZK44" t="s">
        <v>210</v>
      </c>
      <c r="NZL44" t="s">
        <v>210</v>
      </c>
      <c r="NZM44" t="s">
        <v>210</v>
      </c>
      <c r="NZN44" t="s">
        <v>210</v>
      </c>
      <c r="NZO44" t="s">
        <v>210</v>
      </c>
      <c r="NZP44" t="s">
        <v>210</v>
      </c>
      <c r="NZQ44" t="s">
        <v>210</v>
      </c>
      <c r="NZR44" t="s">
        <v>210</v>
      </c>
      <c r="NZS44" t="s">
        <v>210</v>
      </c>
      <c r="NZT44" t="s">
        <v>210</v>
      </c>
      <c r="NZU44" t="s">
        <v>210</v>
      </c>
      <c r="NZV44" t="s">
        <v>210</v>
      </c>
      <c r="NZW44" t="s">
        <v>210</v>
      </c>
      <c r="NZX44" t="s">
        <v>210</v>
      </c>
      <c r="NZY44" t="s">
        <v>210</v>
      </c>
      <c r="NZZ44" t="s">
        <v>210</v>
      </c>
      <c r="OAA44" t="s">
        <v>210</v>
      </c>
      <c r="OAB44" t="s">
        <v>210</v>
      </c>
      <c r="OAC44" t="s">
        <v>210</v>
      </c>
      <c r="OAD44" t="s">
        <v>210</v>
      </c>
      <c r="OAE44" t="s">
        <v>210</v>
      </c>
      <c r="OAF44" t="s">
        <v>210</v>
      </c>
      <c r="OAG44" t="s">
        <v>210</v>
      </c>
      <c r="OAH44" t="s">
        <v>210</v>
      </c>
      <c r="OAI44" t="s">
        <v>210</v>
      </c>
      <c r="OAJ44" t="s">
        <v>210</v>
      </c>
      <c r="OAK44" t="s">
        <v>210</v>
      </c>
      <c r="OAL44" t="s">
        <v>210</v>
      </c>
      <c r="OAM44" t="s">
        <v>210</v>
      </c>
      <c r="OAN44" t="s">
        <v>210</v>
      </c>
      <c r="OAO44" t="s">
        <v>210</v>
      </c>
      <c r="OAP44" t="s">
        <v>210</v>
      </c>
      <c r="OAQ44" t="s">
        <v>210</v>
      </c>
      <c r="OAR44" t="s">
        <v>210</v>
      </c>
      <c r="OAS44" t="s">
        <v>210</v>
      </c>
      <c r="OAT44" t="s">
        <v>210</v>
      </c>
      <c r="OAU44" t="s">
        <v>210</v>
      </c>
      <c r="OAV44" t="s">
        <v>210</v>
      </c>
      <c r="OAW44" t="s">
        <v>210</v>
      </c>
      <c r="OAX44" t="s">
        <v>210</v>
      </c>
      <c r="OAY44" t="s">
        <v>210</v>
      </c>
      <c r="OAZ44" t="s">
        <v>210</v>
      </c>
      <c r="OBA44" t="s">
        <v>210</v>
      </c>
      <c r="OBB44" t="s">
        <v>210</v>
      </c>
      <c r="OBC44" t="s">
        <v>210</v>
      </c>
      <c r="OBD44" t="s">
        <v>210</v>
      </c>
      <c r="OBE44" t="s">
        <v>210</v>
      </c>
      <c r="OBF44" t="s">
        <v>210</v>
      </c>
      <c r="OBG44" t="s">
        <v>210</v>
      </c>
      <c r="OBH44" t="s">
        <v>210</v>
      </c>
      <c r="OBI44" t="s">
        <v>210</v>
      </c>
      <c r="OBJ44" t="s">
        <v>210</v>
      </c>
      <c r="OBK44" t="s">
        <v>210</v>
      </c>
      <c r="OBL44" t="s">
        <v>210</v>
      </c>
      <c r="OBM44" t="s">
        <v>210</v>
      </c>
      <c r="OBN44" t="s">
        <v>210</v>
      </c>
      <c r="OBO44" t="s">
        <v>210</v>
      </c>
      <c r="OBP44" t="s">
        <v>210</v>
      </c>
      <c r="OBQ44" t="s">
        <v>210</v>
      </c>
      <c r="OBR44" t="s">
        <v>210</v>
      </c>
      <c r="OBS44" t="s">
        <v>210</v>
      </c>
      <c r="OBT44" t="s">
        <v>210</v>
      </c>
      <c r="OBU44" t="s">
        <v>210</v>
      </c>
      <c r="OBV44" t="s">
        <v>210</v>
      </c>
      <c r="OBW44" t="s">
        <v>210</v>
      </c>
      <c r="OBX44" t="s">
        <v>210</v>
      </c>
      <c r="OBY44" t="s">
        <v>210</v>
      </c>
      <c r="OBZ44" t="s">
        <v>210</v>
      </c>
      <c r="OCA44" t="s">
        <v>210</v>
      </c>
      <c r="OCB44" t="s">
        <v>210</v>
      </c>
      <c r="OCC44" t="s">
        <v>210</v>
      </c>
      <c r="OCD44" t="s">
        <v>210</v>
      </c>
      <c r="OCE44" t="s">
        <v>210</v>
      </c>
      <c r="OCF44" t="s">
        <v>210</v>
      </c>
      <c r="OCG44" t="s">
        <v>210</v>
      </c>
      <c r="OCH44" t="s">
        <v>210</v>
      </c>
      <c r="OCI44" t="s">
        <v>210</v>
      </c>
      <c r="OCJ44" t="s">
        <v>210</v>
      </c>
      <c r="OCK44" t="s">
        <v>210</v>
      </c>
      <c r="OCL44" t="s">
        <v>210</v>
      </c>
      <c r="OCM44" t="s">
        <v>210</v>
      </c>
      <c r="OCN44" t="s">
        <v>210</v>
      </c>
      <c r="OCO44" t="s">
        <v>210</v>
      </c>
      <c r="OCP44" t="s">
        <v>210</v>
      </c>
      <c r="OCQ44" t="s">
        <v>210</v>
      </c>
      <c r="OCR44" t="s">
        <v>210</v>
      </c>
      <c r="OCS44" t="s">
        <v>210</v>
      </c>
      <c r="OCT44" t="s">
        <v>210</v>
      </c>
      <c r="OCU44" t="s">
        <v>210</v>
      </c>
      <c r="OCV44" t="s">
        <v>210</v>
      </c>
      <c r="OCW44" t="s">
        <v>210</v>
      </c>
      <c r="OCX44" t="s">
        <v>210</v>
      </c>
      <c r="OCY44" t="s">
        <v>210</v>
      </c>
      <c r="OCZ44" t="s">
        <v>210</v>
      </c>
      <c r="ODA44" t="s">
        <v>210</v>
      </c>
      <c r="ODB44" t="s">
        <v>210</v>
      </c>
      <c r="ODC44" t="s">
        <v>210</v>
      </c>
      <c r="ODD44" t="s">
        <v>210</v>
      </c>
      <c r="ODE44" t="s">
        <v>210</v>
      </c>
      <c r="ODF44" t="s">
        <v>210</v>
      </c>
      <c r="ODG44" t="s">
        <v>210</v>
      </c>
      <c r="ODH44" t="s">
        <v>210</v>
      </c>
      <c r="ODI44" t="s">
        <v>210</v>
      </c>
      <c r="ODJ44" t="s">
        <v>210</v>
      </c>
      <c r="ODK44" t="s">
        <v>210</v>
      </c>
      <c r="ODL44" t="s">
        <v>210</v>
      </c>
      <c r="ODM44" t="s">
        <v>210</v>
      </c>
      <c r="ODN44" t="s">
        <v>210</v>
      </c>
      <c r="ODO44" t="s">
        <v>210</v>
      </c>
      <c r="ODP44" t="s">
        <v>210</v>
      </c>
      <c r="ODQ44" t="s">
        <v>210</v>
      </c>
      <c r="ODR44" t="s">
        <v>210</v>
      </c>
      <c r="ODS44" t="s">
        <v>210</v>
      </c>
      <c r="ODT44" t="s">
        <v>210</v>
      </c>
      <c r="ODU44" t="s">
        <v>210</v>
      </c>
      <c r="ODV44" t="s">
        <v>210</v>
      </c>
      <c r="ODW44" t="s">
        <v>210</v>
      </c>
      <c r="ODX44" t="s">
        <v>210</v>
      </c>
      <c r="ODY44" t="s">
        <v>210</v>
      </c>
      <c r="ODZ44" t="s">
        <v>210</v>
      </c>
      <c r="OEA44" t="s">
        <v>210</v>
      </c>
      <c r="OEB44" t="s">
        <v>210</v>
      </c>
      <c r="OEC44" t="s">
        <v>210</v>
      </c>
      <c r="OED44" t="s">
        <v>210</v>
      </c>
      <c r="OEE44" t="s">
        <v>210</v>
      </c>
      <c r="OEF44" t="s">
        <v>210</v>
      </c>
      <c r="OEG44" t="s">
        <v>210</v>
      </c>
      <c r="OEH44" t="s">
        <v>210</v>
      </c>
      <c r="OEI44" t="s">
        <v>210</v>
      </c>
      <c r="OEJ44" t="s">
        <v>210</v>
      </c>
      <c r="OEK44" t="s">
        <v>210</v>
      </c>
      <c r="OEL44" t="s">
        <v>210</v>
      </c>
      <c r="OEM44" t="s">
        <v>210</v>
      </c>
      <c r="OEN44" t="s">
        <v>210</v>
      </c>
      <c r="OEO44" t="s">
        <v>210</v>
      </c>
      <c r="OEP44" t="s">
        <v>210</v>
      </c>
      <c r="OEQ44" t="s">
        <v>210</v>
      </c>
      <c r="OER44" t="s">
        <v>210</v>
      </c>
      <c r="OES44" t="s">
        <v>210</v>
      </c>
      <c r="OET44" t="s">
        <v>210</v>
      </c>
      <c r="OEU44" t="s">
        <v>210</v>
      </c>
      <c r="OEV44" t="s">
        <v>210</v>
      </c>
      <c r="OEW44" t="s">
        <v>210</v>
      </c>
      <c r="OEX44" t="s">
        <v>210</v>
      </c>
      <c r="OEY44" t="s">
        <v>210</v>
      </c>
      <c r="OEZ44" t="s">
        <v>210</v>
      </c>
      <c r="OFA44" t="s">
        <v>210</v>
      </c>
      <c r="OFB44" t="s">
        <v>210</v>
      </c>
      <c r="OFC44" t="s">
        <v>210</v>
      </c>
      <c r="OFD44" t="s">
        <v>210</v>
      </c>
      <c r="OFE44" t="s">
        <v>210</v>
      </c>
      <c r="OFF44" t="s">
        <v>210</v>
      </c>
      <c r="OFG44" t="s">
        <v>210</v>
      </c>
      <c r="OFH44" t="s">
        <v>210</v>
      </c>
      <c r="OFI44" t="s">
        <v>210</v>
      </c>
      <c r="OFJ44" t="s">
        <v>210</v>
      </c>
      <c r="OFK44" t="s">
        <v>210</v>
      </c>
      <c r="OFL44" t="s">
        <v>210</v>
      </c>
      <c r="OFM44" t="s">
        <v>210</v>
      </c>
      <c r="OFN44" t="s">
        <v>210</v>
      </c>
      <c r="OFO44" t="s">
        <v>210</v>
      </c>
      <c r="OFP44" t="s">
        <v>210</v>
      </c>
      <c r="OFQ44" t="s">
        <v>210</v>
      </c>
      <c r="OFR44" t="s">
        <v>210</v>
      </c>
      <c r="OFS44" t="s">
        <v>210</v>
      </c>
      <c r="OFT44" t="s">
        <v>210</v>
      </c>
      <c r="OFU44" t="s">
        <v>210</v>
      </c>
      <c r="OFV44" t="s">
        <v>210</v>
      </c>
      <c r="OFW44" t="s">
        <v>210</v>
      </c>
      <c r="OFX44" t="s">
        <v>210</v>
      </c>
      <c r="OFY44" t="s">
        <v>210</v>
      </c>
      <c r="OFZ44" t="s">
        <v>210</v>
      </c>
      <c r="OGA44" t="s">
        <v>210</v>
      </c>
      <c r="OGB44" t="s">
        <v>210</v>
      </c>
      <c r="OGC44" t="s">
        <v>210</v>
      </c>
      <c r="OGD44" t="s">
        <v>210</v>
      </c>
      <c r="OGE44" t="s">
        <v>210</v>
      </c>
      <c r="OGF44" t="s">
        <v>210</v>
      </c>
      <c r="OGG44" t="s">
        <v>210</v>
      </c>
      <c r="OGH44" t="s">
        <v>210</v>
      </c>
      <c r="OGI44" t="s">
        <v>210</v>
      </c>
      <c r="OGJ44" t="s">
        <v>210</v>
      </c>
      <c r="OGK44" t="s">
        <v>210</v>
      </c>
      <c r="OGL44" t="s">
        <v>210</v>
      </c>
      <c r="OGM44" t="s">
        <v>210</v>
      </c>
      <c r="OGN44" t="s">
        <v>210</v>
      </c>
      <c r="OGO44" t="s">
        <v>210</v>
      </c>
      <c r="OGP44" t="s">
        <v>210</v>
      </c>
      <c r="OGQ44" t="s">
        <v>210</v>
      </c>
      <c r="OGR44" t="s">
        <v>210</v>
      </c>
      <c r="OGS44" t="s">
        <v>210</v>
      </c>
      <c r="OGT44" t="s">
        <v>210</v>
      </c>
      <c r="OGU44" t="s">
        <v>210</v>
      </c>
      <c r="OGV44" t="s">
        <v>210</v>
      </c>
      <c r="OGW44" t="s">
        <v>210</v>
      </c>
      <c r="OGX44" t="s">
        <v>210</v>
      </c>
      <c r="OGY44" t="s">
        <v>210</v>
      </c>
      <c r="OGZ44" t="s">
        <v>210</v>
      </c>
      <c r="OHA44" t="s">
        <v>210</v>
      </c>
      <c r="OHB44" t="s">
        <v>210</v>
      </c>
      <c r="OHC44" t="s">
        <v>210</v>
      </c>
      <c r="OHD44" t="s">
        <v>210</v>
      </c>
      <c r="OHE44" t="s">
        <v>210</v>
      </c>
      <c r="OHF44" t="s">
        <v>210</v>
      </c>
      <c r="OHG44" t="s">
        <v>210</v>
      </c>
      <c r="OHH44" t="s">
        <v>210</v>
      </c>
      <c r="OHI44" t="s">
        <v>210</v>
      </c>
      <c r="OHJ44" t="s">
        <v>210</v>
      </c>
      <c r="OHK44" t="s">
        <v>210</v>
      </c>
      <c r="OHL44" t="s">
        <v>210</v>
      </c>
      <c r="OHM44" t="s">
        <v>210</v>
      </c>
      <c r="OHN44" t="s">
        <v>210</v>
      </c>
      <c r="OHO44" t="s">
        <v>210</v>
      </c>
      <c r="OHP44" t="s">
        <v>210</v>
      </c>
      <c r="OHQ44" t="s">
        <v>210</v>
      </c>
      <c r="OHR44" t="s">
        <v>210</v>
      </c>
      <c r="OHS44" t="s">
        <v>210</v>
      </c>
      <c r="OHT44" t="s">
        <v>210</v>
      </c>
      <c r="OHU44" t="s">
        <v>210</v>
      </c>
      <c r="OHV44" t="s">
        <v>210</v>
      </c>
      <c r="OHW44" t="s">
        <v>210</v>
      </c>
      <c r="OHX44" t="s">
        <v>210</v>
      </c>
      <c r="OHY44" t="s">
        <v>210</v>
      </c>
      <c r="OHZ44" t="s">
        <v>210</v>
      </c>
      <c r="OIA44" t="s">
        <v>210</v>
      </c>
      <c r="OIB44" t="s">
        <v>210</v>
      </c>
      <c r="OIC44" t="s">
        <v>210</v>
      </c>
      <c r="OID44" t="s">
        <v>210</v>
      </c>
      <c r="OIE44" t="s">
        <v>210</v>
      </c>
      <c r="OIF44" t="s">
        <v>210</v>
      </c>
      <c r="OIG44" t="s">
        <v>210</v>
      </c>
      <c r="OIH44" t="s">
        <v>210</v>
      </c>
      <c r="OII44" t="s">
        <v>210</v>
      </c>
      <c r="OIJ44" t="s">
        <v>210</v>
      </c>
      <c r="OIK44" t="s">
        <v>210</v>
      </c>
      <c r="OIL44" t="s">
        <v>210</v>
      </c>
      <c r="OIM44" t="s">
        <v>210</v>
      </c>
      <c r="OIN44" t="s">
        <v>210</v>
      </c>
      <c r="OIO44" t="s">
        <v>210</v>
      </c>
      <c r="OIP44" t="s">
        <v>210</v>
      </c>
      <c r="OIQ44" t="s">
        <v>210</v>
      </c>
      <c r="OIR44" t="s">
        <v>210</v>
      </c>
      <c r="OIS44" t="s">
        <v>210</v>
      </c>
      <c r="OIT44" t="s">
        <v>210</v>
      </c>
      <c r="OIU44" t="s">
        <v>210</v>
      </c>
      <c r="OIV44" t="s">
        <v>210</v>
      </c>
      <c r="OIW44" t="s">
        <v>210</v>
      </c>
      <c r="OIX44" t="s">
        <v>210</v>
      </c>
      <c r="OIY44" t="s">
        <v>210</v>
      </c>
      <c r="OIZ44" t="s">
        <v>210</v>
      </c>
      <c r="OJA44" t="s">
        <v>210</v>
      </c>
      <c r="OJB44" t="s">
        <v>210</v>
      </c>
      <c r="OJC44" t="s">
        <v>210</v>
      </c>
      <c r="OJD44" t="s">
        <v>210</v>
      </c>
      <c r="OJE44" t="s">
        <v>210</v>
      </c>
      <c r="OJF44" t="s">
        <v>210</v>
      </c>
      <c r="OJG44" t="s">
        <v>210</v>
      </c>
      <c r="OJH44" t="s">
        <v>210</v>
      </c>
      <c r="OJI44" t="s">
        <v>210</v>
      </c>
      <c r="OJJ44" t="s">
        <v>210</v>
      </c>
      <c r="OJK44" t="s">
        <v>210</v>
      </c>
      <c r="OJL44" t="s">
        <v>210</v>
      </c>
      <c r="OJM44" t="s">
        <v>210</v>
      </c>
      <c r="OJN44" t="s">
        <v>210</v>
      </c>
      <c r="OJO44" t="s">
        <v>210</v>
      </c>
      <c r="OJP44" t="s">
        <v>210</v>
      </c>
      <c r="OJQ44" t="s">
        <v>210</v>
      </c>
      <c r="OJR44" t="s">
        <v>210</v>
      </c>
      <c r="OJS44" t="s">
        <v>210</v>
      </c>
      <c r="OJT44" t="s">
        <v>210</v>
      </c>
      <c r="OJU44" t="s">
        <v>210</v>
      </c>
      <c r="OJV44" t="s">
        <v>210</v>
      </c>
      <c r="OJW44" t="s">
        <v>210</v>
      </c>
      <c r="OJX44" t="s">
        <v>210</v>
      </c>
      <c r="OJY44" t="s">
        <v>210</v>
      </c>
      <c r="OJZ44" t="s">
        <v>210</v>
      </c>
      <c r="OKA44" t="s">
        <v>210</v>
      </c>
      <c r="OKB44" t="s">
        <v>210</v>
      </c>
      <c r="OKC44" t="s">
        <v>210</v>
      </c>
      <c r="OKD44" t="s">
        <v>210</v>
      </c>
      <c r="OKE44" t="s">
        <v>210</v>
      </c>
      <c r="OKF44" t="s">
        <v>210</v>
      </c>
      <c r="OKG44" t="s">
        <v>210</v>
      </c>
      <c r="OKH44" t="s">
        <v>210</v>
      </c>
      <c r="OKI44" t="s">
        <v>210</v>
      </c>
      <c r="OKJ44" t="s">
        <v>210</v>
      </c>
      <c r="OKK44" t="s">
        <v>210</v>
      </c>
      <c r="OKL44" t="s">
        <v>210</v>
      </c>
      <c r="OKM44" t="s">
        <v>210</v>
      </c>
      <c r="OKN44" t="s">
        <v>210</v>
      </c>
      <c r="OKO44" t="s">
        <v>210</v>
      </c>
      <c r="OKP44" t="s">
        <v>210</v>
      </c>
      <c r="OKQ44" t="s">
        <v>210</v>
      </c>
      <c r="OKR44" t="s">
        <v>210</v>
      </c>
      <c r="OKS44" t="s">
        <v>210</v>
      </c>
      <c r="OKT44" t="s">
        <v>210</v>
      </c>
      <c r="OKU44" t="s">
        <v>210</v>
      </c>
      <c r="OKV44" t="s">
        <v>210</v>
      </c>
      <c r="OKW44" t="s">
        <v>210</v>
      </c>
      <c r="OKX44" t="s">
        <v>210</v>
      </c>
      <c r="OKY44" t="s">
        <v>210</v>
      </c>
      <c r="OKZ44" t="s">
        <v>210</v>
      </c>
      <c r="OLA44" t="s">
        <v>210</v>
      </c>
      <c r="OLB44" t="s">
        <v>210</v>
      </c>
      <c r="OLC44" t="s">
        <v>210</v>
      </c>
      <c r="OLD44" t="s">
        <v>210</v>
      </c>
      <c r="OLE44" t="s">
        <v>210</v>
      </c>
      <c r="OLF44" t="s">
        <v>210</v>
      </c>
      <c r="OLG44" t="s">
        <v>210</v>
      </c>
      <c r="OLH44" t="s">
        <v>210</v>
      </c>
      <c r="OLI44" t="s">
        <v>210</v>
      </c>
      <c r="OLJ44" t="s">
        <v>210</v>
      </c>
      <c r="OLK44" t="s">
        <v>210</v>
      </c>
      <c r="OLL44" t="s">
        <v>210</v>
      </c>
      <c r="OLM44" t="s">
        <v>210</v>
      </c>
      <c r="OLN44" t="s">
        <v>210</v>
      </c>
      <c r="OLO44" t="s">
        <v>210</v>
      </c>
      <c r="OLP44" t="s">
        <v>210</v>
      </c>
      <c r="OLQ44" t="s">
        <v>210</v>
      </c>
      <c r="OLR44" t="s">
        <v>210</v>
      </c>
      <c r="OLS44" t="s">
        <v>210</v>
      </c>
      <c r="OLT44" t="s">
        <v>210</v>
      </c>
      <c r="OLU44" t="s">
        <v>210</v>
      </c>
      <c r="OLV44" t="s">
        <v>210</v>
      </c>
      <c r="OLW44" t="s">
        <v>210</v>
      </c>
      <c r="OLX44" t="s">
        <v>210</v>
      </c>
      <c r="OLY44" t="s">
        <v>210</v>
      </c>
      <c r="OLZ44" t="s">
        <v>210</v>
      </c>
      <c r="OMA44" t="s">
        <v>210</v>
      </c>
      <c r="OMB44" t="s">
        <v>210</v>
      </c>
      <c r="OMC44" t="s">
        <v>210</v>
      </c>
      <c r="OMD44" t="s">
        <v>210</v>
      </c>
      <c r="OME44" t="s">
        <v>210</v>
      </c>
      <c r="OMF44" t="s">
        <v>210</v>
      </c>
      <c r="OMG44" t="s">
        <v>210</v>
      </c>
      <c r="OMH44" t="s">
        <v>210</v>
      </c>
      <c r="OMI44" t="s">
        <v>210</v>
      </c>
      <c r="OMJ44" t="s">
        <v>210</v>
      </c>
      <c r="OMK44" t="s">
        <v>210</v>
      </c>
      <c r="OML44" t="s">
        <v>210</v>
      </c>
      <c r="OMM44" t="s">
        <v>210</v>
      </c>
      <c r="OMN44" t="s">
        <v>210</v>
      </c>
      <c r="OMO44" t="s">
        <v>210</v>
      </c>
      <c r="OMP44" t="s">
        <v>210</v>
      </c>
      <c r="OMQ44" t="s">
        <v>210</v>
      </c>
      <c r="OMR44" t="s">
        <v>210</v>
      </c>
      <c r="OMS44" t="s">
        <v>210</v>
      </c>
      <c r="OMT44" t="s">
        <v>210</v>
      </c>
      <c r="OMU44" t="s">
        <v>210</v>
      </c>
      <c r="OMV44" t="s">
        <v>210</v>
      </c>
      <c r="OMW44" t="s">
        <v>210</v>
      </c>
      <c r="OMX44" t="s">
        <v>210</v>
      </c>
      <c r="OMY44" t="s">
        <v>210</v>
      </c>
      <c r="OMZ44" t="s">
        <v>210</v>
      </c>
      <c r="ONA44" t="s">
        <v>210</v>
      </c>
      <c r="ONB44" t="s">
        <v>210</v>
      </c>
      <c r="ONC44" t="s">
        <v>210</v>
      </c>
      <c r="OND44" t="s">
        <v>210</v>
      </c>
      <c r="ONE44" t="s">
        <v>210</v>
      </c>
      <c r="ONF44" t="s">
        <v>210</v>
      </c>
      <c r="ONG44" t="s">
        <v>210</v>
      </c>
      <c r="ONH44" t="s">
        <v>210</v>
      </c>
      <c r="ONI44" t="s">
        <v>210</v>
      </c>
      <c r="ONJ44" t="s">
        <v>210</v>
      </c>
      <c r="ONK44" t="s">
        <v>210</v>
      </c>
      <c r="ONL44" t="s">
        <v>210</v>
      </c>
      <c r="ONM44" t="s">
        <v>210</v>
      </c>
      <c r="ONN44" t="s">
        <v>210</v>
      </c>
      <c r="ONO44" t="s">
        <v>210</v>
      </c>
      <c r="ONP44" t="s">
        <v>210</v>
      </c>
      <c r="ONQ44" t="s">
        <v>210</v>
      </c>
      <c r="ONR44" t="s">
        <v>210</v>
      </c>
      <c r="ONS44" t="s">
        <v>210</v>
      </c>
      <c r="ONT44" t="s">
        <v>210</v>
      </c>
      <c r="ONU44" t="s">
        <v>210</v>
      </c>
      <c r="ONV44" t="s">
        <v>210</v>
      </c>
      <c r="ONW44" t="s">
        <v>210</v>
      </c>
      <c r="ONX44" t="s">
        <v>210</v>
      </c>
      <c r="ONY44" t="s">
        <v>210</v>
      </c>
      <c r="ONZ44" t="s">
        <v>210</v>
      </c>
      <c r="OOA44" t="s">
        <v>210</v>
      </c>
      <c r="OOB44" t="s">
        <v>210</v>
      </c>
      <c r="OOC44" t="s">
        <v>210</v>
      </c>
      <c r="OOD44" t="s">
        <v>210</v>
      </c>
      <c r="OOE44" t="s">
        <v>210</v>
      </c>
      <c r="OOF44" t="s">
        <v>210</v>
      </c>
      <c r="OOG44" t="s">
        <v>210</v>
      </c>
      <c r="OOH44" t="s">
        <v>210</v>
      </c>
      <c r="OOI44" t="s">
        <v>210</v>
      </c>
      <c r="OOJ44" t="s">
        <v>210</v>
      </c>
      <c r="OOK44" t="s">
        <v>210</v>
      </c>
      <c r="OOL44" t="s">
        <v>210</v>
      </c>
      <c r="OOM44" t="s">
        <v>210</v>
      </c>
      <c r="OON44" t="s">
        <v>210</v>
      </c>
      <c r="OOO44" t="s">
        <v>210</v>
      </c>
      <c r="OOP44" t="s">
        <v>210</v>
      </c>
      <c r="OOQ44" t="s">
        <v>210</v>
      </c>
      <c r="OOR44" t="s">
        <v>210</v>
      </c>
      <c r="OOS44" t="s">
        <v>210</v>
      </c>
      <c r="OOT44" t="s">
        <v>210</v>
      </c>
      <c r="OOU44" t="s">
        <v>210</v>
      </c>
      <c r="OOV44" t="s">
        <v>210</v>
      </c>
      <c r="OOW44" t="s">
        <v>210</v>
      </c>
      <c r="OOX44" t="s">
        <v>210</v>
      </c>
      <c r="OOY44" t="s">
        <v>210</v>
      </c>
      <c r="OOZ44" t="s">
        <v>210</v>
      </c>
      <c r="OPA44" t="s">
        <v>210</v>
      </c>
      <c r="OPB44" t="s">
        <v>210</v>
      </c>
      <c r="OPC44" t="s">
        <v>210</v>
      </c>
      <c r="OPD44" t="s">
        <v>210</v>
      </c>
      <c r="OPE44" t="s">
        <v>210</v>
      </c>
      <c r="OPF44" t="s">
        <v>210</v>
      </c>
      <c r="OPG44" t="s">
        <v>210</v>
      </c>
      <c r="OPH44" t="s">
        <v>210</v>
      </c>
      <c r="OPI44" t="s">
        <v>210</v>
      </c>
      <c r="OPJ44" t="s">
        <v>210</v>
      </c>
      <c r="OPK44" t="s">
        <v>210</v>
      </c>
      <c r="OPL44" t="s">
        <v>210</v>
      </c>
      <c r="OPM44" t="s">
        <v>210</v>
      </c>
      <c r="OPN44" t="s">
        <v>210</v>
      </c>
      <c r="OPO44" t="s">
        <v>210</v>
      </c>
      <c r="OPP44" t="s">
        <v>210</v>
      </c>
      <c r="OPQ44" t="s">
        <v>210</v>
      </c>
      <c r="OPR44" t="s">
        <v>210</v>
      </c>
      <c r="OPS44" t="s">
        <v>210</v>
      </c>
      <c r="OPT44" t="s">
        <v>210</v>
      </c>
      <c r="OPU44" t="s">
        <v>210</v>
      </c>
      <c r="OPV44" t="s">
        <v>210</v>
      </c>
      <c r="OPW44" t="s">
        <v>210</v>
      </c>
      <c r="OPX44" t="s">
        <v>210</v>
      </c>
      <c r="OPY44" t="s">
        <v>210</v>
      </c>
      <c r="OPZ44" t="s">
        <v>210</v>
      </c>
      <c r="OQA44" t="s">
        <v>210</v>
      </c>
      <c r="OQB44" t="s">
        <v>210</v>
      </c>
      <c r="OQC44" t="s">
        <v>210</v>
      </c>
      <c r="OQD44" t="s">
        <v>210</v>
      </c>
      <c r="OQE44" t="s">
        <v>210</v>
      </c>
      <c r="OQF44" t="s">
        <v>210</v>
      </c>
      <c r="OQG44" t="s">
        <v>210</v>
      </c>
      <c r="OQH44" t="s">
        <v>210</v>
      </c>
      <c r="OQI44" t="s">
        <v>210</v>
      </c>
      <c r="OQJ44" t="s">
        <v>210</v>
      </c>
      <c r="OQK44" t="s">
        <v>210</v>
      </c>
      <c r="OQL44" t="s">
        <v>210</v>
      </c>
      <c r="OQM44" t="s">
        <v>210</v>
      </c>
      <c r="OQN44" t="s">
        <v>210</v>
      </c>
      <c r="OQO44" t="s">
        <v>210</v>
      </c>
      <c r="OQP44" t="s">
        <v>210</v>
      </c>
      <c r="OQQ44" t="s">
        <v>210</v>
      </c>
      <c r="OQR44" t="s">
        <v>210</v>
      </c>
      <c r="OQS44" t="s">
        <v>210</v>
      </c>
      <c r="OQT44" t="s">
        <v>210</v>
      </c>
      <c r="OQU44" t="s">
        <v>210</v>
      </c>
      <c r="OQV44" t="s">
        <v>210</v>
      </c>
      <c r="OQW44" t="s">
        <v>210</v>
      </c>
      <c r="OQX44" t="s">
        <v>210</v>
      </c>
      <c r="OQY44" t="s">
        <v>210</v>
      </c>
      <c r="OQZ44" t="s">
        <v>210</v>
      </c>
      <c r="ORA44" t="s">
        <v>210</v>
      </c>
      <c r="ORB44" t="s">
        <v>210</v>
      </c>
      <c r="ORC44" t="s">
        <v>210</v>
      </c>
      <c r="ORD44" t="s">
        <v>210</v>
      </c>
      <c r="ORE44" t="s">
        <v>210</v>
      </c>
      <c r="ORF44" t="s">
        <v>210</v>
      </c>
      <c r="ORG44" t="s">
        <v>210</v>
      </c>
      <c r="ORH44" t="s">
        <v>210</v>
      </c>
      <c r="ORI44" t="s">
        <v>210</v>
      </c>
      <c r="ORJ44" t="s">
        <v>210</v>
      </c>
      <c r="ORK44" t="s">
        <v>210</v>
      </c>
      <c r="ORL44" t="s">
        <v>210</v>
      </c>
      <c r="ORM44" t="s">
        <v>210</v>
      </c>
      <c r="ORN44" t="s">
        <v>210</v>
      </c>
      <c r="ORO44" t="s">
        <v>210</v>
      </c>
      <c r="ORP44" t="s">
        <v>210</v>
      </c>
      <c r="ORQ44" t="s">
        <v>210</v>
      </c>
      <c r="ORR44" t="s">
        <v>210</v>
      </c>
      <c r="ORS44" t="s">
        <v>210</v>
      </c>
      <c r="ORT44" t="s">
        <v>210</v>
      </c>
      <c r="ORU44" t="s">
        <v>210</v>
      </c>
      <c r="ORV44" t="s">
        <v>210</v>
      </c>
      <c r="ORW44" t="s">
        <v>210</v>
      </c>
      <c r="ORX44" t="s">
        <v>210</v>
      </c>
      <c r="ORY44" t="s">
        <v>210</v>
      </c>
      <c r="ORZ44" t="s">
        <v>210</v>
      </c>
      <c r="OSA44" t="s">
        <v>210</v>
      </c>
      <c r="OSB44" t="s">
        <v>210</v>
      </c>
      <c r="OSC44" t="s">
        <v>210</v>
      </c>
      <c r="OSD44" t="s">
        <v>210</v>
      </c>
      <c r="OSE44" t="s">
        <v>210</v>
      </c>
      <c r="OSF44" t="s">
        <v>210</v>
      </c>
      <c r="OSG44" t="s">
        <v>210</v>
      </c>
      <c r="OSH44" t="s">
        <v>210</v>
      </c>
      <c r="OSI44" t="s">
        <v>210</v>
      </c>
      <c r="OSJ44" t="s">
        <v>210</v>
      </c>
      <c r="OSK44" t="s">
        <v>210</v>
      </c>
      <c r="OSL44" t="s">
        <v>210</v>
      </c>
      <c r="OSM44" t="s">
        <v>210</v>
      </c>
      <c r="OSN44" t="s">
        <v>210</v>
      </c>
      <c r="OSO44" t="s">
        <v>210</v>
      </c>
      <c r="OSP44" t="s">
        <v>210</v>
      </c>
      <c r="OSQ44" t="s">
        <v>210</v>
      </c>
      <c r="OSR44" t="s">
        <v>210</v>
      </c>
      <c r="OSS44" t="s">
        <v>210</v>
      </c>
      <c r="OST44" t="s">
        <v>210</v>
      </c>
      <c r="OSU44" t="s">
        <v>210</v>
      </c>
      <c r="OSV44" t="s">
        <v>210</v>
      </c>
      <c r="OSW44" t="s">
        <v>210</v>
      </c>
      <c r="OSX44" t="s">
        <v>210</v>
      </c>
      <c r="OSY44" t="s">
        <v>210</v>
      </c>
      <c r="OSZ44" t="s">
        <v>210</v>
      </c>
      <c r="OTA44" t="s">
        <v>210</v>
      </c>
      <c r="OTB44" t="s">
        <v>210</v>
      </c>
      <c r="OTC44" t="s">
        <v>210</v>
      </c>
      <c r="OTD44" t="s">
        <v>210</v>
      </c>
      <c r="OTE44" t="s">
        <v>210</v>
      </c>
      <c r="OTF44" t="s">
        <v>210</v>
      </c>
      <c r="OTG44" t="s">
        <v>210</v>
      </c>
      <c r="OTH44" t="s">
        <v>210</v>
      </c>
      <c r="OTI44" t="s">
        <v>210</v>
      </c>
      <c r="OTJ44" t="s">
        <v>210</v>
      </c>
      <c r="OTK44" t="s">
        <v>210</v>
      </c>
      <c r="OTL44" t="s">
        <v>210</v>
      </c>
      <c r="OTM44" t="s">
        <v>210</v>
      </c>
      <c r="OTN44" t="s">
        <v>210</v>
      </c>
      <c r="OTO44" t="s">
        <v>210</v>
      </c>
      <c r="OTP44" t="s">
        <v>210</v>
      </c>
      <c r="OTQ44" t="s">
        <v>210</v>
      </c>
      <c r="OTR44" t="s">
        <v>210</v>
      </c>
      <c r="OTS44" t="s">
        <v>210</v>
      </c>
      <c r="OTT44" t="s">
        <v>210</v>
      </c>
      <c r="OTU44" t="s">
        <v>210</v>
      </c>
      <c r="OTV44" t="s">
        <v>210</v>
      </c>
      <c r="OTW44" t="s">
        <v>210</v>
      </c>
      <c r="OTX44" t="s">
        <v>210</v>
      </c>
      <c r="OTY44" t="s">
        <v>210</v>
      </c>
      <c r="OTZ44" t="s">
        <v>210</v>
      </c>
      <c r="OUA44" t="s">
        <v>210</v>
      </c>
      <c r="OUB44" t="s">
        <v>210</v>
      </c>
      <c r="OUC44" t="s">
        <v>210</v>
      </c>
      <c r="OUD44" t="s">
        <v>210</v>
      </c>
      <c r="OUE44" t="s">
        <v>210</v>
      </c>
      <c r="OUF44" t="s">
        <v>210</v>
      </c>
      <c r="OUG44" t="s">
        <v>210</v>
      </c>
      <c r="OUH44" t="s">
        <v>210</v>
      </c>
      <c r="OUI44" t="s">
        <v>210</v>
      </c>
      <c r="OUJ44" t="s">
        <v>210</v>
      </c>
      <c r="OUK44" t="s">
        <v>210</v>
      </c>
      <c r="OUL44" t="s">
        <v>210</v>
      </c>
      <c r="OUM44" t="s">
        <v>210</v>
      </c>
      <c r="OUN44" t="s">
        <v>210</v>
      </c>
      <c r="OUO44" t="s">
        <v>210</v>
      </c>
      <c r="OUP44" t="s">
        <v>210</v>
      </c>
      <c r="OUQ44" t="s">
        <v>210</v>
      </c>
      <c r="OUR44" t="s">
        <v>210</v>
      </c>
      <c r="OUS44" t="s">
        <v>210</v>
      </c>
      <c r="OUT44" t="s">
        <v>210</v>
      </c>
      <c r="OUU44" t="s">
        <v>210</v>
      </c>
      <c r="OUV44" t="s">
        <v>210</v>
      </c>
      <c r="OUW44" t="s">
        <v>210</v>
      </c>
      <c r="OUX44" t="s">
        <v>210</v>
      </c>
      <c r="OUY44" t="s">
        <v>210</v>
      </c>
      <c r="OUZ44" t="s">
        <v>210</v>
      </c>
      <c r="OVA44" t="s">
        <v>210</v>
      </c>
      <c r="OVB44" t="s">
        <v>210</v>
      </c>
      <c r="OVC44" t="s">
        <v>210</v>
      </c>
      <c r="OVD44" t="s">
        <v>210</v>
      </c>
      <c r="OVE44" t="s">
        <v>210</v>
      </c>
      <c r="OVF44" t="s">
        <v>210</v>
      </c>
      <c r="OVG44" t="s">
        <v>210</v>
      </c>
      <c r="OVH44" t="s">
        <v>210</v>
      </c>
      <c r="OVI44" t="s">
        <v>210</v>
      </c>
      <c r="OVJ44" t="s">
        <v>210</v>
      </c>
      <c r="OVK44" t="s">
        <v>210</v>
      </c>
      <c r="OVL44" t="s">
        <v>210</v>
      </c>
      <c r="OVM44" t="s">
        <v>210</v>
      </c>
      <c r="OVN44" t="s">
        <v>210</v>
      </c>
      <c r="OVO44" t="s">
        <v>210</v>
      </c>
      <c r="OVP44" t="s">
        <v>210</v>
      </c>
      <c r="OVQ44" t="s">
        <v>210</v>
      </c>
      <c r="OVR44" t="s">
        <v>210</v>
      </c>
      <c r="OVS44" t="s">
        <v>210</v>
      </c>
      <c r="OVT44" t="s">
        <v>210</v>
      </c>
      <c r="OVU44" t="s">
        <v>210</v>
      </c>
      <c r="OVV44" t="s">
        <v>210</v>
      </c>
      <c r="OVW44" t="s">
        <v>210</v>
      </c>
      <c r="OVX44" t="s">
        <v>210</v>
      </c>
      <c r="OVY44" t="s">
        <v>210</v>
      </c>
      <c r="OVZ44" t="s">
        <v>210</v>
      </c>
      <c r="OWA44" t="s">
        <v>210</v>
      </c>
      <c r="OWB44" t="s">
        <v>210</v>
      </c>
      <c r="OWC44" t="s">
        <v>210</v>
      </c>
      <c r="OWD44" t="s">
        <v>210</v>
      </c>
      <c r="OWE44" t="s">
        <v>210</v>
      </c>
      <c r="OWF44" t="s">
        <v>210</v>
      </c>
      <c r="OWG44" t="s">
        <v>210</v>
      </c>
      <c r="OWH44" t="s">
        <v>210</v>
      </c>
      <c r="OWI44" t="s">
        <v>210</v>
      </c>
      <c r="OWJ44" t="s">
        <v>210</v>
      </c>
      <c r="OWK44" t="s">
        <v>210</v>
      </c>
      <c r="OWL44" t="s">
        <v>210</v>
      </c>
      <c r="OWM44" t="s">
        <v>210</v>
      </c>
      <c r="OWN44" t="s">
        <v>210</v>
      </c>
      <c r="OWO44" t="s">
        <v>210</v>
      </c>
      <c r="OWP44" t="s">
        <v>210</v>
      </c>
      <c r="OWQ44" t="s">
        <v>210</v>
      </c>
      <c r="OWR44" t="s">
        <v>210</v>
      </c>
      <c r="OWS44" t="s">
        <v>210</v>
      </c>
      <c r="OWT44" t="s">
        <v>210</v>
      </c>
      <c r="OWU44" t="s">
        <v>210</v>
      </c>
      <c r="OWV44" t="s">
        <v>210</v>
      </c>
      <c r="OWW44" t="s">
        <v>210</v>
      </c>
      <c r="OWX44" t="s">
        <v>210</v>
      </c>
      <c r="OWY44" t="s">
        <v>210</v>
      </c>
      <c r="OWZ44" t="s">
        <v>210</v>
      </c>
      <c r="OXA44" t="s">
        <v>210</v>
      </c>
      <c r="OXB44" t="s">
        <v>210</v>
      </c>
      <c r="OXC44" t="s">
        <v>210</v>
      </c>
      <c r="OXD44" t="s">
        <v>210</v>
      </c>
      <c r="OXE44" t="s">
        <v>210</v>
      </c>
      <c r="OXF44" t="s">
        <v>210</v>
      </c>
      <c r="OXG44" t="s">
        <v>210</v>
      </c>
      <c r="OXH44" t="s">
        <v>210</v>
      </c>
      <c r="OXI44" t="s">
        <v>210</v>
      </c>
      <c r="OXJ44" t="s">
        <v>210</v>
      </c>
      <c r="OXK44" t="s">
        <v>210</v>
      </c>
      <c r="OXL44" t="s">
        <v>210</v>
      </c>
      <c r="OXM44" t="s">
        <v>210</v>
      </c>
      <c r="OXN44" t="s">
        <v>210</v>
      </c>
      <c r="OXO44" t="s">
        <v>210</v>
      </c>
      <c r="OXP44" t="s">
        <v>210</v>
      </c>
      <c r="OXQ44" t="s">
        <v>210</v>
      </c>
      <c r="OXR44" t="s">
        <v>210</v>
      </c>
      <c r="OXS44" t="s">
        <v>210</v>
      </c>
      <c r="OXT44" t="s">
        <v>210</v>
      </c>
      <c r="OXU44" t="s">
        <v>210</v>
      </c>
      <c r="OXV44" t="s">
        <v>210</v>
      </c>
      <c r="OXW44" t="s">
        <v>210</v>
      </c>
      <c r="OXX44" t="s">
        <v>210</v>
      </c>
      <c r="OXY44" t="s">
        <v>210</v>
      </c>
      <c r="OXZ44" t="s">
        <v>210</v>
      </c>
      <c r="OYA44" t="s">
        <v>210</v>
      </c>
      <c r="OYB44" t="s">
        <v>210</v>
      </c>
      <c r="OYC44" t="s">
        <v>210</v>
      </c>
      <c r="OYD44" t="s">
        <v>210</v>
      </c>
      <c r="OYE44" t="s">
        <v>210</v>
      </c>
      <c r="OYF44" t="s">
        <v>210</v>
      </c>
      <c r="OYG44" t="s">
        <v>210</v>
      </c>
      <c r="OYH44" t="s">
        <v>210</v>
      </c>
      <c r="OYI44" t="s">
        <v>210</v>
      </c>
      <c r="OYJ44" t="s">
        <v>210</v>
      </c>
      <c r="OYK44" t="s">
        <v>210</v>
      </c>
      <c r="OYL44" t="s">
        <v>210</v>
      </c>
      <c r="OYM44" t="s">
        <v>210</v>
      </c>
      <c r="OYN44" t="s">
        <v>210</v>
      </c>
      <c r="OYO44" t="s">
        <v>210</v>
      </c>
      <c r="OYP44" t="s">
        <v>210</v>
      </c>
      <c r="OYQ44" t="s">
        <v>210</v>
      </c>
      <c r="OYR44" t="s">
        <v>210</v>
      </c>
      <c r="OYS44" t="s">
        <v>210</v>
      </c>
      <c r="OYT44" t="s">
        <v>210</v>
      </c>
      <c r="OYU44" t="s">
        <v>210</v>
      </c>
      <c r="OYV44" t="s">
        <v>210</v>
      </c>
      <c r="OYW44" t="s">
        <v>210</v>
      </c>
      <c r="OYX44" t="s">
        <v>210</v>
      </c>
      <c r="OYY44" t="s">
        <v>210</v>
      </c>
      <c r="OYZ44" t="s">
        <v>210</v>
      </c>
      <c r="OZA44" t="s">
        <v>210</v>
      </c>
      <c r="OZB44" t="s">
        <v>210</v>
      </c>
      <c r="OZC44" t="s">
        <v>210</v>
      </c>
      <c r="OZD44" t="s">
        <v>210</v>
      </c>
      <c r="OZE44" t="s">
        <v>210</v>
      </c>
      <c r="OZF44" t="s">
        <v>210</v>
      </c>
      <c r="OZG44" t="s">
        <v>210</v>
      </c>
      <c r="OZH44" t="s">
        <v>210</v>
      </c>
      <c r="OZI44" t="s">
        <v>210</v>
      </c>
      <c r="OZJ44" t="s">
        <v>210</v>
      </c>
      <c r="OZK44" t="s">
        <v>210</v>
      </c>
      <c r="OZL44" t="s">
        <v>210</v>
      </c>
      <c r="OZM44" t="s">
        <v>210</v>
      </c>
      <c r="OZN44" t="s">
        <v>210</v>
      </c>
      <c r="OZO44" t="s">
        <v>210</v>
      </c>
      <c r="OZP44" t="s">
        <v>210</v>
      </c>
      <c r="OZQ44" t="s">
        <v>210</v>
      </c>
      <c r="OZR44" t="s">
        <v>210</v>
      </c>
      <c r="OZS44" t="s">
        <v>210</v>
      </c>
      <c r="OZT44" t="s">
        <v>210</v>
      </c>
      <c r="OZU44" t="s">
        <v>210</v>
      </c>
      <c r="OZV44" t="s">
        <v>210</v>
      </c>
      <c r="OZW44" t="s">
        <v>210</v>
      </c>
      <c r="OZX44" t="s">
        <v>210</v>
      </c>
      <c r="OZY44" t="s">
        <v>210</v>
      </c>
      <c r="OZZ44" t="s">
        <v>210</v>
      </c>
      <c r="PAA44" t="s">
        <v>210</v>
      </c>
      <c r="PAB44" t="s">
        <v>210</v>
      </c>
      <c r="PAC44" t="s">
        <v>210</v>
      </c>
      <c r="PAD44" t="s">
        <v>210</v>
      </c>
      <c r="PAE44" t="s">
        <v>210</v>
      </c>
      <c r="PAF44" t="s">
        <v>210</v>
      </c>
      <c r="PAG44" t="s">
        <v>210</v>
      </c>
      <c r="PAH44" t="s">
        <v>210</v>
      </c>
      <c r="PAI44" t="s">
        <v>210</v>
      </c>
      <c r="PAJ44" t="s">
        <v>210</v>
      </c>
      <c r="PAK44" t="s">
        <v>210</v>
      </c>
      <c r="PAL44" t="s">
        <v>210</v>
      </c>
      <c r="PAM44" t="s">
        <v>210</v>
      </c>
      <c r="PAN44" t="s">
        <v>210</v>
      </c>
      <c r="PAO44" t="s">
        <v>210</v>
      </c>
      <c r="PAP44" t="s">
        <v>210</v>
      </c>
      <c r="PAQ44" t="s">
        <v>210</v>
      </c>
      <c r="PAR44" t="s">
        <v>210</v>
      </c>
      <c r="PAS44" t="s">
        <v>210</v>
      </c>
      <c r="PAT44" t="s">
        <v>210</v>
      </c>
      <c r="PAU44" t="s">
        <v>210</v>
      </c>
      <c r="PAV44" t="s">
        <v>210</v>
      </c>
      <c r="PAW44" t="s">
        <v>210</v>
      </c>
      <c r="PAX44" t="s">
        <v>210</v>
      </c>
      <c r="PAY44" t="s">
        <v>210</v>
      </c>
      <c r="PAZ44" t="s">
        <v>210</v>
      </c>
      <c r="PBA44" t="s">
        <v>210</v>
      </c>
      <c r="PBB44" t="s">
        <v>210</v>
      </c>
      <c r="PBC44" t="s">
        <v>210</v>
      </c>
      <c r="PBD44" t="s">
        <v>210</v>
      </c>
      <c r="PBE44" t="s">
        <v>210</v>
      </c>
      <c r="PBF44" t="s">
        <v>210</v>
      </c>
      <c r="PBG44" t="s">
        <v>210</v>
      </c>
      <c r="PBH44" t="s">
        <v>210</v>
      </c>
      <c r="PBI44" t="s">
        <v>210</v>
      </c>
      <c r="PBJ44" t="s">
        <v>210</v>
      </c>
      <c r="PBK44" t="s">
        <v>210</v>
      </c>
      <c r="PBL44" t="s">
        <v>210</v>
      </c>
      <c r="PBM44" t="s">
        <v>210</v>
      </c>
      <c r="PBN44" t="s">
        <v>210</v>
      </c>
      <c r="PBO44" t="s">
        <v>210</v>
      </c>
      <c r="PBP44" t="s">
        <v>210</v>
      </c>
      <c r="PBQ44" t="s">
        <v>210</v>
      </c>
      <c r="PBR44" t="s">
        <v>210</v>
      </c>
      <c r="PBS44" t="s">
        <v>210</v>
      </c>
      <c r="PBT44" t="s">
        <v>210</v>
      </c>
      <c r="PBU44" t="s">
        <v>210</v>
      </c>
      <c r="PBV44" t="s">
        <v>210</v>
      </c>
      <c r="PBW44" t="s">
        <v>210</v>
      </c>
      <c r="PBX44" t="s">
        <v>210</v>
      </c>
      <c r="PBY44" t="s">
        <v>210</v>
      </c>
      <c r="PBZ44" t="s">
        <v>210</v>
      </c>
      <c r="PCA44" t="s">
        <v>210</v>
      </c>
      <c r="PCB44" t="s">
        <v>210</v>
      </c>
      <c r="PCC44" t="s">
        <v>210</v>
      </c>
      <c r="PCD44" t="s">
        <v>210</v>
      </c>
      <c r="PCE44" t="s">
        <v>210</v>
      </c>
      <c r="PCF44" t="s">
        <v>210</v>
      </c>
      <c r="PCG44" t="s">
        <v>210</v>
      </c>
      <c r="PCH44" t="s">
        <v>210</v>
      </c>
      <c r="PCI44" t="s">
        <v>210</v>
      </c>
      <c r="PCJ44" t="s">
        <v>210</v>
      </c>
      <c r="PCK44" t="s">
        <v>210</v>
      </c>
      <c r="PCL44" t="s">
        <v>210</v>
      </c>
      <c r="PCM44" t="s">
        <v>210</v>
      </c>
      <c r="PCN44" t="s">
        <v>210</v>
      </c>
      <c r="PCO44" t="s">
        <v>210</v>
      </c>
      <c r="PCP44" t="s">
        <v>210</v>
      </c>
      <c r="PCQ44" t="s">
        <v>210</v>
      </c>
      <c r="PCR44" t="s">
        <v>210</v>
      </c>
      <c r="PCS44" t="s">
        <v>210</v>
      </c>
      <c r="PCT44" t="s">
        <v>210</v>
      </c>
      <c r="PCU44" t="s">
        <v>210</v>
      </c>
      <c r="PCV44" t="s">
        <v>210</v>
      </c>
      <c r="PCW44" t="s">
        <v>210</v>
      </c>
      <c r="PCX44" t="s">
        <v>210</v>
      </c>
      <c r="PCY44" t="s">
        <v>210</v>
      </c>
      <c r="PCZ44" t="s">
        <v>210</v>
      </c>
      <c r="PDA44" t="s">
        <v>210</v>
      </c>
      <c r="PDB44" t="s">
        <v>210</v>
      </c>
      <c r="PDC44" t="s">
        <v>210</v>
      </c>
      <c r="PDD44" t="s">
        <v>210</v>
      </c>
      <c r="PDE44" t="s">
        <v>210</v>
      </c>
      <c r="PDF44" t="s">
        <v>210</v>
      </c>
      <c r="PDG44" t="s">
        <v>210</v>
      </c>
      <c r="PDH44" t="s">
        <v>210</v>
      </c>
      <c r="PDI44" t="s">
        <v>210</v>
      </c>
      <c r="PDJ44" t="s">
        <v>210</v>
      </c>
      <c r="PDK44" t="s">
        <v>210</v>
      </c>
      <c r="PDL44" t="s">
        <v>210</v>
      </c>
      <c r="PDM44" t="s">
        <v>210</v>
      </c>
      <c r="PDN44" t="s">
        <v>210</v>
      </c>
      <c r="PDO44" t="s">
        <v>210</v>
      </c>
      <c r="PDP44" t="s">
        <v>210</v>
      </c>
      <c r="PDQ44" t="s">
        <v>210</v>
      </c>
      <c r="PDR44" t="s">
        <v>210</v>
      </c>
      <c r="PDS44" t="s">
        <v>210</v>
      </c>
      <c r="PDT44" t="s">
        <v>210</v>
      </c>
      <c r="PDU44" t="s">
        <v>210</v>
      </c>
      <c r="PDV44" t="s">
        <v>210</v>
      </c>
      <c r="PDW44" t="s">
        <v>210</v>
      </c>
      <c r="PDX44" t="s">
        <v>210</v>
      </c>
      <c r="PDY44" t="s">
        <v>210</v>
      </c>
      <c r="PDZ44" t="s">
        <v>210</v>
      </c>
      <c r="PEA44" t="s">
        <v>210</v>
      </c>
      <c r="PEB44" t="s">
        <v>210</v>
      </c>
      <c r="PEC44" t="s">
        <v>210</v>
      </c>
      <c r="PED44" t="s">
        <v>210</v>
      </c>
      <c r="PEE44" t="s">
        <v>210</v>
      </c>
      <c r="PEF44" t="s">
        <v>210</v>
      </c>
      <c r="PEG44" t="s">
        <v>210</v>
      </c>
      <c r="PEH44" t="s">
        <v>210</v>
      </c>
      <c r="PEI44" t="s">
        <v>210</v>
      </c>
      <c r="PEJ44" t="s">
        <v>210</v>
      </c>
      <c r="PEK44" t="s">
        <v>210</v>
      </c>
      <c r="PEL44" t="s">
        <v>210</v>
      </c>
      <c r="PEM44" t="s">
        <v>210</v>
      </c>
      <c r="PEN44" t="s">
        <v>210</v>
      </c>
      <c r="PEO44" t="s">
        <v>210</v>
      </c>
      <c r="PEP44" t="s">
        <v>210</v>
      </c>
      <c r="PEQ44" t="s">
        <v>210</v>
      </c>
      <c r="PER44" t="s">
        <v>210</v>
      </c>
      <c r="PES44" t="s">
        <v>210</v>
      </c>
      <c r="PET44" t="s">
        <v>210</v>
      </c>
      <c r="PEU44" t="s">
        <v>210</v>
      </c>
      <c r="PEV44" t="s">
        <v>210</v>
      </c>
      <c r="PEW44" t="s">
        <v>210</v>
      </c>
      <c r="PEX44" t="s">
        <v>210</v>
      </c>
      <c r="PEY44" t="s">
        <v>210</v>
      </c>
      <c r="PEZ44" t="s">
        <v>210</v>
      </c>
      <c r="PFA44" t="s">
        <v>210</v>
      </c>
      <c r="PFB44" t="s">
        <v>210</v>
      </c>
      <c r="PFC44" t="s">
        <v>210</v>
      </c>
      <c r="PFD44" t="s">
        <v>210</v>
      </c>
      <c r="PFE44" t="s">
        <v>210</v>
      </c>
      <c r="PFF44" t="s">
        <v>210</v>
      </c>
      <c r="PFG44" t="s">
        <v>210</v>
      </c>
      <c r="PFH44" t="s">
        <v>210</v>
      </c>
      <c r="PFI44" t="s">
        <v>210</v>
      </c>
      <c r="PFJ44" t="s">
        <v>210</v>
      </c>
      <c r="PFK44" t="s">
        <v>210</v>
      </c>
      <c r="PFL44" t="s">
        <v>210</v>
      </c>
      <c r="PFM44" t="s">
        <v>210</v>
      </c>
      <c r="PFN44" t="s">
        <v>210</v>
      </c>
      <c r="PFO44" t="s">
        <v>210</v>
      </c>
      <c r="PFP44" t="s">
        <v>210</v>
      </c>
      <c r="PFQ44" t="s">
        <v>210</v>
      </c>
      <c r="PFR44" t="s">
        <v>210</v>
      </c>
      <c r="PFS44" t="s">
        <v>210</v>
      </c>
      <c r="PFT44" t="s">
        <v>210</v>
      </c>
      <c r="PFU44" t="s">
        <v>210</v>
      </c>
      <c r="PFV44" t="s">
        <v>210</v>
      </c>
      <c r="PFW44" t="s">
        <v>210</v>
      </c>
      <c r="PFX44" t="s">
        <v>210</v>
      </c>
      <c r="PFY44" t="s">
        <v>210</v>
      </c>
      <c r="PFZ44" t="s">
        <v>210</v>
      </c>
      <c r="PGA44" t="s">
        <v>210</v>
      </c>
      <c r="PGB44" t="s">
        <v>210</v>
      </c>
      <c r="PGC44" t="s">
        <v>210</v>
      </c>
      <c r="PGD44" t="s">
        <v>210</v>
      </c>
      <c r="PGE44" t="s">
        <v>210</v>
      </c>
      <c r="PGF44" t="s">
        <v>210</v>
      </c>
      <c r="PGG44" t="s">
        <v>210</v>
      </c>
      <c r="PGH44" t="s">
        <v>210</v>
      </c>
      <c r="PGI44" t="s">
        <v>210</v>
      </c>
      <c r="PGJ44" t="s">
        <v>210</v>
      </c>
      <c r="PGK44" t="s">
        <v>210</v>
      </c>
      <c r="PGL44" t="s">
        <v>210</v>
      </c>
      <c r="PGM44" t="s">
        <v>210</v>
      </c>
      <c r="PGN44" t="s">
        <v>210</v>
      </c>
      <c r="PGO44" t="s">
        <v>210</v>
      </c>
      <c r="PGP44" t="s">
        <v>210</v>
      </c>
      <c r="PGQ44" t="s">
        <v>210</v>
      </c>
      <c r="PGR44" t="s">
        <v>210</v>
      </c>
      <c r="PGS44" t="s">
        <v>210</v>
      </c>
      <c r="PGT44" t="s">
        <v>210</v>
      </c>
      <c r="PGU44" t="s">
        <v>210</v>
      </c>
      <c r="PGV44" t="s">
        <v>210</v>
      </c>
      <c r="PGW44" t="s">
        <v>210</v>
      </c>
      <c r="PGX44" t="s">
        <v>210</v>
      </c>
      <c r="PGY44" t="s">
        <v>210</v>
      </c>
      <c r="PGZ44" t="s">
        <v>210</v>
      </c>
      <c r="PHA44" t="s">
        <v>210</v>
      </c>
      <c r="PHB44" t="s">
        <v>210</v>
      </c>
      <c r="PHC44" t="s">
        <v>210</v>
      </c>
      <c r="PHD44" t="s">
        <v>210</v>
      </c>
      <c r="PHE44" t="s">
        <v>210</v>
      </c>
      <c r="PHF44" t="s">
        <v>210</v>
      </c>
      <c r="PHG44" t="s">
        <v>210</v>
      </c>
      <c r="PHH44" t="s">
        <v>210</v>
      </c>
      <c r="PHI44" t="s">
        <v>210</v>
      </c>
      <c r="PHJ44" t="s">
        <v>210</v>
      </c>
      <c r="PHK44" t="s">
        <v>210</v>
      </c>
      <c r="PHL44" t="s">
        <v>210</v>
      </c>
      <c r="PHM44" t="s">
        <v>210</v>
      </c>
      <c r="PHN44" t="s">
        <v>210</v>
      </c>
      <c r="PHO44" t="s">
        <v>210</v>
      </c>
      <c r="PHP44" t="s">
        <v>210</v>
      </c>
      <c r="PHQ44" t="s">
        <v>210</v>
      </c>
      <c r="PHR44" t="s">
        <v>210</v>
      </c>
      <c r="PHS44" t="s">
        <v>210</v>
      </c>
      <c r="PHT44" t="s">
        <v>210</v>
      </c>
      <c r="PHU44" t="s">
        <v>210</v>
      </c>
      <c r="PHV44" t="s">
        <v>210</v>
      </c>
      <c r="PHW44" t="s">
        <v>210</v>
      </c>
      <c r="PHX44" t="s">
        <v>210</v>
      </c>
      <c r="PHY44" t="s">
        <v>210</v>
      </c>
      <c r="PHZ44" t="s">
        <v>210</v>
      </c>
      <c r="PIA44" t="s">
        <v>210</v>
      </c>
      <c r="PIB44" t="s">
        <v>210</v>
      </c>
      <c r="PIC44" t="s">
        <v>210</v>
      </c>
      <c r="PID44" t="s">
        <v>210</v>
      </c>
      <c r="PIE44" t="s">
        <v>210</v>
      </c>
      <c r="PIF44" t="s">
        <v>210</v>
      </c>
      <c r="PIG44" t="s">
        <v>210</v>
      </c>
      <c r="PIH44" t="s">
        <v>210</v>
      </c>
      <c r="PII44" t="s">
        <v>210</v>
      </c>
      <c r="PIJ44" t="s">
        <v>210</v>
      </c>
      <c r="PIK44" t="s">
        <v>210</v>
      </c>
      <c r="PIL44" t="s">
        <v>210</v>
      </c>
      <c r="PIM44" t="s">
        <v>210</v>
      </c>
      <c r="PIN44" t="s">
        <v>210</v>
      </c>
      <c r="PIO44" t="s">
        <v>210</v>
      </c>
      <c r="PIP44" t="s">
        <v>210</v>
      </c>
      <c r="PIQ44" t="s">
        <v>210</v>
      </c>
      <c r="PIR44" t="s">
        <v>210</v>
      </c>
      <c r="PIS44" t="s">
        <v>210</v>
      </c>
      <c r="PIT44" t="s">
        <v>210</v>
      </c>
      <c r="PIU44" t="s">
        <v>210</v>
      </c>
      <c r="PIV44" t="s">
        <v>210</v>
      </c>
      <c r="PIW44" t="s">
        <v>210</v>
      </c>
      <c r="PIX44" t="s">
        <v>210</v>
      </c>
      <c r="PIY44" t="s">
        <v>210</v>
      </c>
      <c r="PIZ44" t="s">
        <v>210</v>
      </c>
      <c r="PJA44" t="s">
        <v>210</v>
      </c>
      <c r="PJB44" t="s">
        <v>210</v>
      </c>
      <c r="PJC44" t="s">
        <v>210</v>
      </c>
      <c r="PJD44" t="s">
        <v>210</v>
      </c>
      <c r="PJE44" t="s">
        <v>210</v>
      </c>
      <c r="PJF44" t="s">
        <v>210</v>
      </c>
      <c r="PJG44" t="s">
        <v>210</v>
      </c>
      <c r="PJH44" t="s">
        <v>210</v>
      </c>
      <c r="PJI44" t="s">
        <v>210</v>
      </c>
      <c r="PJJ44" t="s">
        <v>210</v>
      </c>
      <c r="PJK44" t="s">
        <v>210</v>
      </c>
      <c r="PJL44" t="s">
        <v>210</v>
      </c>
      <c r="PJM44" t="s">
        <v>210</v>
      </c>
      <c r="PJN44" t="s">
        <v>210</v>
      </c>
      <c r="PJO44" t="s">
        <v>210</v>
      </c>
      <c r="PJP44" t="s">
        <v>210</v>
      </c>
      <c r="PJQ44" t="s">
        <v>210</v>
      </c>
      <c r="PJR44" t="s">
        <v>210</v>
      </c>
      <c r="PJS44" t="s">
        <v>210</v>
      </c>
      <c r="PJT44" t="s">
        <v>210</v>
      </c>
      <c r="PJU44" t="s">
        <v>210</v>
      </c>
      <c r="PJV44" t="s">
        <v>210</v>
      </c>
      <c r="PJW44" t="s">
        <v>210</v>
      </c>
      <c r="PJX44" t="s">
        <v>210</v>
      </c>
      <c r="PJY44" t="s">
        <v>210</v>
      </c>
      <c r="PJZ44" t="s">
        <v>210</v>
      </c>
      <c r="PKA44" t="s">
        <v>210</v>
      </c>
      <c r="PKB44" t="s">
        <v>210</v>
      </c>
      <c r="PKC44" t="s">
        <v>210</v>
      </c>
      <c r="PKD44" t="s">
        <v>210</v>
      </c>
      <c r="PKE44" t="s">
        <v>210</v>
      </c>
      <c r="PKF44" t="s">
        <v>210</v>
      </c>
      <c r="PKG44" t="s">
        <v>210</v>
      </c>
      <c r="PKH44" t="s">
        <v>210</v>
      </c>
      <c r="PKI44" t="s">
        <v>210</v>
      </c>
      <c r="PKJ44" t="s">
        <v>210</v>
      </c>
      <c r="PKK44" t="s">
        <v>210</v>
      </c>
      <c r="PKL44" t="s">
        <v>210</v>
      </c>
      <c r="PKM44" t="s">
        <v>210</v>
      </c>
      <c r="PKN44" t="s">
        <v>210</v>
      </c>
      <c r="PKO44" t="s">
        <v>210</v>
      </c>
      <c r="PKP44" t="s">
        <v>210</v>
      </c>
      <c r="PKQ44" t="s">
        <v>210</v>
      </c>
      <c r="PKR44" t="s">
        <v>210</v>
      </c>
      <c r="PKS44" t="s">
        <v>210</v>
      </c>
      <c r="PKT44" t="s">
        <v>210</v>
      </c>
      <c r="PKU44" t="s">
        <v>210</v>
      </c>
      <c r="PKV44" t="s">
        <v>210</v>
      </c>
      <c r="PKW44" t="s">
        <v>210</v>
      </c>
      <c r="PKX44" t="s">
        <v>210</v>
      </c>
      <c r="PKY44" t="s">
        <v>210</v>
      </c>
      <c r="PKZ44" t="s">
        <v>210</v>
      </c>
      <c r="PLA44" t="s">
        <v>210</v>
      </c>
      <c r="PLB44" t="s">
        <v>210</v>
      </c>
      <c r="PLC44" t="s">
        <v>210</v>
      </c>
      <c r="PLD44" t="s">
        <v>210</v>
      </c>
      <c r="PLE44" t="s">
        <v>210</v>
      </c>
      <c r="PLF44" t="s">
        <v>210</v>
      </c>
      <c r="PLG44" t="s">
        <v>210</v>
      </c>
      <c r="PLH44" t="s">
        <v>210</v>
      </c>
      <c r="PLI44" t="s">
        <v>210</v>
      </c>
      <c r="PLJ44" t="s">
        <v>210</v>
      </c>
      <c r="PLK44" t="s">
        <v>210</v>
      </c>
      <c r="PLL44" t="s">
        <v>210</v>
      </c>
      <c r="PLM44" t="s">
        <v>210</v>
      </c>
      <c r="PLN44" t="s">
        <v>210</v>
      </c>
      <c r="PLO44" t="s">
        <v>210</v>
      </c>
      <c r="PLP44" t="s">
        <v>210</v>
      </c>
      <c r="PLQ44" t="s">
        <v>210</v>
      </c>
      <c r="PLR44" t="s">
        <v>210</v>
      </c>
      <c r="PLS44" t="s">
        <v>210</v>
      </c>
      <c r="PLT44" t="s">
        <v>210</v>
      </c>
      <c r="PLU44" t="s">
        <v>210</v>
      </c>
      <c r="PLV44" t="s">
        <v>210</v>
      </c>
      <c r="PLW44" t="s">
        <v>210</v>
      </c>
      <c r="PLX44" t="s">
        <v>210</v>
      </c>
      <c r="PLY44" t="s">
        <v>210</v>
      </c>
      <c r="PLZ44" t="s">
        <v>210</v>
      </c>
      <c r="PMA44" t="s">
        <v>210</v>
      </c>
      <c r="PMB44" t="s">
        <v>210</v>
      </c>
      <c r="PMC44" t="s">
        <v>210</v>
      </c>
      <c r="PMD44" t="s">
        <v>210</v>
      </c>
      <c r="PME44" t="s">
        <v>210</v>
      </c>
      <c r="PMF44" t="s">
        <v>210</v>
      </c>
      <c r="PMG44" t="s">
        <v>210</v>
      </c>
      <c r="PMH44" t="s">
        <v>210</v>
      </c>
      <c r="PMI44" t="s">
        <v>210</v>
      </c>
      <c r="PMJ44" t="s">
        <v>210</v>
      </c>
      <c r="PMK44" t="s">
        <v>210</v>
      </c>
      <c r="PML44" t="s">
        <v>210</v>
      </c>
      <c r="PMM44" t="s">
        <v>210</v>
      </c>
      <c r="PMN44" t="s">
        <v>210</v>
      </c>
      <c r="PMO44" t="s">
        <v>210</v>
      </c>
      <c r="PMP44" t="s">
        <v>210</v>
      </c>
      <c r="PMQ44" t="s">
        <v>210</v>
      </c>
      <c r="PMR44" t="s">
        <v>210</v>
      </c>
      <c r="PMS44" t="s">
        <v>210</v>
      </c>
      <c r="PMT44" t="s">
        <v>210</v>
      </c>
      <c r="PMU44" t="s">
        <v>210</v>
      </c>
      <c r="PMV44" t="s">
        <v>210</v>
      </c>
      <c r="PMW44" t="s">
        <v>210</v>
      </c>
      <c r="PMX44" t="s">
        <v>210</v>
      </c>
      <c r="PMY44" t="s">
        <v>210</v>
      </c>
      <c r="PMZ44" t="s">
        <v>210</v>
      </c>
      <c r="PNA44" t="s">
        <v>210</v>
      </c>
      <c r="PNB44" t="s">
        <v>210</v>
      </c>
      <c r="PNC44" t="s">
        <v>210</v>
      </c>
      <c r="PND44" t="s">
        <v>210</v>
      </c>
      <c r="PNE44" t="s">
        <v>210</v>
      </c>
      <c r="PNF44" t="s">
        <v>210</v>
      </c>
      <c r="PNG44" t="s">
        <v>210</v>
      </c>
      <c r="PNH44" t="s">
        <v>210</v>
      </c>
      <c r="PNI44" t="s">
        <v>210</v>
      </c>
      <c r="PNJ44" t="s">
        <v>210</v>
      </c>
      <c r="PNK44" t="s">
        <v>210</v>
      </c>
      <c r="PNL44" t="s">
        <v>210</v>
      </c>
      <c r="PNM44" t="s">
        <v>210</v>
      </c>
      <c r="PNN44" t="s">
        <v>210</v>
      </c>
      <c r="PNO44" t="s">
        <v>210</v>
      </c>
      <c r="PNP44" t="s">
        <v>210</v>
      </c>
      <c r="PNQ44" t="s">
        <v>210</v>
      </c>
      <c r="PNR44" t="s">
        <v>210</v>
      </c>
      <c r="PNS44" t="s">
        <v>210</v>
      </c>
      <c r="PNT44" t="s">
        <v>210</v>
      </c>
      <c r="PNU44" t="s">
        <v>210</v>
      </c>
      <c r="PNV44" t="s">
        <v>210</v>
      </c>
      <c r="PNW44" t="s">
        <v>210</v>
      </c>
      <c r="PNX44" t="s">
        <v>210</v>
      </c>
      <c r="PNY44" t="s">
        <v>210</v>
      </c>
      <c r="PNZ44" t="s">
        <v>210</v>
      </c>
      <c r="POA44" t="s">
        <v>210</v>
      </c>
      <c r="POB44" t="s">
        <v>210</v>
      </c>
      <c r="POC44" t="s">
        <v>210</v>
      </c>
      <c r="POD44" t="s">
        <v>210</v>
      </c>
      <c r="POE44" t="s">
        <v>210</v>
      </c>
      <c r="POF44" t="s">
        <v>210</v>
      </c>
      <c r="POG44" t="s">
        <v>210</v>
      </c>
      <c r="POH44" t="s">
        <v>210</v>
      </c>
      <c r="POI44" t="s">
        <v>210</v>
      </c>
      <c r="POJ44" t="s">
        <v>210</v>
      </c>
      <c r="POK44" t="s">
        <v>210</v>
      </c>
      <c r="POL44" t="s">
        <v>210</v>
      </c>
      <c r="POM44" t="s">
        <v>210</v>
      </c>
      <c r="PON44" t="s">
        <v>210</v>
      </c>
      <c r="POO44" t="s">
        <v>210</v>
      </c>
      <c r="POP44" t="s">
        <v>210</v>
      </c>
      <c r="POQ44" t="s">
        <v>210</v>
      </c>
      <c r="POR44" t="s">
        <v>210</v>
      </c>
      <c r="POS44" t="s">
        <v>210</v>
      </c>
      <c r="POT44" t="s">
        <v>210</v>
      </c>
      <c r="POU44" t="s">
        <v>210</v>
      </c>
      <c r="POV44" t="s">
        <v>210</v>
      </c>
      <c r="POW44" t="s">
        <v>210</v>
      </c>
      <c r="POX44" t="s">
        <v>210</v>
      </c>
      <c r="POY44" t="s">
        <v>210</v>
      </c>
      <c r="POZ44" t="s">
        <v>210</v>
      </c>
      <c r="PPA44" t="s">
        <v>210</v>
      </c>
      <c r="PPB44" t="s">
        <v>210</v>
      </c>
      <c r="PPC44" t="s">
        <v>210</v>
      </c>
      <c r="PPD44" t="s">
        <v>210</v>
      </c>
      <c r="PPE44" t="s">
        <v>210</v>
      </c>
      <c r="PPF44" t="s">
        <v>210</v>
      </c>
      <c r="PPG44" t="s">
        <v>210</v>
      </c>
      <c r="PPH44" t="s">
        <v>210</v>
      </c>
      <c r="PPI44" t="s">
        <v>210</v>
      </c>
      <c r="PPJ44" t="s">
        <v>210</v>
      </c>
      <c r="PPK44" t="s">
        <v>210</v>
      </c>
      <c r="PPL44" t="s">
        <v>210</v>
      </c>
      <c r="PPM44" t="s">
        <v>210</v>
      </c>
      <c r="PPN44" t="s">
        <v>210</v>
      </c>
      <c r="PPO44" t="s">
        <v>210</v>
      </c>
      <c r="PPP44" t="s">
        <v>210</v>
      </c>
      <c r="PPQ44" t="s">
        <v>210</v>
      </c>
      <c r="PPR44" t="s">
        <v>210</v>
      </c>
      <c r="PPS44" t="s">
        <v>210</v>
      </c>
      <c r="PPT44" t="s">
        <v>210</v>
      </c>
      <c r="PPU44" t="s">
        <v>210</v>
      </c>
      <c r="PPV44" t="s">
        <v>210</v>
      </c>
      <c r="PPW44" t="s">
        <v>210</v>
      </c>
      <c r="PPX44" t="s">
        <v>210</v>
      </c>
      <c r="PPY44" t="s">
        <v>210</v>
      </c>
      <c r="PPZ44" t="s">
        <v>210</v>
      </c>
      <c r="PQA44" t="s">
        <v>210</v>
      </c>
      <c r="PQB44" t="s">
        <v>210</v>
      </c>
      <c r="PQC44" t="s">
        <v>210</v>
      </c>
      <c r="PQD44" t="s">
        <v>210</v>
      </c>
      <c r="PQE44" t="s">
        <v>210</v>
      </c>
      <c r="PQF44" t="s">
        <v>210</v>
      </c>
      <c r="PQG44" t="s">
        <v>210</v>
      </c>
      <c r="PQH44" t="s">
        <v>210</v>
      </c>
      <c r="PQI44" t="s">
        <v>210</v>
      </c>
      <c r="PQJ44" t="s">
        <v>210</v>
      </c>
      <c r="PQK44" t="s">
        <v>210</v>
      </c>
      <c r="PQL44" t="s">
        <v>210</v>
      </c>
      <c r="PQM44" t="s">
        <v>210</v>
      </c>
      <c r="PQN44" t="s">
        <v>210</v>
      </c>
      <c r="PQO44" t="s">
        <v>210</v>
      </c>
      <c r="PQP44" t="s">
        <v>210</v>
      </c>
      <c r="PQQ44" t="s">
        <v>210</v>
      </c>
      <c r="PQR44" t="s">
        <v>210</v>
      </c>
      <c r="PQS44" t="s">
        <v>210</v>
      </c>
      <c r="PQT44" t="s">
        <v>210</v>
      </c>
      <c r="PQU44" t="s">
        <v>210</v>
      </c>
      <c r="PQV44" t="s">
        <v>210</v>
      </c>
      <c r="PQW44" t="s">
        <v>210</v>
      </c>
      <c r="PQX44" t="s">
        <v>210</v>
      </c>
      <c r="PQY44" t="s">
        <v>210</v>
      </c>
      <c r="PQZ44" t="s">
        <v>210</v>
      </c>
      <c r="PRA44" t="s">
        <v>210</v>
      </c>
      <c r="PRB44" t="s">
        <v>210</v>
      </c>
      <c r="PRC44" t="s">
        <v>210</v>
      </c>
      <c r="PRD44" t="s">
        <v>210</v>
      </c>
      <c r="PRE44" t="s">
        <v>210</v>
      </c>
      <c r="PRF44" t="s">
        <v>210</v>
      </c>
      <c r="PRG44" t="s">
        <v>210</v>
      </c>
      <c r="PRH44" t="s">
        <v>210</v>
      </c>
      <c r="PRI44" t="s">
        <v>210</v>
      </c>
      <c r="PRJ44" t="s">
        <v>210</v>
      </c>
      <c r="PRK44" t="s">
        <v>210</v>
      </c>
      <c r="PRL44" t="s">
        <v>210</v>
      </c>
      <c r="PRM44" t="s">
        <v>210</v>
      </c>
      <c r="PRN44" t="s">
        <v>210</v>
      </c>
      <c r="PRO44" t="s">
        <v>210</v>
      </c>
      <c r="PRP44" t="s">
        <v>210</v>
      </c>
      <c r="PRQ44" t="s">
        <v>210</v>
      </c>
      <c r="PRR44" t="s">
        <v>210</v>
      </c>
      <c r="PRS44" t="s">
        <v>210</v>
      </c>
      <c r="PRT44" t="s">
        <v>210</v>
      </c>
      <c r="PRU44" t="s">
        <v>210</v>
      </c>
      <c r="PRV44" t="s">
        <v>210</v>
      </c>
      <c r="PRW44" t="s">
        <v>210</v>
      </c>
      <c r="PRX44" t="s">
        <v>210</v>
      </c>
      <c r="PRY44" t="s">
        <v>210</v>
      </c>
      <c r="PRZ44" t="s">
        <v>210</v>
      </c>
      <c r="PSA44" t="s">
        <v>210</v>
      </c>
      <c r="PSB44" t="s">
        <v>210</v>
      </c>
      <c r="PSC44" t="s">
        <v>210</v>
      </c>
      <c r="PSD44" t="s">
        <v>210</v>
      </c>
      <c r="PSE44" t="s">
        <v>210</v>
      </c>
      <c r="PSF44" t="s">
        <v>210</v>
      </c>
      <c r="PSG44" t="s">
        <v>210</v>
      </c>
      <c r="PSH44" t="s">
        <v>210</v>
      </c>
      <c r="PSI44" t="s">
        <v>210</v>
      </c>
      <c r="PSJ44" t="s">
        <v>210</v>
      </c>
      <c r="PSK44" t="s">
        <v>210</v>
      </c>
      <c r="PSL44" t="s">
        <v>210</v>
      </c>
      <c r="PSM44" t="s">
        <v>210</v>
      </c>
      <c r="PSN44" t="s">
        <v>210</v>
      </c>
      <c r="PSO44" t="s">
        <v>210</v>
      </c>
      <c r="PSP44" t="s">
        <v>210</v>
      </c>
      <c r="PSQ44" t="s">
        <v>210</v>
      </c>
      <c r="PSR44" t="s">
        <v>210</v>
      </c>
      <c r="PSS44" t="s">
        <v>210</v>
      </c>
      <c r="PST44" t="s">
        <v>210</v>
      </c>
      <c r="PSU44" t="s">
        <v>210</v>
      </c>
      <c r="PSV44" t="s">
        <v>210</v>
      </c>
      <c r="PSW44" t="s">
        <v>210</v>
      </c>
      <c r="PSX44" t="s">
        <v>210</v>
      </c>
      <c r="PSY44" t="s">
        <v>210</v>
      </c>
      <c r="PSZ44" t="s">
        <v>210</v>
      </c>
      <c r="PTA44" t="s">
        <v>210</v>
      </c>
      <c r="PTB44" t="s">
        <v>210</v>
      </c>
      <c r="PTC44" t="s">
        <v>210</v>
      </c>
      <c r="PTD44" t="s">
        <v>210</v>
      </c>
      <c r="PTE44" t="s">
        <v>210</v>
      </c>
      <c r="PTF44" t="s">
        <v>210</v>
      </c>
      <c r="PTG44" t="s">
        <v>210</v>
      </c>
      <c r="PTH44" t="s">
        <v>210</v>
      </c>
      <c r="PTI44" t="s">
        <v>210</v>
      </c>
      <c r="PTJ44" t="s">
        <v>210</v>
      </c>
      <c r="PTK44" t="s">
        <v>210</v>
      </c>
      <c r="PTL44" t="s">
        <v>210</v>
      </c>
      <c r="PTM44" t="s">
        <v>210</v>
      </c>
      <c r="PTN44" t="s">
        <v>210</v>
      </c>
      <c r="PTO44" t="s">
        <v>210</v>
      </c>
      <c r="PTP44" t="s">
        <v>210</v>
      </c>
      <c r="PTQ44" t="s">
        <v>210</v>
      </c>
      <c r="PTR44" t="s">
        <v>210</v>
      </c>
      <c r="PTS44" t="s">
        <v>210</v>
      </c>
      <c r="PTT44" t="s">
        <v>210</v>
      </c>
      <c r="PTU44" t="s">
        <v>210</v>
      </c>
      <c r="PTV44" t="s">
        <v>210</v>
      </c>
      <c r="PTW44" t="s">
        <v>210</v>
      </c>
      <c r="PTX44" t="s">
        <v>210</v>
      </c>
      <c r="PTY44" t="s">
        <v>210</v>
      </c>
      <c r="PTZ44" t="s">
        <v>210</v>
      </c>
      <c r="PUA44" t="s">
        <v>210</v>
      </c>
      <c r="PUB44" t="s">
        <v>210</v>
      </c>
      <c r="PUC44" t="s">
        <v>210</v>
      </c>
      <c r="PUD44" t="s">
        <v>210</v>
      </c>
      <c r="PUE44" t="s">
        <v>210</v>
      </c>
      <c r="PUF44" t="s">
        <v>210</v>
      </c>
      <c r="PUG44" t="s">
        <v>210</v>
      </c>
      <c r="PUH44" t="s">
        <v>210</v>
      </c>
      <c r="PUI44" t="s">
        <v>210</v>
      </c>
      <c r="PUJ44" t="s">
        <v>210</v>
      </c>
      <c r="PUK44" t="s">
        <v>210</v>
      </c>
      <c r="PUL44" t="s">
        <v>210</v>
      </c>
      <c r="PUM44" t="s">
        <v>210</v>
      </c>
      <c r="PUN44" t="s">
        <v>210</v>
      </c>
      <c r="PUO44" t="s">
        <v>210</v>
      </c>
      <c r="PUP44" t="s">
        <v>210</v>
      </c>
      <c r="PUQ44" t="s">
        <v>210</v>
      </c>
      <c r="PUR44" t="s">
        <v>210</v>
      </c>
      <c r="PUS44" t="s">
        <v>210</v>
      </c>
      <c r="PUT44" t="s">
        <v>210</v>
      </c>
      <c r="PUU44" t="s">
        <v>210</v>
      </c>
      <c r="PUV44" t="s">
        <v>210</v>
      </c>
      <c r="PUW44" t="s">
        <v>210</v>
      </c>
      <c r="PUX44" t="s">
        <v>210</v>
      </c>
      <c r="PUY44" t="s">
        <v>210</v>
      </c>
      <c r="PUZ44" t="s">
        <v>210</v>
      </c>
      <c r="PVA44" t="s">
        <v>210</v>
      </c>
      <c r="PVB44" t="s">
        <v>210</v>
      </c>
      <c r="PVC44" t="s">
        <v>210</v>
      </c>
      <c r="PVD44" t="s">
        <v>210</v>
      </c>
      <c r="PVE44" t="s">
        <v>210</v>
      </c>
      <c r="PVF44" t="s">
        <v>210</v>
      </c>
      <c r="PVG44" t="s">
        <v>210</v>
      </c>
      <c r="PVH44" t="s">
        <v>210</v>
      </c>
      <c r="PVI44" t="s">
        <v>210</v>
      </c>
      <c r="PVJ44" t="s">
        <v>210</v>
      </c>
      <c r="PVK44" t="s">
        <v>210</v>
      </c>
      <c r="PVL44" t="s">
        <v>210</v>
      </c>
      <c r="PVM44" t="s">
        <v>210</v>
      </c>
      <c r="PVN44" t="s">
        <v>210</v>
      </c>
      <c r="PVO44" t="s">
        <v>210</v>
      </c>
      <c r="PVP44" t="s">
        <v>210</v>
      </c>
      <c r="PVQ44" t="s">
        <v>210</v>
      </c>
      <c r="PVR44" t="s">
        <v>210</v>
      </c>
      <c r="PVS44" t="s">
        <v>210</v>
      </c>
      <c r="PVT44" t="s">
        <v>210</v>
      </c>
      <c r="PVU44" t="s">
        <v>210</v>
      </c>
      <c r="PVV44" t="s">
        <v>210</v>
      </c>
      <c r="PVW44" t="s">
        <v>210</v>
      </c>
      <c r="PVX44" t="s">
        <v>210</v>
      </c>
      <c r="PVY44" t="s">
        <v>210</v>
      </c>
      <c r="PVZ44" t="s">
        <v>210</v>
      </c>
      <c r="PWA44" t="s">
        <v>210</v>
      </c>
      <c r="PWB44" t="s">
        <v>210</v>
      </c>
      <c r="PWC44" t="s">
        <v>210</v>
      </c>
      <c r="PWD44" t="s">
        <v>210</v>
      </c>
      <c r="PWE44" t="s">
        <v>210</v>
      </c>
      <c r="PWF44" t="s">
        <v>210</v>
      </c>
      <c r="PWG44" t="s">
        <v>210</v>
      </c>
      <c r="PWH44" t="s">
        <v>210</v>
      </c>
      <c r="PWI44" t="s">
        <v>210</v>
      </c>
      <c r="PWJ44" t="s">
        <v>210</v>
      </c>
      <c r="PWK44" t="s">
        <v>210</v>
      </c>
      <c r="PWL44" t="s">
        <v>210</v>
      </c>
      <c r="PWM44" t="s">
        <v>210</v>
      </c>
      <c r="PWN44" t="s">
        <v>210</v>
      </c>
      <c r="PWO44" t="s">
        <v>210</v>
      </c>
      <c r="PWP44" t="s">
        <v>210</v>
      </c>
      <c r="PWQ44" t="s">
        <v>210</v>
      </c>
      <c r="PWR44" t="s">
        <v>210</v>
      </c>
      <c r="PWS44" t="s">
        <v>210</v>
      </c>
      <c r="PWT44" t="s">
        <v>210</v>
      </c>
      <c r="PWU44" t="s">
        <v>210</v>
      </c>
      <c r="PWV44" t="s">
        <v>210</v>
      </c>
      <c r="PWW44" t="s">
        <v>210</v>
      </c>
      <c r="PWX44" t="s">
        <v>210</v>
      </c>
      <c r="PWY44" t="s">
        <v>210</v>
      </c>
      <c r="PWZ44" t="s">
        <v>210</v>
      </c>
      <c r="PXA44" t="s">
        <v>210</v>
      </c>
      <c r="PXB44" t="s">
        <v>210</v>
      </c>
      <c r="PXC44" t="s">
        <v>210</v>
      </c>
      <c r="PXD44" t="s">
        <v>210</v>
      </c>
      <c r="PXE44" t="s">
        <v>210</v>
      </c>
      <c r="PXF44" t="s">
        <v>210</v>
      </c>
      <c r="PXG44" t="s">
        <v>210</v>
      </c>
      <c r="PXH44" t="s">
        <v>210</v>
      </c>
      <c r="PXI44" t="s">
        <v>210</v>
      </c>
      <c r="PXJ44" t="s">
        <v>210</v>
      </c>
      <c r="PXK44" t="s">
        <v>210</v>
      </c>
      <c r="PXL44" t="s">
        <v>210</v>
      </c>
      <c r="PXM44" t="s">
        <v>210</v>
      </c>
      <c r="PXN44" t="s">
        <v>210</v>
      </c>
      <c r="PXO44" t="s">
        <v>210</v>
      </c>
      <c r="PXP44" t="s">
        <v>210</v>
      </c>
      <c r="PXQ44" t="s">
        <v>210</v>
      </c>
      <c r="PXR44" t="s">
        <v>210</v>
      </c>
      <c r="PXS44" t="s">
        <v>210</v>
      </c>
      <c r="PXT44" t="s">
        <v>210</v>
      </c>
      <c r="PXU44" t="s">
        <v>210</v>
      </c>
      <c r="PXV44" t="s">
        <v>210</v>
      </c>
      <c r="PXW44" t="s">
        <v>210</v>
      </c>
      <c r="PXX44" t="s">
        <v>210</v>
      </c>
      <c r="PXY44" t="s">
        <v>210</v>
      </c>
      <c r="PXZ44" t="s">
        <v>210</v>
      </c>
      <c r="PYA44" t="s">
        <v>210</v>
      </c>
      <c r="PYB44" t="s">
        <v>210</v>
      </c>
      <c r="PYC44" t="s">
        <v>210</v>
      </c>
      <c r="PYD44" t="s">
        <v>210</v>
      </c>
      <c r="PYE44" t="s">
        <v>210</v>
      </c>
      <c r="PYF44" t="s">
        <v>210</v>
      </c>
      <c r="PYG44" t="s">
        <v>210</v>
      </c>
      <c r="PYH44" t="s">
        <v>210</v>
      </c>
      <c r="PYI44" t="s">
        <v>210</v>
      </c>
      <c r="PYJ44" t="s">
        <v>210</v>
      </c>
      <c r="PYK44" t="s">
        <v>210</v>
      </c>
      <c r="PYL44" t="s">
        <v>210</v>
      </c>
      <c r="PYM44" t="s">
        <v>210</v>
      </c>
      <c r="PYN44" t="s">
        <v>210</v>
      </c>
      <c r="PYO44" t="s">
        <v>210</v>
      </c>
      <c r="PYP44" t="s">
        <v>210</v>
      </c>
      <c r="PYQ44" t="s">
        <v>210</v>
      </c>
      <c r="PYR44" t="s">
        <v>210</v>
      </c>
      <c r="PYS44" t="s">
        <v>210</v>
      </c>
      <c r="PYT44" t="s">
        <v>210</v>
      </c>
      <c r="PYU44" t="s">
        <v>210</v>
      </c>
      <c r="PYV44" t="s">
        <v>210</v>
      </c>
      <c r="PYW44" t="s">
        <v>210</v>
      </c>
      <c r="PYX44" t="s">
        <v>210</v>
      </c>
      <c r="PYY44" t="s">
        <v>210</v>
      </c>
      <c r="PYZ44" t="s">
        <v>210</v>
      </c>
      <c r="PZA44" t="s">
        <v>210</v>
      </c>
      <c r="PZB44" t="s">
        <v>210</v>
      </c>
      <c r="PZC44" t="s">
        <v>210</v>
      </c>
      <c r="PZD44" t="s">
        <v>210</v>
      </c>
      <c r="PZE44" t="s">
        <v>210</v>
      </c>
      <c r="PZF44" t="s">
        <v>210</v>
      </c>
      <c r="PZG44" t="s">
        <v>210</v>
      </c>
      <c r="PZH44" t="s">
        <v>210</v>
      </c>
      <c r="PZI44" t="s">
        <v>210</v>
      </c>
      <c r="PZJ44" t="s">
        <v>210</v>
      </c>
      <c r="PZK44" t="s">
        <v>210</v>
      </c>
      <c r="PZL44" t="s">
        <v>210</v>
      </c>
      <c r="PZM44" t="s">
        <v>210</v>
      </c>
      <c r="PZN44" t="s">
        <v>210</v>
      </c>
      <c r="PZO44" t="s">
        <v>210</v>
      </c>
      <c r="PZP44" t="s">
        <v>210</v>
      </c>
      <c r="PZQ44" t="s">
        <v>210</v>
      </c>
      <c r="PZR44" t="s">
        <v>210</v>
      </c>
      <c r="PZS44" t="s">
        <v>210</v>
      </c>
      <c r="PZT44" t="s">
        <v>210</v>
      </c>
      <c r="PZU44" t="s">
        <v>210</v>
      </c>
      <c r="PZV44" t="s">
        <v>210</v>
      </c>
      <c r="PZW44" t="s">
        <v>210</v>
      </c>
      <c r="PZX44" t="s">
        <v>210</v>
      </c>
      <c r="PZY44" t="s">
        <v>210</v>
      </c>
      <c r="PZZ44" t="s">
        <v>210</v>
      </c>
      <c r="QAA44" t="s">
        <v>210</v>
      </c>
      <c r="QAB44" t="s">
        <v>210</v>
      </c>
      <c r="QAC44" t="s">
        <v>210</v>
      </c>
      <c r="QAD44" t="s">
        <v>210</v>
      </c>
      <c r="QAE44" t="s">
        <v>210</v>
      </c>
      <c r="QAF44" t="s">
        <v>210</v>
      </c>
      <c r="QAG44" t="s">
        <v>210</v>
      </c>
      <c r="QAH44" t="s">
        <v>210</v>
      </c>
      <c r="QAI44" t="s">
        <v>210</v>
      </c>
      <c r="QAJ44" t="s">
        <v>210</v>
      </c>
      <c r="QAK44" t="s">
        <v>210</v>
      </c>
      <c r="QAL44" t="s">
        <v>210</v>
      </c>
      <c r="QAM44" t="s">
        <v>210</v>
      </c>
      <c r="QAN44" t="s">
        <v>210</v>
      </c>
      <c r="QAO44" t="s">
        <v>210</v>
      </c>
      <c r="QAP44" t="s">
        <v>210</v>
      </c>
      <c r="QAQ44" t="s">
        <v>210</v>
      </c>
      <c r="QAR44" t="s">
        <v>210</v>
      </c>
      <c r="QAS44" t="s">
        <v>210</v>
      </c>
      <c r="QAT44" t="s">
        <v>210</v>
      </c>
      <c r="QAU44" t="s">
        <v>210</v>
      </c>
      <c r="QAV44" t="s">
        <v>210</v>
      </c>
      <c r="QAW44" t="s">
        <v>210</v>
      </c>
      <c r="QAX44" t="s">
        <v>210</v>
      </c>
      <c r="QAY44" t="s">
        <v>210</v>
      </c>
      <c r="QAZ44" t="s">
        <v>210</v>
      </c>
      <c r="QBA44" t="s">
        <v>210</v>
      </c>
      <c r="QBB44" t="s">
        <v>210</v>
      </c>
      <c r="QBC44" t="s">
        <v>210</v>
      </c>
      <c r="QBD44" t="s">
        <v>210</v>
      </c>
      <c r="QBE44" t="s">
        <v>210</v>
      </c>
      <c r="QBF44" t="s">
        <v>210</v>
      </c>
      <c r="QBG44" t="s">
        <v>210</v>
      </c>
      <c r="QBH44" t="s">
        <v>210</v>
      </c>
      <c r="QBI44" t="s">
        <v>210</v>
      </c>
      <c r="QBJ44" t="s">
        <v>210</v>
      </c>
      <c r="QBK44" t="s">
        <v>210</v>
      </c>
      <c r="QBL44" t="s">
        <v>210</v>
      </c>
      <c r="QBM44" t="s">
        <v>210</v>
      </c>
      <c r="QBN44" t="s">
        <v>210</v>
      </c>
      <c r="QBO44" t="s">
        <v>210</v>
      </c>
      <c r="QBP44" t="s">
        <v>210</v>
      </c>
      <c r="QBQ44" t="s">
        <v>210</v>
      </c>
      <c r="QBR44" t="s">
        <v>210</v>
      </c>
      <c r="QBS44" t="s">
        <v>210</v>
      </c>
      <c r="QBT44" t="s">
        <v>210</v>
      </c>
      <c r="QBU44" t="s">
        <v>210</v>
      </c>
      <c r="QBV44" t="s">
        <v>210</v>
      </c>
      <c r="QBW44" t="s">
        <v>210</v>
      </c>
      <c r="QBX44" t="s">
        <v>210</v>
      </c>
      <c r="QBY44" t="s">
        <v>210</v>
      </c>
      <c r="QBZ44" t="s">
        <v>210</v>
      </c>
      <c r="QCA44" t="s">
        <v>210</v>
      </c>
      <c r="QCB44" t="s">
        <v>210</v>
      </c>
      <c r="QCC44" t="s">
        <v>210</v>
      </c>
      <c r="QCD44" t="s">
        <v>210</v>
      </c>
      <c r="QCE44" t="s">
        <v>210</v>
      </c>
      <c r="QCF44" t="s">
        <v>210</v>
      </c>
      <c r="QCG44" t="s">
        <v>210</v>
      </c>
      <c r="QCH44" t="s">
        <v>210</v>
      </c>
      <c r="QCI44" t="s">
        <v>210</v>
      </c>
      <c r="QCJ44" t="s">
        <v>210</v>
      </c>
      <c r="QCK44" t="s">
        <v>210</v>
      </c>
      <c r="QCL44" t="s">
        <v>210</v>
      </c>
      <c r="QCM44" t="s">
        <v>210</v>
      </c>
      <c r="QCN44" t="s">
        <v>210</v>
      </c>
      <c r="QCO44" t="s">
        <v>210</v>
      </c>
      <c r="QCP44" t="s">
        <v>210</v>
      </c>
      <c r="QCQ44" t="s">
        <v>210</v>
      </c>
      <c r="QCR44" t="s">
        <v>210</v>
      </c>
      <c r="QCS44" t="s">
        <v>210</v>
      </c>
      <c r="QCT44" t="s">
        <v>210</v>
      </c>
      <c r="QCU44" t="s">
        <v>210</v>
      </c>
      <c r="QCV44" t="s">
        <v>210</v>
      </c>
      <c r="QCW44" t="s">
        <v>210</v>
      </c>
      <c r="QCX44" t="s">
        <v>210</v>
      </c>
      <c r="QCY44" t="s">
        <v>210</v>
      </c>
      <c r="QCZ44" t="s">
        <v>210</v>
      </c>
      <c r="QDA44" t="s">
        <v>210</v>
      </c>
      <c r="QDB44" t="s">
        <v>210</v>
      </c>
      <c r="QDC44" t="s">
        <v>210</v>
      </c>
      <c r="QDD44" t="s">
        <v>210</v>
      </c>
      <c r="QDE44" t="s">
        <v>210</v>
      </c>
      <c r="QDF44" t="s">
        <v>210</v>
      </c>
      <c r="QDG44" t="s">
        <v>210</v>
      </c>
      <c r="QDH44" t="s">
        <v>210</v>
      </c>
      <c r="QDI44" t="s">
        <v>210</v>
      </c>
      <c r="QDJ44" t="s">
        <v>210</v>
      </c>
      <c r="QDK44" t="s">
        <v>210</v>
      </c>
      <c r="QDL44" t="s">
        <v>210</v>
      </c>
      <c r="QDM44" t="s">
        <v>210</v>
      </c>
      <c r="QDN44" t="s">
        <v>210</v>
      </c>
      <c r="QDO44" t="s">
        <v>210</v>
      </c>
      <c r="QDP44" t="s">
        <v>210</v>
      </c>
      <c r="QDQ44" t="s">
        <v>210</v>
      </c>
      <c r="QDR44" t="s">
        <v>210</v>
      </c>
      <c r="QDS44" t="s">
        <v>210</v>
      </c>
      <c r="QDT44" t="s">
        <v>210</v>
      </c>
      <c r="QDU44" t="s">
        <v>210</v>
      </c>
      <c r="QDV44" t="s">
        <v>210</v>
      </c>
      <c r="QDW44" t="s">
        <v>210</v>
      </c>
      <c r="QDX44" t="s">
        <v>210</v>
      </c>
      <c r="QDY44" t="s">
        <v>210</v>
      </c>
      <c r="QDZ44" t="s">
        <v>210</v>
      </c>
      <c r="QEA44" t="s">
        <v>210</v>
      </c>
      <c r="QEB44" t="s">
        <v>210</v>
      </c>
      <c r="QEC44" t="s">
        <v>210</v>
      </c>
      <c r="QED44" t="s">
        <v>210</v>
      </c>
      <c r="QEE44" t="s">
        <v>210</v>
      </c>
      <c r="QEF44" t="s">
        <v>210</v>
      </c>
      <c r="QEG44" t="s">
        <v>210</v>
      </c>
      <c r="QEH44" t="s">
        <v>210</v>
      </c>
      <c r="QEI44" t="s">
        <v>210</v>
      </c>
      <c r="QEJ44" t="s">
        <v>210</v>
      </c>
      <c r="QEK44" t="s">
        <v>210</v>
      </c>
      <c r="QEL44" t="s">
        <v>210</v>
      </c>
      <c r="QEM44" t="s">
        <v>210</v>
      </c>
      <c r="QEN44" t="s">
        <v>210</v>
      </c>
      <c r="QEO44" t="s">
        <v>210</v>
      </c>
      <c r="QEP44" t="s">
        <v>210</v>
      </c>
      <c r="QEQ44" t="s">
        <v>210</v>
      </c>
      <c r="QER44" t="s">
        <v>210</v>
      </c>
      <c r="QES44" t="s">
        <v>210</v>
      </c>
      <c r="QET44" t="s">
        <v>210</v>
      </c>
      <c r="QEU44" t="s">
        <v>210</v>
      </c>
      <c r="QEV44" t="s">
        <v>210</v>
      </c>
      <c r="QEW44" t="s">
        <v>210</v>
      </c>
      <c r="QEX44" t="s">
        <v>210</v>
      </c>
      <c r="QEY44" t="s">
        <v>210</v>
      </c>
      <c r="QEZ44" t="s">
        <v>210</v>
      </c>
      <c r="QFA44" t="s">
        <v>210</v>
      </c>
      <c r="QFB44" t="s">
        <v>210</v>
      </c>
      <c r="QFC44" t="s">
        <v>210</v>
      </c>
      <c r="QFD44" t="s">
        <v>210</v>
      </c>
      <c r="QFE44" t="s">
        <v>210</v>
      </c>
      <c r="QFF44" t="s">
        <v>210</v>
      </c>
      <c r="QFG44" t="s">
        <v>210</v>
      </c>
      <c r="QFH44" t="s">
        <v>210</v>
      </c>
      <c r="QFI44" t="s">
        <v>210</v>
      </c>
      <c r="QFJ44" t="s">
        <v>210</v>
      </c>
      <c r="QFK44" t="s">
        <v>210</v>
      </c>
      <c r="QFL44" t="s">
        <v>210</v>
      </c>
      <c r="QFM44" t="s">
        <v>210</v>
      </c>
      <c r="QFN44" t="s">
        <v>210</v>
      </c>
      <c r="QFO44" t="s">
        <v>210</v>
      </c>
      <c r="QFP44" t="s">
        <v>210</v>
      </c>
      <c r="QFQ44" t="s">
        <v>210</v>
      </c>
      <c r="QFR44" t="s">
        <v>210</v>
      </c>
      <c r="QFS44" t="s">
        <v>210</v>
      </c>
      <c r="QFT44" t="s">
        <v>210</v>
      </c>
      <c r="QFU44" t="s">
        <v>210</v>
      </c>
      <c r="QFV44" t="s">
        <v>210</v>
      </c>
      <c r="QFW44" t="s">
        <v>210</v>
      </c>
      <c r="QFX44" t="s">
        <v>210</v>
      </c>
      <c r="QFY44" t="s">
        <v>210</v>
      </c>
      <c r="QFZ44" t="s">
        <v>210</v>
      </c>
      <c r="QGA44" t="s">
        <v>210</v>
      </c>
      <c r="QGB44" t="s">
        <v>210</v>
      </c>
      <c r="QGC44" t="s">
        <v>210</v>
      </c>
      <c r="QGD44" t="s">
        <v>210</v>
      </c>
      <c r="QGE44" t="s">
        <v>210</v>
      </c>
      <c r="QGF44" t="s">
        <v>210</v>
      </c>
      <c r="QGG44" t="s">
        <v>210</v>
      </c>
      <c r="QGH44" t="s">
        <v>210</v>
      </c>
      <c r="QGI44" t="s">
        <v>210</v>
      </c>
      <c r="QGJ44" t="s">
        <v>210</v>
      </c>
      <c r="QGK44" t="s">
        <v>210</v>
      </c>
      <c r="QGL44" t="s">
        <v>210</v>
      </c>
      <c r="QGM44" t="s">
        <v>210</v>
      </c>
      <c r="QGN44" t="s">
        <v>210</v>
      </c>
      <c r="QGO44" t="s">
        <v>210</v>
      </c>
      <c r="QGP44" t="s">
        <v>210</v>
      </c>
      <c r="QGQ44" t="s">
        <v>210</v>
      </c>
      <c r="QGR44" t="s">
        <v>210</v>
      </c>
      <c r="QGS44" t="s">
        <v>210</v>
      </c>
      <c r="QGT44" t="s">
        <v>210</v>
      </c>
      <c r="QGU44" t="s">
        <v>210</v>
      </c>
      <c r="QGV44" t="s">
        <v>210</v>
      </c>
      <c r="QGW44" t="s">
        <v>210</v>
      </c>
      <c r="QGX44" t="s">
        <v>210</v>
      </c>
      <c r="QGY44" t="s">
        <v>210</v>
      </c>
      <c r="QGZ44" t="s">
        <v>210</v>
      </c>
      <c r="QHA44" t="s">
        <v>210</v>
      </c>
      <c r="QHB44" t="s">
        <v>210</v>
      </c>
      <c r="QHC44" t="s">
        <v>210</v>
      </c>
      <c r="QHD44" t="s">
        <v>210</v>
      </c>
      <c r="QHE44" t="s">
        <v>210</v>
      </c>
      <c r="QHF44" t="s">
        <v>210</v>
      </c>
      <c r="QHG44" t="s">
        <v>210</v>
      </c>
      <c r="QHH44" t="s">
        <v>210</v>
      </c>
      <c r="QHI44" t="s">
        <v>210</v>
      </c>
      <c r="QHJ44" t="s">
        <v>210</v>
      </c>
      <c r="QHK44" t="s">
        <v>210</v>
      </c>
      <c r="QHL44" t="s">
        <v>210</v>
      </c>
      <c r="QHM44" t="s">
        <v>210</v>
      </c>
      <c r="QHN44" t="s">
        <v>210</v>
      </c>
      <c r="QHO44" t="s">
        <v>210</v>
      </c>
      <c r="QHP44" t="s">
        <v>210</v>
      </c>
      <c r="QHQ44" t="s">
        <v>210</v>
      </c>
      <c r="QHR44" t="s">
        <v>210</v>
      </c>
      <c r="QHS44" t="s">
        <v>210</v>
      </c>
      <c r="QHT44" t="s">
        <v>210</v>
      </c>
      <c r="QHU44" t="s">
        <v>210</v>
      </c>
      <c r="QHV44" t="s">
        <v>210</v>
      </c>
      <c r="QHW44" t="s">
        <v>210</v>
      </c>
      <c r="QHX44" t="s">
        <v>210</v>
      </c>
      <c r="QHY44" t="s">
        <v>210</v>
      </c>
      <c r="QHZ44" t="s">
        <v>210</v>
      </c>
      <c r="QIA44" t="s">
        <v>210</v>
      </c>
      <c r="QIB44" t="s">
        <v>210</v>
      </c>
      <c r="QIC44" t="s">
        <v>210</v>
      </c>
      <c r="QID44" t="s">
        <v>210</v>
      </c>
      <c r="QIE44" t="s">
        <v>210</v>
      </c>
      <c r="QIF44" t="s">
        <v>210</v>
      </c>
      <c r="QIG44" t="s">
        <v>210</v>
      </c>
      <c r="QIH44" t="s">
        <v>210</v>
      </c>
      <c r="QII44" t="s">
        <v>210</v>
      </c>
      <c r="QIJ44" t="s">
        <v>210</v>
      </c>
      <c r="QIK44" t="s">
        <v>210</v>
      </c>
      <c r="QIL44" t="s">
        <v>210</v>
      </c>
      <c r="QIM44" t="s">
        <v>210</v>
      </c>
      <c r="QIN44" t="s">
        <v>210</v>
      </c>
      <c r="QIO44" t="s">
        <v>210</v>
      </c>
      <c r="QIP44" t="s">
        <v>210</v>
      </c>
      <c r="QIQ44" t="s">
        <v>210</v>
      </c>
      <c r="QIR44" t="s">
        <v>210</v>
      </c>
      <c r="QIS44" t="s">
        <v>210</v>
      </c>
      <c r="QIT44" t="s">
        <v>210</v>
      </c>
      <c r="QIU44" t="s">
        <v>210</v>
      </c>
      <c r="QIV44" t="s">
        <v>210</v>
      </c>
      <c r="QIW44" t="s">
        <v>210</v>
      </c>
      <c r="QIX44" t="s">
        <v>210</v>
      </c>
      <c r="QIY44" t="s">
        <v>210</v>
      </c>
      <c r="QIZ44" t="s">
        <v>210</v>
      </c>
      <c r="QJA44" t="s">
        <v>210</v>
      </c>
      <c r="QJB44" t="s">
        <v>210</v>
      </c>
      <c r="QJC44" t="s">
        <v>210</v>
      </c>
      <c r="QJD44" t="s">
        <v>210</v>
      </c>
      <c r="QJE44" t="s">
        <v>210</v>
      </c>
      <c r="QJF44" t="s">
        <v>210</v>
      </c>
      <c r="QJG44" t="s">
        <v>210</v>
      </c>
      <c r="QJH44" t="s">
        <v>210</v>
      </c>
      <c r="QJI44" t="s">
        <v>210</v>
      </c>
      <c r="QJJ44" t="s">
        <v>210</v>
      </c>
      <c r="QJK44" t="s">
        <v>210</v>
      </c>
      <c r="QJL44" t="s">
        <v>210</v>
      </c>
      <c r="QJM44" t="s">
        <v>210</v>
      </c>
      <c r="QJN44" t="s">
        <v>210</v>
      </c>
      <c r="QJO44" t="s">
        <v>210</v>
      </c>
      <c r="QJP44" t="s">
        <v>210</v>
      </c>
      <c r="QJQ44" t="s">
        <v>210</v>
      </c>
      <c r="QJR44" t="s">
        <v>210</v>
      </c>
      <c r="QJS44" t="s">
        <v>210</v>
      </c>
      <c r="QJT44" t="s">
        <v>210</v>
      </c>
      <c r="QJU44" t="s">
        <v>210</v>
      </c>
      <c r="QJV44" t="s">
        <v>210</v>
      </c>
      <c r="QJW44" t="s">
        <v>210</v>
      </c>
      <c r="QJX44" t="s">
        <v>210</v>
      </c>
      <c r="QJY44" t="s">
        <v>210</v>
      </c>
      <c r="QJZ44" t="s">
        <v>210</v>
      </c>
      <c r="QKA44" t="s">
        <v>210</v>
      </c>
      <c r="QKB44" t="s">
        <v>210</v>
      </c>
      <c r="QKC44" t="s">
        <v>210</v>
      </c>
      <c r="QKD44" t="s">
        <v>210</v>
      </c>
      <c r="QKE44" t="s">
        <v>210</v>
      </c>
      <c r="QKF44" t="s">
        <v>210</v>
      </c>
      <c r="QKG44" t="s">
        <v>210</v>
      </c>
      <c r="QKH44" t="s">
        <v>210</v>
      </c>
      <c r="QKI44" t="s">
        <v>210</v>
      </c>
      <c r="QKJ44" t="s">
        <v>210</v>
      </c>
      <c r="QKK44" t="s">
        <v>210</v>
      </c>
      <c r="QKL44" t="s">
        <v>210</v>
      </c>
      <c r="QKM44" t="s">
        <v>210</v>
      </c>
      <c r="QKN44" t="s">
        <v>210</v>
      </c>
      <c r="QKO44" t="s">
        <v>210</v>
      </c>
      <c r="QKP44" t="s">
        <v>210</v>
      </c>
      <c r="QKQ44" t="s">
        <v>210</v>
      </c>
      <c r="QKR44" t="s">
        <v>210</v>
      </c>
      <c r="QKS44" t="s">
        <v>210</v>
      </c>
      <c r="QKT44" t="s">
        <v>210</v>
      </c>
      <c r="QKU44" t="s">
        <v>210</v>
      </c>
      <c r="QKV44" t="s">
        <v>210</v>
      </c>
      <c r="QKW44" t="s">
        <v>210</v>
      </c>
      <c r="QKX44" t="s">
        <v>210</v>
      </c>
      <c r="QKY44" t="s">
        <v>210</v>
      </c>
      <c r="QKZ44" t="s">
        <v>210</v>
      </c>
      <c r="QLA44" t="s">
        <v>210</v>
      </c>
      <c r="QLB44" t="s">
        <v>210</v>
      </c>
      <c r="QLC44" t="s">
        <v>210</v>
      </c>
      <c r="QLD44" t="s">
        <v>210</v>
      </c>
      <c r="QLE44" t="s">
        <v>210</v>
      </c>
      <c r="QLF44" t="s">
        <v>210</v>
      </c>
      <c r="QLG44" t="s">
        <v>210</v>
      </c>
      <c r="QLH44" t="s">
        <v>210</v>
      </c>
      <c r="QLI44" t="s">
        <v>210</v>
      </c>
      <c r="QLJ44" t="s">
        <v>210</v>
      </c>
      <c r="QLK44" t="s">
        <v>210</v>
      </c>
      <c r="QLL44" t="s">
        <v>210</v>
      </c>
      <c r="QLM44" t="s">
        <v>210</v>
      </c>
      <c r="QLN44" t="s">
        <v>210</v>
      </c>
      <c r="QLO44" t="s">
        <v>210</v>
      </c>
      <c r="QLP44" t="s">
        <v>210</v>
      </c>
      <c r="QLQ44" t="s">
        <v>210</v>
      </c>
      <c r="QLR44" t="s">
        <v>210</v>
      </c>
      <c r="QLS44" t="s">
        <v>210</v>
      </c>
      <c r="QLT44" t="s">
        <v>210</v>
      </c>
      <c r="QLU44" t="s">
        <v>210</v>
      </c>
      <c r="QLV44" t="s">
        <v>210</v>
      </c>
      <c r="QLW44" t="s">
        <v>210</v>
      </c>
      <c r="QLX44" t="s">
        <v>210</v>
      </c>
      <c r="QLY44" t="s">
        <v>210</v>
      </c>
      <c r="QLZ44" t="s">
        <v>210</v>
      </c>
      <c r="QMA44" t="s">
        <v>210</v>
      </c>
      <c r="QMB44" t="s">
        <v>210</v>
      </c>
      <c r="QMC44" t="s">
        <v>210</v>
      </c>
      <c r="QMD44" t="s">
        <v>210</v>
      </c>
      <c r="QME44" t="s">
        <v>210</v>
      </c>
      <c r="QMF44" t="s">
        <v>210</v>
      </c>
      <c r="QMG44" t="s">
        <v>210</v>
      </c>
      <c r="QMH44" t="s">
        <v>210</v>
      </c>
      <c r="QMI44" t="s">
        <v>210</v>
      </c>
      <c r="QMJ44" t="s">
        <v>210</v>
      </c>
      <c r="QMK44" t="s">
        <v>210</v>
      </c>
      <c r="QML44" t="s">
        <v>210</v>
      </c>
      <c r="QMM44" t="s">
        <v>210</v>
      </c>
      <c r="QMN44" t="s">
        <v>210</v>
      </c>
      <c r="QMO44" t="s">
        <v>210</v>
      </c>
      <c r="QMP44" t="s">
        <v>210</v>
      </c>
      <c r="QMQ44" t="s">
        <v>210</v>
      </c>
      <c r="QMR44" t="s">
        <v>210</v>
      </c>
      <c r="QMS44" t="s">
        <v>210</v>
      </c>
      <c r="QMT44" t="s">
        <v>210</v>
      </c>
      <c r="QMU44" t="s">
        <v>210</v>
      </c>
      <c r="QMV44" t="s">
        <v>210</v>
      </c>
      <c r="QMW44" t="s">
        <v>210</v>
      </c>
      <c r="QMX44" t="s">
        <v>210</v>
      </c>
      <c r="QMY44" t="s">
        <v>210</v>
      </c>
      <c r="QMZ44" t="s">
        <v>210</v>
      </c>
      <c r="QNA44" t="s">
        <v>210</v>
      </c>
      <c r="QNB44" t="s">
        <v>210</v>
      </c>
      <c r="QNC44" t="s">
        <v>210</v>
      </c>
      <c r="QND44" t="s">
        <v>210</v>
      </c>
      <c r="QNE44" t="s">
        <v>210</v>
      </c>
      <c r="QNF44" t="s">
        <v>210</v>
      </c>
      <c r="QNG44" t="s">
        <v>210</v>
      </c>
      <c r="QNH44" t="s">
        <v>210</v>
      </c>
      <c r="QNI44" t="s">
        <v>210</v>
      </c>
      <c r="QNJ44" t="s">
        <v>210</v>
      </c>
      <c r="QNK44" t="s">
        <v>210</v>
      </c>
      <c r="QNL44" t="s">
        <v>210</v>
      </c>
      <c r="QNM44" t="s">
        <v>210</v>
      </c>
      <c r="QNN44" t="s">
        <v>210</v>
      </c>
      <c r="QNO44" t="s">
        <v>210</v>
      </c>
      <c r="QNP44" t="s">
        <v>210</v>
      </c>
      <c r="QNQ44" t="s">
        <v>210</v>
      </c>
      <c r="QNR44" t="s">
        <v>210</v>
      </c>
      <c r="QNS44" t="s">
        <v>210</v>
      </c>
      <c r="QNT44" t="s">
        <v>210</v>
      </c>
      <c r="QNU44" t="s">
        <v>210</v>
      </c>
      <c r="QNV44" t="s">
        <v>210</v>
      </c>
      <c r="QNW44" t="s">
        <v>210</v>
      </c>
      <c r="QNX44" t="s">
        <v>210</v>
      </c>
      <c r="QNY44" t="s">
        <v>210</v>
      </c>
      <c r="QNZ44" t="s">
        <v>210</v>
      </c>
      <c r="QOA44" t="s">
        <v>210</v>
      </c>
      <c r="QOB44" t="s">
        <v>210</v>
      </c>
      <c r="QOC44" t="s">
        <v>210</v>
      </c>
      <c r="QOD44" t="s">
        <v>210</v>
      </c>
      <c r="QOE44" t="s">
        <v>210</v>
      </c>
      <c r="QOF44" t="s">
        <v>210</v>
      </c>
      <c r="QOG44" t="s">
        <v>210</v>
      </c>
      <c r="QOH44" t="s">
        <v>210</v>
      </c>
      <c r="QOI44" t="s">
        <v>210</v>
      </c>
      <c r="QOJ44" t="s">
        <v>210</v>
      </c>
      <c r="QOK44" t="s">
        <v>210</v>
      </c>
      <c r="QOL44" t="s">
        <v>210</v>
      </c>
      <c r="QOM44" t="s">
        <v>210</v>
      </c>
      <c r="QON44" t="s">
        <v>210</v>
      </c>
      <c r="QOO44" t="s">
        <v>210</v>
      </c>
      <c r="QOP44" t="s">
        <v>210</v>
      </c>
      <c r="QOQ44" t="s">
        <v>210</v>
      </c>
      <c r="QOR44" t="s">
        <v>210</v>
      </c>
      <c r="QOS44" t="s">
        <v>210</v>
      </c>
      <c r="QOT44" t="s">
        <v>210</v>
      </c>
      <c r="QOU44" t="s">
        <v>210</v>
      </c>
      <c r="QOV44" t="s">
        <v>210</v>
      </c>
      <c r="QOW44" t="s">
        <v>210</v>
      </c>
      <c r="QOX44" t="s">
        <v>210</v>
      </c>
      <c r="QOY44" t="s">
        <v>210</v>
      </c>
      <c r="QOZ44" t="s">
        <v>210</v>
      </c>
      <c r="QPA44" t="s">
        <v>210</v>
      </c>
      <c r="QPB44" t="s">
        <v>210</v>
      </c>
      <c r="QPC44" t="s">
        <v>210</v>
      </c>
      <c r="QPD44" t="s">
        <v>210</v>
      </c>
      <c r="QPE44" t="s">
        <v>210</v>
      </c>
      <c r="QPF44" t="s">
        <v>210</v>
      </c>
      <c r="QPG44" t="s">
        <v>210</v>
      </c>
      <c r="QPH44" t="s">
        <v>210</v>
      </c>
      <c r="QPI44" t="s">
        <v>210</v>
      </c>
      <c r="QPJ44" t="s">
        <v>210</v>
      </c>
      <c r="QPK44" t="s">
        <v>210</v>
      </c>
      <c r="QPL44" t="s">
        <v>210</v>
      </c>
      <c r="QPM44" t="s">
        <v>210</v>
      </c>
      <c r="QPN44" t="s">
        <v>210</v>
      </c>
      <c r="QPO44" t="s">
        <v>210</v>
      </c>
      <c r="QPP44" t="s">
        <v>210</v>
      </c>
      <c r="QPQ44" t="s">
        <v>210</v>
      </c>
      <c r="QPR44" t="s">
        <v>210</v>
      </c>
      <c r="QPS44" t="s">
        <v>210</v>
      </c>
      <c r="QPT44" t="s">
        <v>210</v>
      </c>
      <c r="QPU44" t="s">
        <v>210</v>
      </c>
      <c r="QPV44" t="s">
        <v>210</v>
      </c>
      <c r="QPW44" t="s">
        <v>210</v>
      </c>
      <c r="QPX44" t="s">
        <v>210</v>
      </c>
      <c r="QPY44" t="s">
        <v>210</v>
      </c>
      <c r="QPZ44" t="s">
        <v>210</v>
      </c>
      <c r="QQA44" t="s">
        <v>210</v>
      </c>
      <c r="QQB44" t="s">
        <v>210</v>
      </c>
      <c r="QQC44" t="s">
        <v>210</v>
      </c>
      <c r="QQD44" t="s">
        <v>210</v>
      </c>
      <c r="QQE44" t="s">
        <v>210</v>
      </c>
      <c r="QQF44" t="s">
        <v>210</v>
      </c>
      <c r="QQG44" t="s">
        <v>210</v>
      </c>
      <c r="QQH44" t="s">
        <v>210</v>
      </c>
      <c r="QQI44" t="s">
        <v>210</v>
      </c>
      <c r="QQJ44" t="s">
        <v>210</v>
      </c>
      <c r="QQK44" t="s">
        <v>210</v>
      </c>
      <c r="QQL44" t="s">
        <v>210</v>
      </c>
      <c r="QQM44" t="s">
        <v>210</v>
      </c>
      <c r="QQN44" t="s">
        <v>210</v>
      </c>
      <c r="QQO44" t="s">
        <v>210</v>
      </c>
      <c r="QQP44" t="s">
        <v>210</v>
      </c>
      <c r="QQQ44" t="s">
        <v>210</v>
      </c>
      <c r="QQR44" t="s">
        <v>210</v>
      </c>
      <c r="QQS44" t="s">
        <v>210</v>
      </c>
      <c r="QQT44" t="s">
        <v>210</v>
      </c>
      <c r="QQU44" t="s">
        <v>210</v>
      </c>
      <c r="QQV44" t="s">
        <v>210</v>
      </c>
      <c r="QQW44" t="s">
        <v>210</v>
      </c>
      <c r="QQX44" t="s">
        <v>210</v>
      </c>
      <c r="QQY44" t="s">
        <v>210</v>
      </c>
      <c r="QQZ44" t="s">
        <v>210</v>
      </c>
      <c r="QRA44" t="s">
        <v>210</v>
      </c>
      <c r="QRB44" t="s">
        <v>210</v>
      </c>
      <c r="QRC44" t="s">
        <v>210</v>
      </c>
      <c r="QRD44" t="s">
        <v>210</v>
      </c>
      <c r="QRE44" t="s">
        <v>210</v>
      </c>
      <c r="QRF44" t="s">
        <v>210</v>
      </c>
      <c r="QRG44" t="s">
        <v>210</v>
      </c>
      <c r="QRH44" t="s">
        <v>210</v>
      </c>
      <c r="QRI44" t="s">
        <v>210</v>
      </c>
      <c r="QRJ44" t="s">
        <v>210</v>
      </c>
      <c r="QRK44" t="s">
        <v>210</v>
      </c>
      <c r="QRL44" t="s">
        <v>210</v>
      </c>
      <c r="QRM44" t="s">
        <v>210</v>
      </c>
      <c r="QRN44" t="s">
        <v>210</v>
      </c>
      <c r="QRO44" t="s">
        <v>210</v>
      </c>
      <c r="QRP44" t="s">
        <v>210</v>
      </c>
      <c r="QRQ44" t="s">
        <v>210</v>
      </c>
      <c r="QRR44" t="s">
        <v>210</v>
      </c>
      <c r="QRS44" t="s">
        <v>210</v>
      </c>
      <c r="QRT44" t="s">
        <v>210</v>
      </c>
      <c r="QRU44" t="s">
        <v>210</v>
      </c>
      <c r="QRV44" t="s">
        <v>210</v>
      </c>
      <c r="QRW44" t="s">
        <v>210</v>
      </c>
      <c r="QRX44" t="s">
        <v>210</v>
      </c>
      <c r="QRY44" t="s">
        <v>210</v>
      </c>
      <c r="QRZ44" t="s">
        <v>210</v>
      </c>
      <c r="QSA44" t="s">
        <v>210</v>
      </c>
      <c r="QSB44" t="s">
        <v>210</v>
      </c>
      <c r="QSC44" t="s">
        <v>210</v>
      </c>
      <c r="QSD44" t="s">
        <v>210</v>
      </c>
      <c r="QSE44" t="s">
        <v>210</v>
      </c>
      <c r="QSF44" t="s">
        <v>210</v>
      </c>
      <c r="QSG44" t="s">
        <v>210</v>
      </c>
      <c r="QSH44" t="s">
        <v>210</v>
      </c>
      <c r="QSI44" t="s">
        <v>210</v>
      </c>
      <c r="QSJ44" t="s">
        <v>210</v>
      </c>
      <c r="QSK44" t="s">
        <v>210</v>
      </c>
      <c r="QSL44" t="s">
        <v>210</v>
      </c>
      <c r="QSM44" t="s">
        <v>210</v>
      </c>
      <c r="QSN44" t="s">
        <v>210</v>
      </c>
      <c r="QSO44" t="s">
        <v>210</v>
      </c>
      <c r="QSP44" t="s">
        <v>210</v>
      </c>
      <c r="QSQ44" t="s">
        <v>210</v>
      </c>
      <c r="QSR44" t="s">
        <v>210</v>
      </c>
      <c r="QSS44" t="s">
        <v>210</v>
      </c>
      <c r="QST44" t="s">
        <v>210</v>
      </c>
      <c r="QSU44" t="s">
        <v>210</v>
      </c>
      <c r="QSV44" t="s">
        <v>210</v>
      </c>
      <c r="QSW44" t="s">
        <v>210</v>
      </c>
      <c r="QSX44" t="s">
        <v>210</v>
      </c>
      <c r="QSY44" t="s">
        <v>210</v>
      </c>
      <c r="QSZ44" t="s">
        <v>210</v>
      </c>
      <c r="QTA44" t="s">
        <v>210</v>
      </c>
      <c r="QTB44" t="s">
        <v>210</v>
      </c>
      <c r="QTC44" t="s">
        <v>210</v>
      </c>
      <c r="QTD44" t="s">
        <v>210</v>
      </c>
      <c r="QTE44" t="s">
        <v>210</v>
      </c>
      <c r="QTF44" t="s">
        <v>210</v>
      </c>
      <c r="QTG44" t="s">
        <v>210</v>
      </c>
      <c r="QTH44" t="s">
        <v>210</v>
      </c>
      <c r="QTI44" t="s">
        <v>210</v>
      </c>
      <c r="QTJ44" t="s">
        <v>210</v>
      </c>
      <c r="QTK44" t="s">
        <v>210</v>
      </c>
      <c r="QTL44" t="s">
        <v>210</v>
      </c>
      <c r="QTM44" t="s">
        <v>210</v>
      </c>
      <c r="QTN44" t="s">
        <v>210</v>
      </c>
      <c r="QTO44" t="s">
        <v>210</v>
      </c>
      <c r="QTP44" t="s">
        <v>210</v>
      </c>
      <c r="QTQ44" t="s">
        <v>210</v>
      </c>
      <c r="QTR44" t="s">
        <v>210</v>
      </c>
      <c r="QTS44" t="s">
        <v>210</v>
      </c>
      <c r="QTT44" t="s">
        <v>210</v>
      </c>
      <c r="QTU44" t="s">
        <v>210</v>
      </c>
      <c r="QTV44" t="s">
        <v>210</v>
      </c>
      <c r="QTW44" t="s">
        <v>210</v>
      </c>
      <c r="QTX44" t="s">
        <v>210</v>
      </c>
      <c r="QTY44" t="s">
        <v>210</v>
      </c>
      <c r="QTZ44" t="s">
        <v>210</v>
      </c>
      <c r="QUA44" t="s">
        <v>210</v>
      </c>
      <c r="QUB44" t="s">
        <v>210</v>
      </c>
      <c r="QUC44" t="s">
        <v>210</v>
      </c>
      <c r="QUD44" t="s">
        <v>210</v>
      </c>
      <c r="QUE44" t="s">
        <v>210</v>
      </c>
      <c r="QUF44" t="s">
        <v>210</v>
      </c>
      <c r="QUG44" t="s">
        <v>210</v>
      </c>
      <c r="QUH44" t="s">
        <v>210</v>
      </c>
      <c r="QUI44" t="s">
        <v>210</v>
      </c>
      <c r="QUJ44" t="s">
        <v>210</v>
      </c>
      <c r="QUK44" t="s">
        <v>210</v>
      </c>
      <c r="QUL44" t="s">
        <v>210</v>
      </c>
      <c r="QUM44" t="s">
        <v>210</v>
      </c>
      <c r="QUN44" t="s">
        <v>210</v>
      </c>
      <c r="QUO44" t="s">
        <v>210</v>
      </c>
      <c r="QUP44" t="s">
        <v>210</v>
      </c>
      <c r="QUQ44" t="s">
        <v>210</v>
      </c>
      <c r="QUR44" t="s">
        <v>210</v>
      </c>
      <c r="QUS44" t="s">
        <v>210</v>
      </c>
      <c r="QUT44" t="s">
        <v>210</v>
      </c>
      <c r="QUU44" t="s">
        <v>210</v>
      </c>
      <c r="QUV44" t="s">
        <v>210</v>
      </c>
      <c r="QUW44" t="s">
        <v>210</v>
      </c>
      <c r="QUX44" t="s">
        <v>210</v>
      </c>
      <c r="QUY44" t="s">
        <v>210</v>
      </c>
      <c r="QUZ44" t="s">
        <v>210</v>
      </c>
      <c r="QVA44" t="s">
        <v>210</v>
      </c>
      <c r="QVB44" t="s">
        <v>210</v>
      </c>
      <c r="QVC44" t="s">
        <v>210</v>
      </c>
      <c r="QVD44" t="s">
        <v>210</v>
      </c>
      <c r="QVE44" t="s">
        <v>210</v>
      </c>
      <c r="QVF44" t="s">
        <v>210</v>
      </c>
      <c r="QVG44" t="s">
        <v>210</v>
      </c>
      <c r="QVH44" t="s">
        <v>210</v>
      </c>
      <c r="QVI44" t="s">
        <v>210</v>
      </c>
      <c r="QVJ44" t="s">
        <v>210</v>
      </c>
      <c r="QVK44" t="s">
        <v>210</v>
      </c>
      <c r="QVL44" t="s">
        <v>210</v>
      </c>
      <c r="QVM44" t="s">
        <v>210</v>
      </c>
      <c r="QVN44" t="s">
        <v>210</v>
      </c>
      <c r="QVO44" t="s">
        <v>210</v>
      </c>
      <c r="QVP44" t="s">
        <v>210</v>
      </c>
      <c r="QVQ44" t="s">
        <v>210</v>
      </c>
      <c r="QVR44" t="s">
        <v>210</v>
      </c>
      <c r="QVS44" t="s">
        <v>210</v>
      </c>
      <c r="QVT44" t="s">
        <v>210</v>
      </c>
      <c r="QVU44" t="s">
        <v>210</v>
      </c>
      <c r="QVV44" t="s">
        <v>210</v>
      </c>
      <c r="QVW44" t="s">
        <v>210</v>
      </c>
      <c r="QVX44" t="s">
        <v>210</v>
      </c>
      <c r="QVY44" t="s">
        <v>210</v>
      </c>
      <c r="QVZ44" t="s">
        <v>210</v>
      </c>
      <c r="QWA44" t="s">
        <v>210</v>
      </c>
      <c r="QWB44" t="s">
        <v>210</v>
      </c>
      <c r="QWC44" t="s">
        <v>210</v>
      </c>
      <c r="QWD44" t="s">
        <v>210</v>
      </c>
      <c r="QWE44" t="s">
        <v>210</v>
      </c>
      <c r="QWF44" t="s">
        <v>210</v>
      </c>
      <c r="QWG44" t="s">
        <v>210</v>
      </c>
      <c r="QWH44" t="s">
        <v>210</v>
      </c>
      <c r="QWI44" t="s">
        <v>210</v>
      </c>
      <c r="QWJ44" t="s">
        <v>210</v>
      </c>
      <c r="QWK44" t="s">
        <v>210</v>
      </c>
      <c r="QWL44" t="s">
        <v>210</v>
      </c>
      <c r="QWM44" t="s">
        <v>210</v>
      </c>
      <c r="QWN44" t="s">
        <v>210</v>
      </c>
      <c r="QWO44" t="s">
        <v>210</v>
      </c>
      <c r="QWP44" t="s">
        <v>210</v>
      </c>
      <c r="QWQ44" t="s">
        <v>210</v>
      </c>
      <c r="QWR44" t="s">
        <v>210</v>
      </c>
      <c r="QWS44" t="s">
        <v>210</v>
      </c>
      <c r="QWT44" t="s">
        <v>210</v>
      </c>
      <c r="QWU44" t="s">
        <v>210</v>
      </c>
      <c r="QWV44" t="s">
        <v>210</v>
      </c>
      <c r="QWW44" t="s">
        <v>210</v>
      </c>
      <c r="QWX44" t="s">
        <v>210</v>
      </c>
      <c r="QWY44" t="s">
        <v>210</v>
      </c>
      <c r="QWZ44" t="s">
        <v>210</v>
      </c>
      <c r="QXA44" t="s">
        <v>210</v>
      </c>
      <c r="QXB44" t="s">
        <v>210</v>
      </c>
      <c r="QXC44" t="s">
        <v>210</v>
      </c>
      <c r="QXD44" t="s">
        <v>210</v>
      </c>
      <c r="QXE44" t="s">
        <v>210</v>
      </c>
      <c r="QXF44" t="s">
        <v>210</v>
      </c>
      <c r="QXG44" t="s">
        <v>210</v>
      </c>
      <c r="QXH44" t="s">
        <v>210</v>
      </c>
      <c r="QXI44" t="s">
        <v>210</v>
      </c>
      <c r="QXJ44" t="s">
        <v>210</v>
      </c>
      <c r="QXK44" t="s">
        <v>210</v>
      </c>
      <c r="QXL44" t="s">
        <v>210</v>
      </c>
      <c r="QXM44" t="s">
        <v>210</v>
      </c>
      <c r="QXN44" t="s">
        <v>210</v>
      </c>
      <c r="QXO44" t="s">
        <v>210</v>
      </c>
      <c r="QXP44" t="s">
        <v>210</v>
      </c>
      <c r="QXQ44" t="s">
        <v>210</v>
      </c>
      <c r="QXR44" t="s">
        <v>210</v>
      </c>
      <c r="QXS44" t="s">
        <v>210</v>
      </c>
      <c r="QXT44" t="s">
        <v>210</v>
      </c>
      <c r="QXU44" t="s">
        <v>210</v>
      </c>
      <c r="QXV44" t="s">
        <v>210</v>
      </c>
      <c r="QXW44" t="s">
        <v>210</v>
      </c>
      <c r="QXX44" t="s">
        <v>210</v>
      </c>
      <c r="QXY44" t="s">
        <v>210</v>
      </c>
      <c r="QXZ44" t="s">
        <v>210</v>
      </c>
      <c r="QYA44" t="s">
        <v>210</v>
      </c>
      <c r="QYB44" t="s">
        <v>210</v>
      </c>
      <c r="QYC44" t="s">
        <v>210</v>
      </c>
      <c r="QYD44" t="s">
        <v>210</v>
      </c>
      <c r="QYE44" t="s">
        <v>210</v>
      </c>
      <c r="QYF44" t="s">
        <v>210</v>
      </c>
      <c r="QYG44" t="s">
        <v>210</v>
      </c>
      <c r="QYH44" t="s">
        <v>210</v>
      </c>
      <c r="QYI44" t="s">
        <v>210</v>
      </c>
      <c r="QYJ44" t="s">
        <v>210</v>
      </c>
      <c r="QYK44" t="s">
        <v>210</v>
      </c>
      <c r="QYL44" t="s">
        <v>210</v>
      </c>
      <c r="QYM44" t="s">
        <v>210</v>
      </c>
      <c r="QYN44" t="s">
        <v>210</v>
      </c>
      <c r="QYO44" t="s">
        <v>210</v>
      </c>
      <c r="QYP44" t="s">
        <v>210</v>
      </c>
      <c r="QYQ44" t="s">
        <v>210</v>
      </c>
      <c r="QYR44" t="s">
        <v>210</v>
      </c>
      <c r="QYS44" t="s">
        <v>210</v>
      </c>
      <c r="QYT44" t="s">
        <v>210</v>
      </c>
      <c r="QYU44" t="s">
        <v>210</v>
      </c>
      <c r="QYV44" t="s">
        <v>210</v>
      </c>
      <c r="QYW44" t="s">
        <v>210</v>
      </c>
      <c r="QYX44" t="s">
        <v>210</v>
      </c>
      <c r="QYY44" t="s">
        <v>210</v>
      </c>
      <c r="QYZ44" t="s">
        <v>210</v>
      </c>
      <c r="QZA44" t="s">
        <v>210</v>
      </c>
      <c r="QZB44" t="s">
        <v>210</v>
      </c>
      <c r="QZC44" t="s">
        <v>210</v>
      </c>
      <c r="QZD44" t="s">
        <v>210</v>
      </c>
      <c r="QZE44" t="s">
        <v>210</v>
      </c>
      <c r="QZF44" t="s">
        <v>210</v>
      </c>
      <c r="QZG44" t="s">
        <v>210</v>
      </c>
      <c r="QZH44" t="s">
        <v>210</v>
      </c>
      <c r="QZI44" t="s">
        <v>210</v>
      </c>
      <c r="QZJ44" t="s">
        <v>210</v>
      </c>
      <c r="QZK44" t="s">
        <v>210</v>
      </c>
      <c r="QZL44" t="s">
        <v>210</v>
      </c>
      <c r="QZM44" t="s">
        <v>210</v>
      </c>
      <c r="QZN44" t="s">
        <v>210</v>
      </c>
      <c r="QZO44" t="s">
        <v>210</v>
      </c>
      <c r="QZP44" t="s">
        <v>210</v>
      </c>
      <c r="QZQ44" t="s">
        <v>210</v>
      </c>
      <c r="QZR44" t="s">
        <v>210</v>
      </c>
      <c r="QZS44" t="s">
        <v>210</v>
      </c>
      <c r="QZT44" t="s">
        <v>210</v>
      </c>
      <c r="QZU44" t="s">
        <v>210</v>
      </c>
      <c r="QZV44" t="s">
        <v>210</v>
      </c>
      <c r="QZW44" t="s">
        <v>210</v>
      </c>
      <c r="QZX44" t="s">
        <v>210</v>
      </c>
      <c r="QZY44" t="s">
        <v>210</v>
      </c>
      <c r="QZZ44" t="s">
        <v>210</v>
      </c>
      <c r="RAA44" t="s">
        <v>210</v>
      </c>
      <c r="RAB44" t="s">
        <v>210</v>
      </c>
      <c r="RAC44" t="s">
        <v>210</v>
      </c>
      <c r="RAD44" t="s">
        <v>210</v>
      </c>
      <c r="RAE44" t="s">
        <v>210</v>
      </c>
      <c r="RAF44" t="s">
        <v>210</v>
      </c>
      <c r="RAG44" t="s">
        <v>210</v>
      </c>
      <c r="RAH44" t="s">
        <v>210</v>
      </c>
      <c r="RAI44" t="s">
        <v>210</v>
      </c>
      <c r="RAJ44" t="s">
        <v>210</v>
      </c>
      <c r="RAK44" t="s">
        <v>210</v>
      </c>
      <c r="RAL44" t="s">
        <v>210</v>
      </c>
      <c r="RAM44" t="s">
        <v>210</v>
      </c>
      <c r="RAN44" t="s">
        <v>210</v>
      </c>
      <c r="RAO44" t="s">
        <v>210</v>
      </c>
      <c r="RAP44" t="s">
        <v>210</v>
      </c>
      <c r="RAQ44" t="s">
        <v>210</v>
      </c>
      <c r="RAR44" t="s">
        <v>210</v>
      </c>
      <c r="RAS44" t="s">
        <v>210</v>
      </c>
      <c r="RAT44" t="s">
        <v>210</v>
      </c>
      <c r="RAU44" t="s">
        <v>210</v>
      </c>
      <c r="RAV44" t="s">
        <v>210</v>
      </c>
      <c r="RAW44" t="s">
        <v>210</v>
      </c>
      <c r="RAX44" t="s">
        <v>210</v>
      </c>
      <c r="RAY44" t="s">
        <v>210</v>
      </c>
      <c r="RAZ44" t="s">
        <v>210</v>
      </c>
      <c r="RBA44" t="s">
        <v>210</v>
      </c>
      <c r="RBB44" t="s">
        <v>210</v>
      </c>
      <c r="RBC44" t="s">
        <v>210</v>
      </c>
      <c r="RBD44" t="s">
        <v>210</v>
      </c>
      <c r="RBE44" t="s">
        <v>210</v>
      </c>
      <c r="RBF44" t="s">
        <v>210</v>
      </c>
      <c r="RBG44" t="s">
        <v>210</v>
      </c>
      <c r="RBH44" t="s">
        <v>210</v>
      </c>
      <c r="RBI44" t="s">
        <v>210</v>
      </c>
      <c r="RBJ44" t="s">
        <v>210</v>
      </c>
      <c r="RBK44" t="s">
        <v>210</v>
      </c>
      <c r="RBL44" t="s">
        <v>210</v>
      </c>
      <c r="RBM44" t="s">
        <v>210</v>
      </c>
      <c r="RBN44" t="s">
        <v>210</v>
      </c>
      <c r="RBO44" t="s">
        <v>210</v>
      </c>
      <c r="RBP44" t="s">
        <v>210</v>
      </c>
      <c r="RBQ44" t="s">
        <v>210</v>
      </c>
      <c r="RBR44" t="s">
        <v>210</v>
      </c>
      <c r="RBS44" t="s">
        <v>210</v>
      </c>
      <c r="RBT44" t="s">
        <v>210</v>
      </c>
      <c r="RBU44" t="s">
        <v>210</v>
      </c>
      <c r="RBV44" t="s">
        <v>210</v>
      </c>
      <c r="RBW44" t="s">
        <v>210</v>
      </c>
      <c r="RBX44" t="s">
        <v>210</v>
      </c>
      <c r="RBY44" t="s">
        <v>210</v>
      </c>
      <c r="RBZ44" t="s">
        <v>210</v>
      </c>
      <c r="RCA44" t="s">
        <v>210</v>
      </c>
      <c r="RCB44" t="s">
        <v>210</v>
      </c>
      <c r="RCC44" t="s">
        <v>210</v>
      </c>
      <c r="RCD44" t="s">
        <v>210</v>
      </c>
      <c r="RCE44" t="s">
        <v>210</v>
      </c>
      <c r="RCF44" t="s">
        <v>210</v>
      </c>
      <c r="RCG44" t="s">
        <v>210</v>
      </c>
      <c r="RCH44" t="s">
        <v>210</v>
      </c>
      <c r="RCI44" t="s">
        <v>210</v>
      </c>
      <c r="RCJ44" t="s">
        <v>210</v>
      </c>
      <c r="RCK44" t="s">
        <v>210</v>
      </c>
      <c r="RCL44" t="s">
        <v>210</v>
      </c>
      <c r="RCM44" t="s">
        <v>210</v>
      </c>
      <c r="RCN44" t="s">
        <v>210</v>
      </c>
      <c r="RCO44" t="s">
        <v>210</v>
      </c>
      <c r="RCP44" t="s">
        <v>210</v>
      </c>
      <c r="RCQ44" t="s">
        <v>210</v>
      </c>
      <c r="RCR44" t="s">
        <v>210</v>
      </c>
      <c r="RCS44" t="s">
        <v>210</v>
      </c>
      <c r="RCT44" t="s">
        <v>210</v>
      </c>
      <c r="RCU44" t="s">
        <v>210</v>
      </c>
      <c r="RCV44" t="s">
        <v>210</v>
      </c>
      <c r="RCW44" t="s">
        <v>210</v>
      </c>
      <c r="RCX44" t="s">
        <v>210</v>
      </c>
      <c r="RCY44" t="s">
        <v>210</v>
      </c>
      <c r="RCZ44" t="s">
        <v>210</v>
      </c>
      <c r="RDA44" t="s">
        <v>210</v>
      </c>
      <c r="RDB44" t="s">
        <v>210</v>
      </c>
      <c r="RDC44" t="s">
        <v>210</v>
      </c>
      <c r="RDD44" t="s">
        <v>210</v>
      </c>
      <c r="RDE44" t="s">
        <v>210</v>
      </c>
      <c r="RDF44" t="s">
        <v>210</v>
      </c>
      <c r="RDG44" t="s">
        <v>210</v>
      </c>
      <c r="RDH44" t="s">
        <v>210</v>
      </c>
      <c r="RDI44" t="s">
        <v>210</v>
      </c>
      <c r="RDJ44" t="s">
        <v>210</v>
      </c>
      <c r="RDK44" t="s">
        <v>210</v>
      </c>
      <c r="RDL44" t="s">
        <v>210</v>
      </c>
      <c r="RDM44" t="s">
        <v>210</v>
      </c>
      <c r="RDN44" t="s">
        <v>210</v>
      </c>
      <c r="RDO44" t="s">
        <v>210</v>
      </c>
      <c r="RDP44" t="s">
        <v>210</v>
      </c>
      <c r="RDQ44" t="s">
        <v>210</v>
      </c>
      <c r="RDR44" t="s">
        <v>210</v>
      </c>
      <c r="RDS44" t="s">
        <v>210</v>
      </c>
      <c r="RDT44" t="s">
        <v>210</v>
      </c>
      <c r="RDU44" t="s">
        <v>210</v>
      </c>
      <c r="RDV44" t="s">
        <v>210</v>
      </c>
      <c r="RDW44" t="s">
        <v>210</v>
      </c>
      <c r="RDX44" t="s">
        <v>210</v>
      </c>
      <c r="RDY44" t="s">
        <v>210</v>
      </c>
      <c r="RDZ44" t="s">
        <v>210</v>
      </c>
      <c r="REA44" t="s">
        <v>210</v>
      </c>
      <c r="REB44" t="s">
        <v>210</v>
      </c>
      <c r="REC44" t="s">
        <v>210</v>
      </c>
      <c r="RED44" t="s">
        <v>210</v>
      </c>
      <c r="REE44" t="s">
        <v>210</v>
      </c>
      <c r="REF44" t="s">
        <v>210</v>
      </c>
      <c r="REG44" t="s">
        <v>210</v>
      </c>
      <c r="REH44" t="s">
        <v>210</v>
      </c>
      <c r="REI44" t="s">
        <v>210</v>
      </c>
      <c r="REJ44" t="s">
        <v>210</v>
      </c>
      <c r="REK44" t="s">
        <v>210</v>
      </c>
      <c r="REL44" t="s">
        <v>210</v>
      </c>
      <c r="REM44" t="s">
        <v>210</v>
      </c>
      <c r="REN44" t="s">
        <v>210</v>
      </c>
      <c r="REO44" t="s">
        <v>210</v>
      </c>
      <c r="REP44" t="s">
        <v>210</v>
      </c>
      <c r="REQ44" t="s">
        <v>210</v>
      </c>
      <c r="RER44" t="s">
        <v>210</v>
      </c>
      <c r="RES44" t="s">
        <v>210</v>
      </c>
      <c r="RET44" t="s">
        <v>210</v>
      </c>
      <c r="REU44" t="s">
        <v>210</v>
      </c>
      <c r="REV44" t="s">
        <v>210</v>
      </c>
      <c r="REW44" t="s">
        <v>210</v>
      </c>
      <c r="REX44" t="s">
        <v>210</v>
      </c>
      <c r="REY44" t="s">
        <v>210</v>
      </c>
      <c r="REZ44" t="s">
        <v>210</v>
      </c>
      <c r="RFA44" t="s">
        <v>210</v>
      </c>
      <c r="RFB44" t="s">
        <v>210</v>
      </c>
      <c r="RFC44" t="s">
        <v>210</v>
      </c>
      <c r="RFD44" t="s">
        <v>210</v>
      </c>
      <c r="RFE44" t="s">
        <v>210</v>
      </c>
      <c r="RFF44" t="s">
        <v>210</v>
      </c>
      <c r="RFG44" t="s">
        <v>210</v>
      </c>
      <c r="RFH44" t="s">
        <v>210</v>
      </c>
      <c r="RFI44" t="s">
        <v>210</v>
      </c>
      <c r="RFJ44" t="s">
        <v>210</v>
      </c>
      <c r="RFK44" t="s">
        <v>210</v>
      </c>
      <c r="RFL44" t="s">
        <v>210</v>
      </c>
      <c r="RFM44" t="s">
        <v>210</v>
      </c>
      <c r="RFN44" t="s">
        <v>210</v>
      </c>
      <c r="RFO44" t="s">
        <v>210</v>
      </c>
      <c r="RFP44" t="s">
        <v>210</v>
      </c>
      <c r="RFQ44" t="s">
        <v>210</v>
      </c>
      <c r="RFR44" t="s">
        <v>210</v>
      </c>
      <c r="RFS44" t="s">
        <v>210</v>
      </c>
      <c r="RFT44" t="s">
        <v>210</v>
      </c>
      <c r="RFU44" t="s">
        <v>210</v>
      </c>
      <c r="RFV44" t="s">
        <v>210</v>
      </c>
      <c r="RFW44" t="s">
        <v>210</v>
      </c>
      <c r="RFX44" t="s">
        <v>210</v>
      </c>
      <c r="RFY44" t="s">
        <v>210</v>
      </c>
      <c r="RFZ44" t="s">
        <v>210</v>
      </c>
      <c r="RGA44" t="s">
        <v>210</v>
      </c>
      <c r="RGB44" t="s">
        <v>210</v>
      </c>
      <c r="RGC44" t="s">
        <v>210</v>
      </c>
      <c r="RGD44" t="s">
        <v>210</v>
      </c>
      <c r="RGE44" t="s">
        <v>210</v>
      </c>
      <c r="RGF44" t="s">
        <v>210</v>
      </c>
      <c r="RGG44" t="s">
        <v>210</v>
      </c>
      <c r="RGH44" t="s">
        <v>210</v>
      </c>
      <c r="RGI44" t="s">
        <v>210</v>
      </c>
      <c r="RGJ44" t="s">
        <v>210</v>
      </c>
      <c r="RGK44" t="s">
        <v>210</v>
      </c>
      <c r="RGL44" t="s">
        <v>210</v>
      </c>
      <c r="RGM44" t="s">
        <v>210</v>
      </c>
      <c r="RGN44" t="s">
        <v>210</v>
      </c>
      <c r="RGO44" t="s">
        <v>210</v>
      </c>
      <c r="RGP44" t="s">
        <v>210</v>
      </c>
      <c r="RGQ44" t="s">
        <v>210</v>
      </c>
      <c r="RGR44" t="s">
        <v>210</v>
      </c>
      <c r="RGS44" t="s">
        <v>210</v>
      </c>
      <c r="RGT44" t="s">
        <v>210</v>
      </c>
      <c r="RGU44" t="s">
        <v>210</v>
      </c>
      <c r="RGV44" t="s">
        <v>210</v>
      </c>
      <c r="RGW44" t="s">
        <v>210</v>
      </c>
      <c r="RGX44" t="s">
        <v>210</v>
      </c>
      <c r="RGY44" t="s">
        <v>210</v>
      </c>
      <c r="RGZ44" t="s">
        <v>210</v>
      </c>
      <c r="RHA44" t="s">
        <v>210</v>
      </c>
      <c r="RHB44" t="s">
        <v>210</v>
      </c>
      <c r="RHC44" t="s">
        <v>210</v>
      </c>
      <c r="RHD44" t="s">
        <v>210</v>
      </c>
      <c r="RHE44" t="s">
        <v>210</v>
      </c>
      <c r="RHF44" t="s">
        <v>210</v>
      </c>
      <c r="RHG44" t="s">
        <v>210</v>
      </c>
      <c r="RHH44" t="s">
        <v>210</v>
      </c>
      <c r="RHI44" t="s">
        <v>210</v>
      </c>
      <c r="RHJ44" t="s">
        <v>210</v>
      </c>
      <c r="RHK44" t="s">
        <v>210</v>
      </c>
      <c r="RHL44" t="s">
        <v>210</v>
      </c>
      <c r="RHM44" t="s">
        <v>210</v>
      </c>
      <c r="RHN44" t="s">
        <v>210</v>
      </c>
      <c r="RHO44" t="s">
        <v>210</v>
      </c>
      <c r="RHP44" t="s">
        <v>210</v>
      </c>
      <c r="RHQ44" t="s">
        <v>210</v>
      </c>
      <c r="RHR44" t="s">
        <v>210</v>
      </c>
      <c r="RHS44" t="s">
        <v>210</v>
      </c>
      <c r="RHT44" t="s">
        <v>210</v>
      </c>
      <c r="RHU44" t="s">
        <v>210</v>
      </c>
      <c r="RHV44" t="s">
        <v>210</v>
      </c>
      <c r="RHW44" t="s">
        <v>210</v>
      </c>
      <c r="RHX44" t="s">
        <v>210</v>
      </c>
      <c r="RHY44" t="s">
        <v>210</v>
      </c>
      <c r="RHZ44" t="s">
        <v>210</v>
      </c>
      <c r="RIA44" t="s">
        <v>210</v>
      </c>
      <c r="RIB44" t="s">
        <v>210</v>
      </c>
      <c r="RIC44" t="s">
        <v>210</v>
      </c>
      <c r="RID44" t="s">
        <v>210</v>
      </c>
      <c r="RIE44" t="s">
        <v>210</v>
      </c>
      <c r="RIF44" t="s">
        <v>210</v>
      </c>
      <c r="RIG44" t="s">
        <v>210</v>
      </c>
      <c r="RIH44" t="s">
        <v>210</v>
      </c>
      <c r="RII44" t="s">
        <v>210</v>
      </c>
      <c r="RIJ44" t="s">
        <v>210</v>
      </c>
      <c r="RIK44" t="s">
        <v>210</v>
      </c>
      <c r="RIL44" t="s">
        <v>210</v>
      </c>
      <c r="RIM44" t="s">
        <v>210</v>
      </c>
      <c r="RIN44" t="s">
        <v>210</v>
      </c>
      <c r="RIO44" t="s">
        <v>210</v>
      </c>
      <c r="RIP44" t="s">
        <v>210</v>
      </c>
      <c r="RIQ44" t="s">
        <v>210</v>
      </c>
      <c r="RIR44" t="s">
        <v>210</v>
      </c>
      <c r="RIS44" t="s">
        <v>210</v>
      </c>
      <c r="RIT44" t="s">
        <v>210</v>
      </c>
      <c r="RIU44" t="s">
        <v>210</v>
      </c>
      <c r="RIV44" t="s">
        <v>210</v>
      </c>
      <c r="RIW44" t="s">
        <v>210</v>
      </c>
      <c r="RIX44" t="s">
        <v>210</v>
      </c>
      <c r="RIY44" t="s">
        <v>210</v>
      </c>
      <c r="RIZ44" t="s">
        <v>210</v>
      </c>
      <c r="RJA44" t="s">
        <v>210</v>
      </c>
      <c r="RJB44" t="s">
        <v>210</v>
      </c>
      <c r="RJC44" t="s">
        <v>210</v>
      </c>
      <c r="RJD44" t="s">
        <v>210</v>
      </c>
      <c r="RJE44" t="s">
        <v>210</v>
      </c>
      <c r="RJF44" t="s">
        <v>210</v>
      </c>
      <c r="RJG44" t="s">
        <v>210</v>
      </c>
      <c r="RJH44" t="s">
        <v>210</v>
      </c>
      <c r="RJI44" t="s">
        <v>210</v>
      </c>
      <c r="RJJ44" t="s">
        <v>210</v>
      </c>
      <c r="RJK44" t="s">
        <v>210</v>
      </c>
      <c r="RJL44" t="s">
        <v>210</v>
      </c>
      <c r="RJM44" t="s">
        <v>210</v>
      </c>
      <c r="RJN44" t="s">
        <v>210</v>
      </c>
      <c r="RJO44" t="s">
        <v>210</v>
      </c>
      <c r="RJP44" t="s">
        <v>210</v>
      </c>
      <c r="RJQ44" t="s">
        <v>210</v>
      </c>
      <c r="RJR44" t="s">
        <v>210</v>
      </c>
      <c r="RJS44" t="s">
        <v>210</v>
      </c>
      <c r="RJT44" t="s">
        <v>210</v>
      </c>
      <c r="RJU44" t="s">
        <v>210</v>
      </c>
      <c r="RJV44" t="s">
        <v>210</v>
      </c>
      <c r="RJW44" t="s">
        <v>210</v>
      </c>
      <c r="RJX44" t="s">
        <v>210</v>
      </c>
      <c r="RJY44" t="s">
        <v>210</v>
      </c>
      <c r="RJZ44" t="s">
        <v>210</v>
      </c>
      <c r="RKA44" t="s">
        <v>210</v>
      </c>
      <c r="RKB44" t="s">
        <v>210</v>
      </c>
      <c r="RKC44" t="s">
        <v>210</v>
      </c>
      <c r="RKD44" t="s">
        <v>210</v>
      </c>
      <c r="RKE44" t="s">
        <v>210</v>
      </c>
      <c r="RKF44" t="s">
        <v>210</v>
      </c>
      <c r="RKG44" t="s">
        <v>210</v>
      </c>
      <c r="RKH44" t="s">
        <v>210</v>
      </c>
      <c r="RKI44" t="s">
        <v>210</v>
      </c>
      <c r="RKJ44" t="s">
        <v>210</v>
      </c>
      <c r="RKK44" t="s">
        <v>210</v>
      </c>
      <c r="RKL44" t="s">
        <v>210</v>
      </c>
      <c r="RKM44" t="s">
        <v>210</v>
      </c>
      <c r="RKN44" t="s">
        <v>210</v>
      </c>
      <c r="RKO44" t="s">
        <v>210</v>
      </c>
      <c r="RKP44" t="s">
        <v>210</v>
      </c>
      <c r="RKQ44" t="s">
        <v>210</v>
      </c>
      <c r="RKR44" t="s">
        <v>210</v>
      </c>
      <c r="RKS44" t="s">
        <v>210</v>
      </c>
      <c r="RKT44" t="s">
        <v>210</v>
      </c>
      <c r="RKU44" t="s">
        <v>210</v>
      </c>
      <c r="RKV44" t="s">
        <v>210</v>
      </c>
      <c r="RKW44" t="s">
        <v>210</v>
      </c>
      <c r="RKX44" t="s">
        <v>210</v>
      </c>
      <c r="RKY44" t="s">
        <v>210</v>
      </c>
      <c r="RKZ44" t="s">
        <v>210</v>
      </c>
      <c r="RLA44" t="s">
        <v>210</v>
      </c>
      <c r="RLB44" t="s">
        <v>210</v>
      </c>
      <c r="RLC44" t="s">
        <v>210</v>
      </c>
      <c r="RLD44" t="s">
        <v>210</v>
      </c>
      <c r="RLE44" t="s">
        <v>210</v>
      </c>
      <c r="RLF44" t="s">
        <v>210</v>
      </c>
      <c r="RLG44" t="s">
        <v>210</v>
      </c>
      <c r="RLH44" t="s">
        <v>210</v>
      </c>
      <c r="RLI44" t="s">
        <v>210</v>
      </c>
      <c r="RLJ44" t="s">
        <v>210</v>
      </c>
      <c r="RLK44" t="s">
        <v>210</v>
      </c>
      <c r="RLL44" t="s">
        <v>210</v>
      </c>
      <c r="RLM44" t="s">
        <v>210</v>
      </c>
      <c r="RLN44" t="s">
        <v>210</v>
      </c>
      <c r="RLO44" t="s">
        <v>210</v>
      </c>
      <c r="RLP44" t="s">
        <v>210</v>
      </c>
      <c r="RLQ44" t="s">
        <v>210</v>
      </c>
      <c r="RLR44" t="s">
        <v>210</v>
      </c>
      <c r="RLS44" t="s">
        <v>210</v>
      </c>
      <c r="RLT44" t="s">
        <v>210</v>
      </c>
      <c r="RLU44" t="s">
        <v>210</v>
      </c>
      <c r="RLV44" t="s">
        <v>210</v>
      </c>
      <c r="RLW44" t="s">
        <v>210</v>
      </c>
      <c r="RLX44" t="s">
        <v>210</v>
      </c>
      <c r="RLY44" t="s">
        <v>210</v>
      </c>
      <c r="RLZ44" t="s">
        <v>210</v>
      </c>
      <c r="RMA44" t="s">
        <v>210</v>
      </c>
      <c r="RMB44" t="s">
        <v>210</v>
      </c>
      <c r="RMC44" t="s">
        <v>210</v>
      </c>
      <c r="RMD44" t="s">
        <v>210</v>
      </c>
      <c r="RME44" t="s">
        <v>210</v>
      </c>
      <c r="RMF44" t="s">
        <v>210</v>
      </c>
      <c r="RMG44" t="s">
        <v>210</v>
      </c>
      <c r="RMH44" t="s">
        <v>210</v>
      </c>
      <c r="RMI44" t="s">
        <v>210</v>
      </c>
      <c r="RMJ44" t="s">
        <v>210</v>
      </c>
      <c r="RMK44" t="s">
        <v>210</v>
      </c>
      <c r="RML44" t="s">
        <v>210</v>
      </c>
      <c r="RMM44" t="s">
        <v>210</v>
      </c>
      <c r="RMN44" t="s">
        <v>210</v>
      </c>
      <c r="RMO44" t="s">
        <v>210</v>
      </c>
      <c r="RMP44" t="s">
        <v>210</v>
      </c>
      <c r="RMQ44" t="s">
        <v>210</v>
      </c>
      <c r="RMR44" t="s">
        <v>210</v>
      </c>
      <c r="RMS44" t="s">
        <v>210</v>
      </c>
      <c r="RMT44" t="s">
        <v>210</v>
      </c>
      <c r="RMU44" t="s">
        <v>210</v>
      </c>
      <c r="RMV44" t="s">
        <v>210</v>
      </c>
      <c r="RMW44" t="s">
        <v>210</v>
      </c>
      <c r="RMX44" t="s">
        <v>210</v>
      </c>
      <c r="RMY44" t="s">
        <v>210</v>
      </c>
      <c r="RMZ44" t="s">
        <v>210</v>
      </c>
      <c r="RNA44" t="s">
        <v>210</v>
      </c>
      <c r="RNB44" t="s">
        <v>210</v>
      </c>
      <c r="RNC44" t="s">
        <v>210</v>
      </c>
      <c r="RND44" t="s">
        <v>210</v>
      </c>
      <c r="RNE44" t="s">
        <v>210</v>
      </c>
      <c r="RNF44" t="s">
        <v>210</v>
      </c>
      <c r="RNG44" t="s">
        <v>210</v>
      </c>
      <c r="RNH44" t="s">
        <v>210</v>
      </c>
      <c r="RNI44" t="s">
        <v>210</v>
      </c>
      <c r="RNJ44" t="s">
        <v>210</v>
      </c>
      <c r="RNK44" t="s">
        <v>210</v>
      </c>
      <c r="RNL44" t="s">
        <v>210</v>
      </c>
      <c r="RNM44" t="s">
        <v>210</v>
      </c>
      <c r="RNN44" t="s">
        <v>210</v>
      </c>
      <c r="RNO44" t="s">
        <v>210</v>
      </c>
      <c r="RNP44" t="s">
        <v>210</v>
      </c>
      <c r="RNQ44" t="s">
        <v>210</v>
      </c>
      <c r="RNR44" t="s">
        <v>210</v>
      </c>
      <c r="RNS44" t="s">
        <v>210</v>
      </c>
      <c r="RNT44" t="s">
        <v>210</v>
      </c>
      <c r="RNU44" t="s">
        <v>210</v>
      </c>
      <c r="RNV44" t="s">
        <v>210</v>
      </c>
      <c r="RNW44" t="s">
        <v>210</v>
      </c>
      <c r="RNX44" t="s">
        <v>210</v>
      </c>
      <c r="RNY44" t="s">
        <v>210</v>
      </c>
      <c r="RNZ44" t="s">
        <v>210</v>
      </c>
      <c r="ROA44" t="s">
        <v>210</v>
      </c>
      <c r="ROB44" t="s">
        <v>210</v>
      </c>
      <c r="ROC44" t="s">
        <v>210</v>
      </c>
      <c r="ROD44" t="s">
        <v>210</v>
      </c>
      <c r="ROE44" t="s">
        <v>210</v>
      </c>
      <c r="ROF44" t="s">
        <v>210</v>
      </c>
      <c r="ROG44" t="s">
        <v>210</v>
      </c>
      <c r="ROH44" t="s">
        <v>210</v>
      </c>
      <c r="ROI44" t="s">
        <v>210</v>
      </c>
      <c r="ROJ44" t="s">
        <v>210</v>
      </c>
      <c r="ROK44" t="s">
        <v>210</v>
      </c>
      <c r="ROL44" t="s">
        <v>210</v>
      </c>
      <c r="ROM44" t="s">
        <v>210</v>
      </c>
      <c r="RON44" t="s">
        <v>210</v>
      </c>
      <c r="ROO44" t="s">
        <v>210</v>
      </c>
      <c r="ROP44" t="s">
        <v>210</v>
      </c>
      <c r="ROQ44" t="s">
        <v>210</v>
      </c>
      <c r="ROR44" t="s">
        <v>210</v>
      </c>
      <c r="ROS44" t="s">
        <v>210</v>
      </c>
      <c r="ROT44" t="s">
        <v>210</v>
      </c>
      <c r="ROU44" t="s">
        <v>210</v>
      </c>
      <c r="ROV44" t="s">
        <v>210</v>
      </c>
      <c r="ROW44" t="s">
        <v>210</v>
      </c>
      <c r="ROX44" t="s">
        <v>210</v>
      </c>
      <c r="ROY44" t="s">
        <v>210</v>
      </c>
      <c r="ROZ44" t="s">
        <v>210</v>
      </c>
      <c r="RPA44" t="s">
        <v>210</v>
      </c>
      <c r="RPB44" t="s">
        <v>210</v>
      </c>
      <c r="RPC44" t="s">
        <v>210</v>
      </c>
      <c r="RPD44" t="s">
        <v>210</v>
      </c>
      <c r="RPE44" t="s">
        <v>210</v>
      </c>
      <c r="RPF44" t="s">
        <v>210</v>
      </c>
      <c r="RPG44" t="s">
        <v>210</v>
      </c>
      <c r="RPH44" t="s">
        <v>210</v>
      </c>
      <c r="RPI44" t="s">
        <v>210</v>
      </c>
      <c r="RPJ44" t="s">
        <v>210</v>
      </c>
      <c r="RPK44" t="s">
        <v>210</v>
      </c>
      <c r="RPL44" t="s">
        <v>210</v>
      </c>
      <c r="RPM44" t="s">
        <v>210</v>
      </c>
      <c r="RPN44" t="s">
        <v>210</v>
      </c>
      <c r="RPO44" t="s">
        <v>210</v>
      </c>
      <c r="RPP44" t="s">
        <v>210</v>
      </c>
      <c r="RPQ44" t="s">
        <v>210</v>
      </c>
      <c r="RPR44" t="s">
        <v>210</v>
      </c>
      <c r="RPS44" t="s">
        <v>210</v>
      </c>
      <c r="RPT44" t="s">
        <v>210</v>
      </c>
      <c r="RPU44" t="s">
        <v>210</v>
      </c>
      <c r="RPV44" t="s">
        <v>210</v>
      </c>
      <c r="RPW44" t="s">
        <v>210</v>
      </c>
      <c r="RPX44" t="s">
        <v>210</v>
      </c>
      <c r="RPY44" t="s">
        <v>210</v>
      </c>
      <c r="RPZ44" t="s">
        <v>210</v>
      </c>
      <c r="RQA44" t="s">
        <v>210</v>
      </c>
      <c r="RQB44" t="s">
        <v>210</v>
      </c>
      <c r="RQC44" t="s">
        <v>210</v>
      </c>
      <c r="RQD44" t="s">
        <v>210</v>
      </c>
      <c r="RQE44" t="s">
        <v>210</v>
      </c>
      <c r="RQF44" t="s">
        <v>210</v>
      </c>
      <c r="RQG44" t="s">
        <v>210</v>
      </c>
      <c r="RQH44" t="s">
        <v>210</v>
      </c>
      <c r="RQI44" t="s">
        <v>210</v>
      </c>
      <c r="RQJ44" t="s">
        <v>210</v>
      </c>
      <c r="RQK44" t="s">
        <v>210</v>
      </c>
      <c r="RQL44" t="s">
        <v>210</v>
      </c>
      <c r="RQM44" t="s">
        <v>210</v>
      </c>
      <c r="RQN44" t="s">
        <v>210</v>
      </c>
      <c r="RQO44" t="s">
        <v>210</v>
      </c>
      <c r="RQP44" t="s">
        <v>210</v>
      </c>
      <c r="RQQ44" t="s">
        <v>210</v>
      </c>
      <c r="RQR44" t="s">
        <v>210</v>
      </c>
      <c r="RQS44" t="s">
        <v>210</v>
      </c>
      <c r="RQT44" t="s">
        <v>210</v>
      </c>
      <c r="RQU44" t="s">
        <v>210</v>
      </c>
      <c r="RQV44" t="s">
        <v>210</v>
      </c>
      <c r="RQW44" t="s">
        <v>210</v>
      </c>
      <c r="RQX44" t="s">
        <v>210</v>
      </c>
      <c r="RQY44" t="s">
        <v>210</v>
      </c>
      <c r="RQZ44" t="s">
        <v>210</v>
      </c>
      <c r="RRA44" t="s">
        <v>210</v>
      </c>
      <c r="RRB44" t="s">
        <v>210</v>
      </c>
      <c r="RRC44" t="s">
        <v>210</v>
      </c>
      <c r="RRD44" t="s">
        <v>210</v>
      </c>
      <c r="RRE44" t="s">
        <v>210</v>
      </c>
      <c r="RRF44" t="s">
        <v>210</v>
      </c>
      <c r="RRG44" t="s">
        <v>210</v>
      </c>
      <c r="RRH44" t="s">
        <v>210</v>
      </c>
      <c r="RRI44" t="s">
        <v>210</v>
      </c>
      <c r="RRJ44" t="s">
        <v>210</v>
      </c>
      <c r="RRK44" t="s">
        <v>210</v>
      </c>
      <c r="RRL44" t="s">
        <v>210</v>
      </c>
      <c r="RRM44" t="s">
        <v>210</v>
      </c>
      <c r="RRN44" t="s">
        <v>210</v>
      </c>
      <c r="RRO44" t="s">
        <v>210</v>
      </c>
      <c r="RRP44" t="s">
        <v>210</v>
      </c>
      <c r="RRQ44" t="s">
        <v>210</v>
      </c>
      <c r="RRR44" t="s">
        <v>210</v>
      </c>
      <c r="RRS44" t="s">
        <v>210</v>
      </c>
      <c r="RRT44" t="s">
        <v>210</v>
      </c>
      <c r="RRU44" t="s">
        <v>210</v>
      </c>
      <c r="RRV44" t="s">
        <v>210</v>
      </c>
      <c r="RRW44" t="s">
        <v>210</v>
      </c>
      <c r="RRX44" t="s">
        <v>210</v>
      </c>
      <c r="RRY44" t="s">
        <v>210</v>
      </c>
      <c r="RRZ44" t="s">
        <v>210</v>
      </c>
      <c r="RSA44" t="s">
        <v>210</v>
      </c>
      <c r="RSB44" t="s">
        <v>210</v>
      </c>
      <c r="RSC44" t="s">
        <v>210</v>
      </c>
      <c r="RSD44" t="s">
        <v>210</v>
      </c>
      <c r="RSE44" t="s">
        <v>210</v>
      </c>
      <c r="RSF44" t="s">
        <v>210</v>
      </c>
      <c r="RSG44" t="s">
        <v>210</v>
      </c>
      <c r="RSH44" t="s">
        <v>210</v>
      </c>
      <c r="RSI44" t="s">
        <v>210</v>
      </c>
      <c r="RSJ44" t="s">
        <v>210</v>
      </c>
      <c r="RSK44" t="s">
        <v>210</v>
      </c>
      <c r="RSL44" t="s">
        <v>210</v>
      </c>
      <c r="RSM44" t="s">
        <v>210</v>
      </c>
      <c r="RSN44" t="s">
        <v>210</v>
      </c>
      <c r="RSO44" t="s">
        <v>210</v>
      </c>
      <c r="RSP44" t="s">
        <v>210</v>
      </c>
      <c r="RSQ44" t="s">
        <v>210</v>
      </c>
      <c r="RSR44" t="s">
        <v>210</v>
      </c>
      <c r="RSS44" t="s">
        <v>210</v>
      </c>
      <c r="RST44" t="s">
        <v>210</v>
      </c>
      <c r="RSU44" t="s">
        <v>210</v>
      </c>
      <c r="RSV44" t="s">
        <v>210</v>
      </c>
      <c r="RSW44" t="s">
        <v>210</v>
      </c>
      <c r="RSX44" t="s">
        <v>210</v>
      </c>
      <c r="RSY44" t="s">
        <v>210</v>
      </c>
      <c r="RSZ44" t="s">
        <v>210</v>
      </c>
      <c r="RTA44" t="s">
        <v>210</v>
      </c>
      <c r="RTB44" t="s">
        <v>210</v>
      </c>
      <c r="RTC44" t="s">
        <v>210</v>
      </c>
      <c r="RTD44" t="s">
        <v>210</v>
      </c>
      <c r="RTE44" t="s">
        <v>210</v>
      </c>
      <c r="RTF44" t="s">
        <v>210</v>
      </c>
      <c r="RTG44" t="s">
        <v>210</v>
      </c>
      <c r="RTH44" t="s">
        <v>210</v>
      </c>
      <c r="RTI44" t="s">
        <v>210</v>
      </c>
      <c r="RTJ44" t="s">
        <v>210</v>
      </c>
      <c r="RTK44" t="s">
        <v>210</v>
      </c>
      <c r="RTL44" t="s">
        <v>210</v>
      </c>
      <c r="RTM44" t="s">
        <v>210</v>
      </c>
      <c r="RTN44" t="s">
        <v>210</v>
      </c>
      <c r="RTO44" t="s">
        <v>210</v>
      </c>
      <c r="RTP44" t="s">
        <v>210</v>
      </c>
      <c r="RTQ44" t="s">
        <v>210</v>
      </c>
      <c r="RTR44" t="s">
        <v>210</v>
      </c>
      <c r="RTS44" t="s">
        <v>210</v>
      </c>
      <c r="RTT44" t="s">
        <v>210</v>
      </c>
      <c r="RTU44" t="s">
        <v>210</v>
      </c>
      <c r="RTV44" t="s">
        <v>210</v>
      </c>
      <c r="RTW44" t="s">
        <v>210</v>
      </c>
      <c r="RTX44" t="s">
        <v>210</v>
      </c>
      <c r="RTY44" t="s">
        <v>210</v>
      </c>
      <c r="RTZ44" t="s">
        <v>210</v>
      </c>
      <c r="RUA44" t="s">
        <v>210</v>
      </c>
      <c r="RUB44" t="s">
        <v>210</v>
      </c>
      <c r="RUC44" t="s">
        <v>210</v>
      </c>
      <c r="RUD44" t="s">
        <v>210</v>
      </c>
      <c r="RUE44" t="s">
        <v>210</v>
      </c>
      <c r="RUF44" t="s">
        <v>210</v>
      </c>
      <c r="RUG44" t="s">
        <v>210</v>
      </c>
      <c r="RUH44" t="s">
        <v>210</v>
      </c>
      <c r="RUI44" t="s">
        <v>210</v>
      </c>
      <c r="RUJ44" t="s">
        <v>210</v>
      </c>
      <c r="RUK44" t="s">
        <v>210</v>
      </c>
      <c r="RUL44" t="s">
        <v>210</v>
      </c>
      <c r="RUM44" t="s">
        <v>210</v>
      </c>
      <c r="RUN44" t="s">
        <v>210</v>
      </c>
      <c r="RUO44" t="s">
        <v>210</v>
      </c>
      <c r="RUP44" t="s">
        <v>210</v>
      </c>
      <c r="RUQ44" t="s">
        <v>210</v>
      </c>
      <c r="RUR44" t="s">
        <v>210</v>
      </c>
      <c r="RUS44" t="s">
        <v>210</v>
      </c>
      <c r="RUT44" t="s">
        <v>210</v>
      </c>
      <c r="RUU44" t="s">
        <v>210</v>
      </c>
      <c r="RUV44" t="s">
        <v>210</v>
      </c>
      <c r="RUW44" t="s">
        <v>210</v>
      </c>
      <c r="RUX44" t="s">
        <v>210</v>
      </c>
      <c r="RUY44" t="s">
        <v>210</v>
      </c>
      <c r="RUZ44" t="s">
        <v>210</v>
      </c>
      <c r="RVA44" t="s">
        <v>210</v>
      </c>
      <c r="RVB44" t="s">
        <v>210</v>
      </c>
      <c r="RVC44" t="s">
        <v>210</v>
      </c>
      <c r="RVD44" t="s">
        <v>210</v>
      </c>
      <c r="RVE44" t="s">
        <v>210</v>
      </c>
      <c r="RVF44" t="s">
        <v>210</v>
      </c>
      <c r="RVG44" t="s">
        <v>210</v>
      </c>
      <c r="RVH44" t="s">
        <v>210</v>
      </c>
      <c r="RVI44" t="s">
        <v>210</v>
      </c>
      <c r="RVJ44" t="s">
        <v>210</v>
      </c>
      <c r="RVK44" t="s">
        <v>210</v>
      </c>
      <c r="RVL44" t="s">
        <v>210</v>
      </c>
      <c r="RVM44" t="s">
        <v>210</v>
      </c>
      <c r="RVN44" t="s">
        <v>210</v>
      </c>
      <c r="RVO44" t="s">
        <v>210</v>
      </c>
      <c r="RVP44" t="s">
        <v>210</v>
      </c>
      <c r="RVQ44" t="s">
        <v>210</v>
      </c>
      <c r="RVR44" t="s">
        <v>210</v>
      </c>
      <c r="RVS44" t="s">
        <v>210</v>
      </c>
      <c r="RVT44" t="s">
        <v>210</v>
      </c>
      <c r="RVU44" t="s">
        <v>210</v>
      </c>
      <c r="RVV44" t="s">
        <v>210</v>
      </c>
      <c r="RVW44" t="s">
        <v>210</v>
      </c>
      <c r="RVX44" t="s">
        <v>210</v>
      </c>
      <c r="RVY44" t="s">
        <v>210</v>
      </c>
      <c r="RVZ44" t="s">
        <v>210</v>
      </c>
      <c r="RWA44" t="s">
        <v>210</v>
      </c>
      <c r="RWB44" t="s">
        <v>210</v>
      </c>
      <c r="RWC44" t="s">
        <v>210</v>
      </c>
      <c r="RWD44" t="s">
        <v>210</v>
      </c>
      <c r="RWE44" t="s">
        <v>210</v>
      </c>
      <c r="RWF44" t="s">
        <v>210</v>
      </c>
      <c r="RWG44" t="s">
        <v>210</v>
      </c>
      <c r="RWH44" t="s">
        <v>210</v>
      </c>
      <c r="RWI44" t="s">
        <v>210</v>
      </c>
      <c r="RWJ44" t="s">
        <v>210</v>
      </c>
      <c r="RWK44" t="s">
        <v>210</v>
      </c>
      <c r="RWL44" t="s">
        <v>210</v>
      </c>
      <c r="RWM44" t="s">
        <v>210</v>
      </c>
      <c r="RWN44" t="s">
        <v>210</v>
      </c>
      <c r="RWO44" t="s">
        <v>210</v>
      </c>
      <c r="RWP44" t="s">
        <v>210</v>
      </c>
      <c r="RWQ44" t="s">
        <v>210</v>
      </c>
      <c r="RWR44" t="s">
        <v>210</v>
      </c>
      <c r="RWS44" t="s">
        <v>210</v>
      </c>
      <c r="RWT44" t="s">
        <v>210</v>
      </c>
      <c r="RWU44" t="s">
        <v>210</v>
      </c>
      <c r="RWV44" t="s">
        <v>210</v>
      </c>
      <c r="RWW44" t="s">
        <v>210</v>
      </c>
      <c r="RWX44" t="s">
        <v>210</v>
      </c>
      <c r="RWY44" t="s">
        <v>210</v>
      </c>
      <c r="RWZ44" t="s">
        <v>210</v>
      </c>
      <c r="RXA44" t="s">
        <v>210</v>
      </c>
      <c r="RXB44" t="s">
        <v>210</v>
      </c>
      <c r="RXC44" t="s">
        <v>210</v>
      </c>
      <c r="RXD44" t="s">
        <v>210</v>
      </c>
      <c r="RXE44" t="s">
        <v>210</v>
      </c>
      <c r="RXF44" t="s">
        <v>210</v>
      </c>
      <c r="RXG44" t="s">
        <v>210</v>
      </c>
      <c r="RXH44" t="s">
        <v>210</v>
      </c>
      <c r="RXI44" t="s">
        <v>210</v>
      </c>
      <c r="RXJ44" t="s">
        <v>210</v>
      </c>
      <c r="RXK44" t="s">
        <v>210</v>
      </c>
      <c r="RXL44" t="s">
        <v>210</v>
      </c>
      <c r="RXM44" t="s">
        <v>210</v>
      </c>
      <c r="RXN44" t="s">
        <v>210</v>
      </c>
      <c r="RXO44" t="s">
        <v>210</v>
      </c>
      <c r="RXP44" t="s">
        <v>210</v>
      </c>
      <c r="RXQ44" t="s">
        <v>210</v>
      </c>
      <c r="RXR44" t="s">
        <v>210</v>
      </c>
      <c r="RXS44" t="s">
        <v>210</v>
      </c>
      <c r="RXT44" t="s">
        <v>210</v>
      </c>
      <c r="RXU44" t="s">
        <v>210</v>
      </c>
      <c r="RXV44" t="s">
        <v>210</v>
      </c>
      <c r="RXW44" t="s">
        <v>210</v>
      </c>
      <c r="RXX44" t="s">
        <v>210</v>
      </c>
      <c r="RXY44" t="s">
        <v>210</v>
      </c>
      <c r="RXZ44" t="s">
        <v>210</v>
      </c>
      <c r="RYA44" t="s">
        <v>210</v>
      </c>
      <c r="RYB44" t="s">
        <v>210</v>
      </c>
      <c r="RYC44" t="s">
        <v>210</v>
      </c>
      <c r="RYD44" t="s">
        <v>210</v>
      </c>
      <c r="RYE44" t="s">
        <v>210</v>
      </c>
      <c r="RYF44" t="s">
        <v>210</v>
      </c>
      <c r="RYG44" t="s">
        <v>210</v>
      </c>
      <c r="RYH44" t="s">
        <v>210</v>
      </c>
      <c r="RYI44" t="s">
        <v>210</v>
      </c>
      <c r="RYJ44" t="s">
        <v>210</v>
      </c>
      <c r="RYK44" t="s">
        <v>210</v>
      </c>
      <c r="RYL44" t="s">
        <v>210</v>
      </c>
      <c r="RYM44" t="s">
        <v>210</v>
      </c>
      <c r="RYN44" t="s">
        <v>210</v>
      </c>
      <c r="RYO44" t="s">
        <v>210</v>
      </c>
      <c r="RYP44" t="s">
        <v>210</v>
      </c>
      <c r="RYQ44" t="s">
        <v>210</v>
      </c>
      <c r="RYR44" t="s">
        <v>210</v>
      </c>
      <c r="RYS44" t="s">
        <v>210</v>
      </c>
      <c r="RYT44" t="s">
        <v>210</v>
      </c>
      <c r="RYU44" t="s">
        <v>210</v>
      </c>
      <c r="RYV44" t="s">
        <v>210</v>
      </c>
      <c r="RYW44" t="s">
        <v>210</v>
      </c>
      <c r="RYX44" t="s">
        <v>210</v>
      </c>
      <c r="RYY44" t="s">
        <v>210</v>
      </c>
      <c r="RYZ44" t="s">
        <v>210</v>
      </c>
      <c r="RZA44" t="s">
        <v>210</v>
      </c>
      <c r="RZB44" t="s">
        <v>210</v>
      </c>
      <c r="RZC44" t="s">
        <v>210</v>
      </c>
      <c r="RZD44" t="s">
        <v>210</v>
      </c>
      <c r="RZE44" t="s">
        <v>210</v>
      </c>
      <c r="RZF44" t="s">
        <v>210</v>
      </c>
      <c r="RZG44" t="s">
        <v>210</v>
      </c>
      <c r="RZH44" t="s">
        <v>210</v>
      </c>
      <c r="RZI44" t="s">
        <v>210</v>
      </c>
      <c r="RZJ44" t="s">
        <v>210</v>
      </c>
      <c r="RZK44" t="s">
        <v>210</v>
      </c>
      <c r="RZL44" t="s">
        <v>210</v>
      </c>
      <c r="RZM44" t="s">
        <v>210</v>
      </c>
      <c r="RZN44" t="s">
        <v>210</v>
      </c>
      <c r="RZO44" t="s">
        <v>210</v>
      </c>
      <c r="RZP44" t="s">
        <v>210</v>
      </c>
      <c r="RZQ44" t="s">
        <v>210</v>
      </c>
      <c r="RZR44" t="s">
        <v>210</v>
      </c>
      <c r="RZS44" t="s">
        <v>210</v>
      </c>
      <c r="RZT44" t="s">
        <v>210</v>
      </c>
      <c r="RZU44" t="s">
        <v>210</v>
      </c>
      <c r="RZV44" t="s">
        <v>210</v>
      </c>
      <c r="RZW44" t="s">
        <v>210</v>
      </c>
      <c r="RZX44" t="s">
        <v>210</v>
      </c>
      <c r="RZY44" t="s">
        <v>210</v>
      </c>
      <c r="RZZ44" t="s">
        <v>210</v>
      </c>
      <c r="SAA44" t="s">
        <v>210</v>
      </c>
      <c r="SAB44" t="s">
        <v>210</v>
      </c>
      <c r="SAC44" t="s">
        <v>210</v>
      </c>
      <c r="SAD44" t="s">
        <v>210</v>
      </c>
      <c r="SAE44" t="s">
        <v>210</v>
      </c>
      <c r="SAF44" t="s">
        <v>210</v>
      </c>
      <c r="SAG44" t="s">
        <v>210</v>
      </c>
      <c r="SAH44" t="s">
        <v>210</v>
      </c>
      <c r="SAI44" t="s">
        <v>210</v>
      </c>
      <c r="SAJ44" t="s">
        <v>210</v>
      </c>
      <c r="SAK44" t="s">
        <v>210</v>
      </c>
      <c r="SAL44" t="s">
        <v>210</v>
      </c>
      <c r="SAM44" t="s">
        <v>210</v>
      </c>
      <c r="SAN44" t="s">
        <v>210</v>
      </c>
      <c r="SAO44" t="s">
        <v>210</v>
      </c>
      <c r="SAP44" t="s">
        <v>210</v>
      </c>
      <c r="SAQ44" t="s">
        <v>210</v>
      </c>
      <c r="SAR44" t="s">
        <v>210</v>
      </c>
      <c r="SAS44" t="s">
        <v>210</v>
      </c>
      <c r="SAT44" t="s">
        <v>210</v>
      </c>
      <c r="SAU44" t="s">
        <v>210</v>
      </c>
      <c r="SAV44" t="s">
        <v>210</v>
      </c>
      <c r="SAW44" t="s">
        <v>210</v>
      </c>
      <c r="SAX44" t="s">
        <v>210</v>
      </c>
      <c r="SAY44" t="s">
        <v>210</v>
      </c>
      <c r="SAZ44" t="s">
        <v>210</v>
      </c>
      <c r="SBA44" t="s">
        <v>210</v>
      </c>
      <c r="SBB44" t="s">
        <v>210</v>
      </c>
      <c r="SBC44" t="s">
        <v>210</v>
      </c>
      <c r="SBD44" t="s">
        <v>210</v>
      </c>
      <c r="SBE44" t="s">
        <v>210</v>
      </c>
      <c r="SBF44" t="s">
        <v>210</v>
      </c>
      <c r="SBG44" t="s">
        <v>210</v>
      </c>
      <c r="SBH44" t="s">
        <v>210</v>
      </c>
      <c r="SBI44" t="s">
        <v>210</v>
      </c>
      <c r="SBJ44" t="s">
        <v>210</v>
      </c>
      <c r="SBK44" t="s">
        <v>210</v>
      </c>
      <c r="SBL44" t="s">
        <v>210</v>
      </c>
      <c r="SBM44" t="s">
        <v>210</v>
      </c>
      <c r="SBN44" t="s">
        <v>210</v>
      </c>
      <c r="SBO44" t="s">
        <v>210</v>
      </c>
      <c r="SBP44" t="s">
        <v>210</v>
      </c>
      <c r="SBQ44" t="s">
        <v>210</v>
      </c>
      <c r="SBR44" t="s">
        <v>210</v>
      </c>
      <c r="SBS44" t="s">
        <v>210</v>
      </c>
      <c r="SBT44" t="s">
        <v>210</v>
      </c>
      <c r="SBU44" t="s">
        <v>210</v>
      </c>
      <c r="SBV44" t="s">
        <v>210</v>
      </c>
      <c r="SBW44" t="s">
        <v>210</v>
      </c>
      <c r="SBX44" t="s">
        <v>210</v>
      </c>
      <c r="SBY44" t="s">
        <v>210</v>
      </c>
      <c r="SBZ44" t="s">
        <v>210</v>
      </c>
      <c r="SCA44" t="s">
        <v>210</v>
      </c>
      <c r="SCB44" t="s">
        <v>210</v>
      </c>
      <c r="SCC44" t="s">
        <v>210</v>
      </c>
      <c r="SCD44" t="s">
        <v>210</v>
      </c>
      <c r="SCE44" t="s">
        <v>210</v>
      </c>
      <c r="SCF44" t="s">
        <v>210</v>
      </c>
      <c r="SCG44" t="s">
        <v>210</v>
      </c>
      <c r="SCH44" t="s">
        <v>210</v>
      </c>
      <c r="SCI44" t="s">
        <v>210</v>
      </c>
      <c r="SCJ44" t="s">
        <v>210</v>
      </c>
      <c r="SCK44" t="s">
        <v>210</v>
      </c>
      <c r="SCL44" t="s">
        <v>210</v>
      </c>
      <c r="SCM44" t="s">
        <v>210</v>
      </c>
      <c r="SCN44" t="s">
        <v>210</v>
      </c>
      <c r="SCO44" t="s">
        <v>210</v>
      </c>
      <c r="SCP44" t="s">
        <v>210</v>
      </c>
      <c r="SCQ44" t="s">
        <v>210</v>
      </c>
      <c r="SCR44" t="s">
        <v>210</v>
      </c>
      <c r="SCS44" t="s">
        <v>210</v>
      </c>
      <c r="SCT44" t="s">
        <v>210</v>
      </c>
      <c r="SCU44" t="s">
        <v>210</v>
      </c>
      <c r="SCV44" t="s">
        <v>210</v>
      </c>
      <c r="SCW44" t="s">
        <v>210</v>
      </c>
      <c r="SCX44" t="s">
        <v>210</v>
      </c>
      <c r="SCY44" t="s">
        <v>210</v>
      </c>
      <c r="SCZ44" t="s">
        <v>210</v>
      </c>
      <c r="SDA44" t="s">
        <v>210</v>
      </c>
      <c r="SDB44" t="s">
        <v>210</v>
      </c>
      <c r="SDC44" t="s">
        <v>210</v>
      </c>
      <c r="SDD44" t="s">
        <v>210</v>
      </c>
      <c r="SDE44" t="s">
        <v>210</v>
      </c>
      <c r="SDF44" t="s">
        <v>210</v>
      </c>
      <c r="SDG44" t="s">
        <v>210</v>
      </c>
      <c r="SDH44" t="s">
        <v>210</v>
      </c>
      <c r="SDI44" t="s">
        <v>210</v>
      </c>
      <c r="SDJ44" t="s">
        <v>210</v>
      </c>
      <c r="SDK44" t="s">
        <v>210</v>
      </c>
      <c r="SDL44" t="s">
        <v>210</v>
      </c>
      <c r="SDM44" t="s">
        <v>210</v>
      </c>
      <c r="SDN44" t="s">
        <v>210</v>
      </c>
      <c r="SDO44" t="s">
        <v>210</v>
      </c>
      <c r="SDP44" t="s">
        <v>210</v>
      </c>
      <c r="SDQ44" t="s">
        <v>210</v>
      </c>
      <c r="SDR44" t="s">
        <v>210</v>
      </c>
      <c r="SDS44" t="s">
        <v>210</v>
      </c>
      <c r="SDT44" t="s">
        <v>210</v>
      </c>
      <c r="SDU44" t="s">
        <v>210</v>
      </c>
      <c r="SDV44" t="s">
        <v>210</v>
      </c>
      <c r="SDW44" t="s">
        <v>210</v>
      </c>
      <c r="SDX44" t="s">
        <v>210</v>
      </c>
      <c r="SDY44" t="s">
        <v>210</v>
      </c>
      <c r="SDZ44" t="s">
        <v>210</v>
      </c>
      <c r="SEA44" t="s">
        <v>210</v>
      </c>
      <c r="SEB44" t="s">
        <v>210</v>
      </c>
      <c r="SEC44" t="s">
        <v>210</v>
      </c>
      <c r="SED44" t="s">
        <v>210</v>
      </c>
      <c r="SEE44" t="s">
        <v>210</v>
      </c>
      <c r="SEF44" t="s">
        <v>210</v>
      </c>
      <c r="SEG44" t="s">
        <v>210</v>
      </c>
      <c r="SEH44" t="s">
        <v>210</v>
      </c>
      <c r="SEI44" t="s">
        <v>210</v>
      </c>
      <c r="SEJ44" t="s">
        <v>210</v>
      </c>
      <c r="SEK44" t="s">
        <v>210</v>
      </c>
      <c r="SEL44" t="s">
        <v>210</v>
      </c>
      <c r="SEM44" t="s">
        <v>210</v>
      </c>
      <c r="SEN44" t="s">
        <v>210</v>
      </c>
      <c r="SEO44" t="s">
        <v>210</v>
      </c>
      <c r="SEP44" t="s">
        <v>210</v>
      </c>
      <c r="SEQ44" t="s">
        <v>210</v>
      </c>
      <c r="SER44" t="s">
        <v>210</v>
      </c>
      <c r="SES44" t="s">
        <v>210</v>
      </c>
      <c r="SET44" t="s">
        <v>210</v>
      </c>
      <c r="SEU44" t="s">
        <v>210</v>
      </c>
      <c r="SEV44" t="s">
        <v>210</v>
      </c>
      <c r="SEW44" t="s">
        <v>210</v>
      </c>
      <c r="SEX44" t="s">
        <v>210</v>
      </c>
      <c r="SEY44" t="s">
        <v>210</v>
      </c>
      <c r="SEZ44" t="s">
        <v>210</v>
      </c>
      <c r="SFA44" t="s">
        <v>210</v>
      </c>
      <c r="SFB44" t="s">
        <v>210</v>
      </c>
      <c r="SFC44" t="s">
        <v>210</v>
      </c>
      <c r="SFD44" t="s">
        <v>210</v>
      </c>
      <c r="SFE44" t="s">
        <v>210</v>
      </c>
      <c r="SFF44" t="s">
        <v>210</v>
      </c>
      <c r="SFG44" t="s">
        <v>210</v>
      </c>
      <c r="SFH44" t="s">
        <v>210</v>
      </c>
      <c r="SFI44" t="s">
        <v>210</v>
      </c>
      <c r="SFJ44" t="s">
        <v>210</v>
      </c>
      <c r="SFK44" t="s">
        <v>210</v>
      </c>
      <c r="SFL44" t="s">
        <v>210</v>
      </c>
      <c r="SFM44" t="s">
        <v>210</v>
      </c>
      <c r="SFN44" t="s">
        <v>210</v>
      </c>
      <c r="SFO44" t="s">
        <v>210</v>
      </c>
      <c r="SFP44" t="s">
        <v>210</v>
      </c>
      <c r="SFQ44" t="s">
        <v>210</v>
      </c>
      <c r="SFR44" t="s">
        <v>210</v>
      </c>
      <c r="SFS44" t="s">
        <v>210</v>
      </c>
      <c r="SFT44" t="s">
        <v>210</v>
      </c>
      <c r="SFU44" t="s">
        <v>210</v>
      </c>
      <c r="SFV44" t="s">
        <v>210</v>
      </c>
      <c r="SFW44" t="s">
        <v>210</v>
      </c>
      <c r="SFX44" t="s">
        <v>210</v>
      </c>
      <c r="SFY44" t="s">
        <v>210</v>
      </c>
      <c r="SFZ44" t="s">
        <v>210</v>
      </c>
      <c r="SGA44" t="s">
        <v>210</v>
      </c>
      <c r="SGB44" t="s">
        <v>210</v>
      </c>
      <c r="SGC44" t="s">
        <v>210</v>
      </c>
      <c r="SGD44" t="s">
        <v>210</v>
      </c>
      <c r="SGE44" t="s">
        <v>210</v>
      </c>
      <c r="SGF44" t="s">
        <v>210</v>
      </c>
      <c r="SGG44" t="s">
        <v>210</v>
      </c>
      <c r="SGH44" t="s">
        <v>210</v>
      </c>
      <c r="SGI44" t="s">
        <v>210</v>
      </c>
      <c r="SGJ44" t="s">
        <v>210</v>
      </c>
      <c r="SGK44" t="s">
        <v>210</v>
      </c>
      <c r="SGL44" t="s">
        <v>210</v>
      </c>
      <c r="SGM44" t="s">
        <v>210</v>
      </c>
      <c r="SGN44" t="s">
        <v>210</v>
      </c>
      <c r="SGO44" t="s">
        <v>210</v>
      </c>
      <c r="SGP44" t="s">
        <v>210</v>
      </c>
      <c r="SGQ44" t="s">
        <v>210</v>
      </c>
      <c r="SGR44" t="s">
        <v>210</v>
      </c>
      <c r="SGS44" t="s">
        <v>210</v>
      </c>
      <c r="SGT44" t="s">
        <v>210</v>
      </c>
      <c r="SGU44" t="s">
        <v>210</v>
      </c>
      <c r="SGV44" t="s">
        <v>210</v>
      </c>
      <c r="SGW44" t="s">
        <v>210</v>
      </c>
      <c r="SGX44" t="s">
        <v>210</v>
      </c>
      <c r="SGY44" t="s">
        <v>210</v>
      </c>
      <c r="SGZ44" t="s">
        <v>210</v>
      </c>
      <c r="SHA44" t="s">
        <v>210</v>
      </c>
      <c r="SHB44" t="s">
        <v>210</v>
      </c>
      <c r="SHC44" t="s">
        <v>210</v>
      </c>
      <c r="SHD44" t="s">
        <v>210</v>
      </c>
      <c r="SHE44" t="s">
        <v>210</v>
      </c>
      <c r="SHF44" t="s">
        <v>210</v>
      </c>
      <c r="SHG44" t="s">
        <v>210</v>
      </c>
      <c r="SHH44" t="s">
        <v>210</v>
      </c>
      <c r="SHI44" t="s">
        <v>210</v>
      </c>
      <c r="SHJ44" t="s">
        <v>210</v>
      </c>
      <c r="SHK44" t="s">
        <v>210</v>
      </c>
      <c r="SHL44" t="s">
        <v>210</v>
      </c>
      <c r="SHM44" t="s">
        <v>210</v>
      </c>
      <c r="SHN44" t="s">
        <v>210</v>
      </c>
      <c r="SHO44" t="s">
        <v>210</v>
      </c>
      <c r="SHP44" t="s">
        <v>210</v>
      </c>
      <c r="SHQ44" t="s">
        <v>210</v>
      </c>
      <c r="SHR44" t="s">
        <v>210</v>
      </c>
      <c r="SHS44" t="s">
        <v>210</v>
      </c>
      <c r="SHT44" t="s">
        <v>210</v>
      </c>
      <c r="SHU44" t="s">
        <v>210</v>
      </c>
      <c r="SHV44" t="s">
        <v>210</v>
      </c>
      <c r="SHW44" t="s">
        <v>210</v>
      </c>
      <c r="SHX44" t="s">
        <v>210</v>
      </c>
      <c r="SHY44" t="s">
        <v>210</v>
      </c>
      <c r="SHZ44" t="s">
        <v>210</v>
      </c>
      <c r="SIA44" t="s">
        <v>210</v>
      </c>
      <c r="SIB44" t="s">
        <v>210</v>
      </c>
      <c r="SIC44" t="s">
        <v>210</v>
      </c>
      <c r="SID44" t="s">
        <v>210</v>
      </c>
      <c r="SIE44" t="s">
        <v>210</v>
      </c>
      <c r="SIF44" t="s">
        <v>210</v>
      </c>
      <c r="SIG44" t="s">
        <v>210</v>
      </c>
      <c r="SIH44" t="s">
        <v>210</v>
      </c>
      <c r="SII44" t="s">
        <v>210</v>
      </c>
      <c r="SIJ44" t="s">
        <v>210</v>
      </c>
      <c r="SIK44" t="s">
        <v>210</v>
      </c>
      <c r="SIL44" t="s">
        <v>210</v>
      </c>
      <c r="SIM44" t="s">
        <v>210</v>
      </c>
      <c r="SIN44" t="s">
        <v>210</v>
      </c>
      <c r="SIO44" t="s">
        <v>210</v>
      </c>
      <c r="SIP44" t="s">
        <v>210</v>
      </c>
      <c r="SIQ44" t="s">
        <v>210</v>
      </c>
      <c r="SIR44" t="s">
        <v>210</v>
      </c>
      <c r="SIS44" t="s">
        <v>210</v>
      </c>
      <c r="SIT44" t="s">
        <v>210</v>
      </c>
      <c r="SIU44" t="s">
        <v>210</v>
      </c>
      <c r="SIV44" t="s">
        <v>210</v>
      </c>
      <c r="SIW44" t="s">
        <v>210</v>
      </c>
      <c r="SIX44" t="s">
        <v>210</v>
      </c>
      <c r="SIY44" t="s">
        <v>210</v>
      </c>
      <c r="SIZ44" t="s">
        <v>210</v>
      </c>
      <c r="SJA44" t="s">
        <v>210</v>
      </c>
      <c r="SJB44" t="s">
        <v>210</v>
      </c>
      <c r="SJC44" t="s">
        <v>210</v>
      </c>
      <c r="SJD44" t="s">
        <v>210</v>
      </c>
      <c r="SJE44" t="s">
        <v>210</v>
      </c>
      <c r="SJF44" t="s">
        <v>210</v>
      </c>
      <c r="SJG44" t="s">
        <v>210</v>
      </c>
      <c r="SJH44" t="s">
        <v>210</v>
      </c>
      <c r="SJI44" t="s">
        <v>210</v>
      </c>
      <c r="SJJ44" t="s">
        <v>210</v>
      </c>
      <c r="SJK44" t="s">
        <v>210</v>
      </c>
      <c r="SJL44" t="s">
        <v>210</v>
      </c>
      <c r="SJM44" t="s">
        <v>210</v>
      </c>
      <c r="SJN44" t="s">
        <v>210</v>
      </c>
      <c r="SJO44" t="s">
        <v>210</v>
      </c>
      <c r="SJP44" t="s">
        <v>210</v>
      </c>
      <c r="SJQ44" t="s">
        <v>210</v>
      </c>
      <c r="SJR44" t="s">
        <v>210</v>
      </c>
      <c r="SJS44" t="s">
        <v>210</v>
      </c>
      <c r="SJT44" t="s">
        <v>210</v>
      </c>
      <c r="SJU44" t="s">
        <v>210</v>
      </c>
      <c r="SJV44" t="s">
        <v>210</v>
      </c>
      <c r="SJW44" t="s">
        <v>210</v>
      </c>
      <c r="SJX44" t="s">
        <v>210</v>
      </c>
      <c r="SJY44" t="s">
        <v>210</v>
      </c>
      <c r="SJZ44" t="s">
        <v>210</v>
      </c>
      <c r="SKA44" t="s">
        <v>210</v>
      </c>
      <c r="SKB44" t="s">
        <v>210</v>
      </c>
      <c r="SKC44" t="s">
        <v>210</v>
      </c>
      <c r="SKD44" t="s">
        <v>210</v>
      </c>
      <c r="SKE44" t="s">
        <v>210</v>
      </c>
      <c r="SKF44" t="s">
        <v>210</v>
      </c>
      <c r="SKG44" t="s">
        <v>210</v>
      </c>
      <c r="SKH44" t="s">
        <v>210</v>
      </c>
      <c r="SKI44" t="s">
        <v>210</v>
      </c>
      <c r="SKJ44" t="s">
        <v>210</v>
      </c>
      <c r="SKK44" t="s">
        <v>210</v>
      </c>
      <c r="SKL44" t="s">
        <v>210</v>
      </c>
      <c r="SKM44" t="s">
        <v>210</v>
      </c>
      <c r="SKN44" t="s">
        <v>210</v>
      </c>
      <c r="SKO44" t="s">
        <v>210</v>
      </c>
      <c r="SKP44" t="s">
        <v>210</v>
      </c>
      <c r="SKQ44" t="s">
        <v>210</v>
      </c>
      <c r="SKR44" t="s">
        <v>210</v>
      </c>
      <c r="SKS44" t="s">
        <v>210</v>
      </c>
      <c r="SKT44" t="s">
        <v>210</v>
      </c>
      <c r="SKU44" t="s">
        <v>210</v>
      </c>
      <c r="SKV44" t="s">
        <v>210</v>
      </c>
      <c r="SKW44" t="s">
        <v>210</v>
      </c>
      <c r="SKX44" t="s">
        <v>210</v>
      </c>
      <c r="SKY44" t="s">
        <v>210</v>
      </c>
      <c r="SKZ44" t="s">
        <v>210</v>
      </c>
      <c r="SLA44" t="s">
        <v>210</v>
      </c>
      <c r="SLB44" t="s">
        <v>210</v>
      </c>
      <c r="SLC44" t="s">
        <v>210</v>
      </c>
      <c r="SLD44" t="s">
        <v>210</v>
      </c>
      <c r="SLE44" t="s">
        <v>210</v>
      </c>
      <c r="SLF44" t="s">
        <v>210</v>
      </c>
      <c r="SLG44" t="s">
        <v>210</v>
      </c>
      <c r="SLH44" t="s">
        <v>210</v>
      </c>
      <c r="SLI44" t="s">
        <v>210</v>
      </c>
      <c r="SLJ44" t="s">
        <v>210</v>
      </c>
      <c r="SLK44" t="s">
        <v>210</v>
      </c>
      <c r="SLL44" t="s">
        <v>210</v>
      </c>
      <c r="SLM44" t="s">
        <v>210</v>
      </c>
      <c r="SLN44" t="s">
        <v>210</v>
      </c>
      <c r="SLO44" t="s">
        <v>210</v>
      </c>
      <c r="SLP44" t="s">
        <v>210</v>
      </c>
      <c r="SLQ44" t="s">
        <v>210</v>
      </c>
      <c r="SLR44" t="s">
        <v>210</v>
      </c>
      <c r="SLS44" t="s">
        <v>210</v>
      </c>
      <c r="SLT44" t="s">
        <v>210</v>
      </c>
      <c r="SLU44" t="s">
        <v>210</v>
      </c>
      <c r="SLV44" t="s">
        <v>210</v>
      </c>
      <c r="SLW44" t="s">
        <v>210</v>
      </c>
      <c r="SLX44" t="s">
        <v>210</v>
      </c>
      <c r="SLY44" t="s">
        <v>210</v>
      </c>
      <c r="SLZ44" t="s">
        <v>210</v>
      </c>
      <c r="SMA44" t="s">
        <v>210</v>
      </c>
      <c r="SMB44" t="s">
        <v>210</v>
      </c>
      <c r="SMC44" t="s">
        <v>210</v>
      </c>
      <c r="SMD44" t="s">
        <v>210</v>
      </c>
      <c r="SME44" t="s">
        <v>210</v>
      </c>
      <c r="SMF44" t="s">
        <v>210</v>
      </c>
      <c r="SMG44" t="s">
        <v>210</v>
      </c>
      <c r="SMH44" t="s">
        <v>210</v>
      </c>
      <c r="SMI44" t="s">
        <v>210</v>
      </c>
      <c r="SMJ44" t="s">
        <v>210</v>
      </c>
      <c r="SMK44" t="s">
        <v>210</v>
      </c>
      <c r="SML44" t="s">
        <v>210</v>
      </c>
      <c r="SMM44" t="s">
        <v>210</v>
      </c>
      <c r="SMN44" t="s">
        <v>210</v>
      </c>
      <c r="SMO44" t="s">
        <v>210</v>
      </c>
      <c r="SMP44" t="s">
        <v>210</v>
      </c>
      <c r="SMQ44" t="s">
        <v>210</v>
      </c>
      <c r="SMR44" t="s">
        <v>210</v>
      </c>
      <c r="SMS44" t="s">
        <v>210</v>
      </c>
      <c r="SMT44" t="s">
        <v>210</v>
      </c>
      <c r="SMU44" t="s">
        <v>210</v>
      </c>
      <c r="SMV44" t="s">
        <v>210</v>
      </c>
      <c r="SMW44" t="s">
        <v>210</v>
      </c>
      <c r="SMX44" t="s">
        <v>210</v>
      </c>
      <c r="SMY44" t="s">
        <v>210</v>
      </c>
      <c r="SMZ44" t="s">
        <v>210</v>
      </c>
      <c r="SNA44" t="s">
        <v>210</v>
      </c>
      <c r="SNB44" t="s">
        <v>210</v>
      </c>
      <c r="SNC44" t="s">
        <v>210</v>
      </c>
      <c r="SND44" t="s">
        <v>210</v>
      </c>
      <c r="SNE44" t="s">
        <v>210</v>
      </c>
      <c r="SNF44" t="s">
        <v>210</v>
      </c>
      <c r="SNG44" t="s">
        <v>210</v>
      </c>
      <c r="SNH44" t="s">
        <v>210</v>
      </c>
      <c r="SNI44" t="s">
        <v>210</v>
      </c>
      <c r="SNJ44" t="s">
        <v>210</v>
      </c>
      <c r="SNK44" t="s">
        <v>210</v>
      </c>
      <c r="SNL44" t="s">
        <v>210</v>
      </c>
      <c r="SNM44" t="s">
        <v>210</v>
      </c>
      <c r="SNN44" t="s">
        <v>210</v>
      </c>
      <c r="SNO44" t="s">
        <v>210</v>
      </c>
      <c r="SNP44" t="s">
        <v>210</v>
      </c>
      <c r="SNQ44" t="s">
        <v>210</v>
      </c>
      <c r="SNR44" t="s">
        <v>210</v>
      </c>
      <c r="SNS44" t="s">
        <v>210</v>
      </c>
      <c r="SNT44" t="s">
        <v>210</v>
      </c>
      <c r="SNU44" t="s">
        <v>210</v>
      </c>
      <c r="SNV44" t="s">
        <v>210</v>
      </c>
      <c r="SNW44" t="s">
        <v>210</v>
      </c>
      <c r="SNX44" t="s">
        <v>210</v>
      </c>
      <c r="SNY44" t="s">
        <v>210</v>
      </c>
      <c r="SNZ44" t="s">
        <v>210</v>
      </c>
      <c r="SOA44" t="s">
        <v>210</v>
      </c>
      <c r="SOB44" t="s">
        <v>210</v>
      </c>
      <c r="SOC44" t="s">
        <v>210</v>
      </c>
      <c r="SOD44" t="s">
        <v>210</v>
      </c>
      <c r="SOE44" t="s">
        <v>210</v>
      </c>
      <c r="SOF44" t="s">
        <v>210</v>
      </c>
      <c r="SOG44" t="s">
        <v>210</v>
      </c>
      <c r="SOH44" t="s">
        <v>210</v>
      </c>
      <c r="SOI44" t="s">
        <v>210</v>
      </c>
      <c r="SOJ44" t="s">
        <v>210</v>
      </c>
      <c r="SOK44" t="s">
        <v>210</v>
      </c>
      <c r="SOL44" t="s">
        <v>210</v>
      </c>
      <c r="SOM44" t="s">
        <v>210</v>
      </c>
      <c r="SON44" t="s">
        <v>210</v>
      </c>
      <c r="SOO44" t="s">
        <v>210</v>
      </c>
      <c r="SOP44" t="s">
        <v>210</v>
      </c>
      <c r="SOQ44" t="s">
        <v>210</v>
      </c>
      <c r="SOR44" t="s">
        <v>210</v>
      </c>
      <c r="SOS44" t="s">
        <v>210</v>
      </c>
      <c r="SOT44" t="s">
        <v>210</v>
      </c>
      <c r="SOU44" t="s">
        <v>210</v>
      </c>
      <c r="SOV44" t="s">
        <v>210</v>
      </c>
      <c r="SOW44" t="s">
        <v>210</v>
      </c>
      <c r="SOX44" t="s">
        <v>210</v>
      </c>
      <c r="SOY44" t="s">
        <v>210</v>
      </c>
      <c r="SOZ44" t="s">
        <v>210</v>
      </c>
      <c r="SPA44" t="s">
        <v>210</v>
      </c>
      <c r="SPB44" t="s">
        <v>210</v>
      </c>
      <c r="SPC44" t="s">
        <v>210</v>
      </c>
      <c r="SPD44" t="s">
        <v>210</v>
      </c>
      <c r="SPE44" t="s">
        <v>210</v>
      </c>
      <c r="SPF44" t="s">
        <v>210</v>
      </c>
      <c r="SPG44" t="s">
        <v>210</v>
      </c>
      <c r="SPH44" t="s">
        <v>210</v>
      </c>
      <c r="SPI44" t="s">
        <v>210</v>
      </c>
      <c r="SPJ44" t="s">
        <v>210</v>
      </c>
      <c r="SPK44" t="s">
        <v>210</v>
      </c>
      <c r="SPL44" t="s">
        <v>210</v>
      </c>
      <c r="SPM44" t="s">
        <v>210</v>
      </c>
      <c r="SPN44" t="s">
        <v>210</v>
      </c>
      <c r="SPO44" t="s">
        <v>210</v>
      </c>
      <c r="SPP44" t="s">
        <v>210</v>
      </c>
      <c r="SPQ44" t="s">
        <v>210</v>
      </c>
      <c r="SPR44" t="s">
        <v>210</v>
      </c>
      <c r="SPS44" t="s">
        <v>210</v>
      </c>
      <c r="SPT44" t="s">
        <v>210</v>
      </c>
      <c r="SPU44" t="s">
        <v>210</v>
      </c>
      <c r="SPV44" t="s">
        <v>210</v>
      </c>
      <c r="SPW44" t="s">
        <v>210</v>
      </c>
      <c r="SPX44" t="s">
        <v>210</v>
      </c>
      <c r="SPY44" t="s">
        <v>210</v>
      </c>
      <c r="SPZ44" t="s">
        <v>210</v>
      </c>
      <c r="SQA44" t="s">
        <v>210</v>
      </c>
      <c r="SQB44" t="s">
        <v>210</v>
      </c>
      <c r="SQC44" t="s">
        <v>210</v>
      </c>
      <c r="SQD44" t="s">
        <v>210</v>
      </c>
      <c r="SQE44" t="s">
        <v>210</v>
      </c>
      <c r="SQF44" t="s">
        <v>210</v>
      </c>
      <c r="SQG44" t="s">
        <v>210</v>
      </c>
      <c r="SQH44" t="s">
        <v>210</v>
      </c>
      <c r="SQI44" t="s">
        <v>210</v>
      </c>
      <c r="SQJ44" t="s">
        <v>210</v>
      </c>
      <c r="SQK44" t="s">
        <v>210</v>
      </c>
      <c r="SQL44" t="s">
        <v>210</v>
      </c>
      <c r="SQM44" t="s">
        <v>210</v>
      </c>
      <c r="SQN44" t="s">
        <v>210</v>
      </c>
      <c r="SQO44" t="s">
        <v>210</v>
      </c>
      <c r="SQP44" t="s">
        <v>210</v>
      </c>
      <c r="SQQ44" t="s">
        <v>210</v>
      </c>
      <c r="SQR44" t="s">
        <v>210</v>
      </c>
      <c r="SQS44" t="s">
        <v>210</v>
      </c>
      <c r="SQT44" t="s">
        <v>210</v>
      </c>
      <c r="SQU44" t="s">
        <v>210</v>
      </c>
      <c r="SQV44" t="s">
        <v>210</v>
      </c>
      <c r="SQW44" t="s">
        <v>210</v>
      </c>
      <c r="SQX44" t="s">
        <v>210</v>
      </c>
      <c r="SQY44" t="s">
        <v>210</v>
      </c>
      <c r="SQZ44" t="s">
        <v>210</v>
      </c>
      <c r="SRA44" t="s">
        <v>210</v>
      </c>
      <c r="SRB44" t="s">
        <v>210</v>
      </c>
      <c r="SRC44" t="s">
        <v>210</v>
      </c>
      <c r="SRD44" t="s">
        <v>210</v>
      </c>
      <c r="SRE44" t="s">
        <v>210</v>
      </c>
      <c r="SRF44" t="s">
        <v>210</v>
      </c>
      <c r="SRG44" t="s">
        <v>210</v>
      </c>
      <c r="SRH44" t="s">
        <v>210</v>
      </c>
      <c r="SRI44" t="s">
        <v>210</v>
      </c>
      <c r="SRJ44" t="s">
        <v>210</v>
      </c>
      <c r="SRK44" t="s">
        <v>210</v>
      </c>
      <c r="SRL44" t="s">
        <v>210</v>
      </c>
      <c r="SRM44" t="s">
        <v>210</v>
      </c>
      <c r="SRN44" t="s">
        <v>210</v>
      </c>
      <c r="SRO44" t="s">
        <v>210</v>
      </c>
      <c r="SRP44" t="s">
        <v>210</v>
      </c>
      <c r="SRQ44" t="s">
        <v>210</v>
      </c>
      <c r="SRR44" t="s">
        <v>210</v>
      </c>
      <c r="SRS44" t="s">
        <v>210</v>
      </c>
      <c r="SRT44" t="s">
        <v>210</v>
      </c>
      <c r="SRU44" t="s">
        <v>210</v>
      </c>
      <c r="SRV44" t="s">
        <v>210</v>
      </c>
      <c r="SRW44" t="s">
        <v>210</v>
      </c>
      <c r="SRX44" t="s">
        <v>210</v>
      </c>
      <c r="SRY44" t="s">
        <v>210</v>
      </c>
      <c r="SRZ44" t="s">
        <v>210</v>
      </c>
      <c r="SSA44" t="s">
        <v>210</v>
      </c>
      <c r="SSB44" t="s">
        <v>210</v>
      </c>
      <c r="SSC44" t="s">
        <v>210</v>
      </c>
      <c r="SSD44" t="s">
        <v>210</v>
      </c>
      <c r="SSE44" t="s">
        <v>210</v>
      </c>
      <c r="SSF44" t="s">
        <v>210</v>
      </c>
      <c r="SSG44" t="s">
        <v>210</v>
      </c>
      <c r="SSH44" t="s">
        <v>210</v>
      </c>
      <c r="SSI44" t="s">
        <v>210</v>
      </c>
      <c r="SSJ44" t="s">
        <v>210</v>
      </c>
      <c r="SSK44" t="s">
        <v>210</v>
      </c>
      <c r="SSL44" t="s">
        <v>210</v>
      </c>
      <c r="SSM44" t="s">
        <v>210</v>
      </c>
      <c r="SSN44" t="s">
        <v>210</v>
      </c>
      <c r="SSO44" t="s">
        <v>210</v>
      </c>
      <c r="SSP44" t="s">
        <v>210</v>
      </c>
      <c r="SSQ44" t="s">
        <v>210</v>
      </c>
      <c r="SSR44" t="s">
        <v>210</v>
      </c>
      <c r="SSS44" t="s">
        <v>210</v>
      </c>
      <c r="SST44" t="s">
        <v>210</v>
      </c>
      <c r="SSU44" t="s">
        <v>210</v>
      </c>
      <c r="SSV44" t="s">
        <v>210</v>
      </c>
      <c r="SSW44" t="s">
        <v>210</v>
      </c>
      <c r="SSX44" t="s">
        <v>210</v>
      </c>
      <c r="SSY44" t="s">
        <v>210</v>
      </c>
      <c r="SSZ44" t="s">
        <v>210</v>
      </c>
      <c r="STA44" t="s">
        <v>210</v>
      </c>
      <c r="STB44" t="s">
        <v>210</v>
      </c>
      <c r="STC44" t="s">
        <v>210</v>
      </c>
      <c r="STD44" t="s">
        <v>210</v>
      </c>
      <c r="STE44" t="s">
        <v>210</v>
      </c>
      <c r="STF44" t="s">
        <v>210</v>
      </c>
      <c r="STG44" t="s">
        <v>210</v>
      </c>
      <c r="STH44" t="s">
        <v>210</v>
      </c>
      <c r="STI44" t="s">
        <v>210</v>
      </c>
      <c r="STJ44" t="s">
        <v>210</v>
      </c>
      <c r="STK44" t="s">
        <v>210</v>
      </c>
      <c r="STL44" t="s">
        <v>210</v>
      </c>
      <c r="STM44" t="s">
        <v>210</v>
      </c>
      <c r="STN44" t="s">
        <v>210</v>
      </c>
      <c r="STO44" t="s">
        <v>210</v>
      </c>
      <c r="STP44" t="s">
        <v>210</v>
      </c>
      <c r="STQ44" t="s">
        <v>210</v>
      </c>
      <c r="STR44" t="s">
        <v>210</v>
      </c>
      <c r="STS44" t="s">
        <v>210</v>
      </c>
      <c r="STT44" t="s">
        <v>210</v>
      </c>
      <c r="STU44" t="s">
        <v>210</v>
      </c>
      <c r="STV44" t="s">
        <v>210</v>
      </c>
      <c r="STW44" t="s">
        <v>210</v>
      </c>
      <c r="STX44" t="s">
        <v>210</v>
      </c>
      <c r="STY44" t="s">
        <v>210</v>
      </c>
      <c r="STZ44" t="s">
        <v>210</v>
      </c>
      <c r="SUA44" t="s">
        <v>210</v>
      </c>
      <c r="SUB44" t="s">
        <v>210</v>
      </c>
      <c r="SUC44" t="s">
        <v>210</v>
      </c>
      <c r="SUD44" t="s">
        <v>210</v>
      </c>
      <c r="SUE44" t="s">
        <v>210</v>
      </c>
      <c r="SUF44" t="s">
        <v>210</v>
      </c>
      <c r="SUG44" t="s">
        <v>210</v>
      </c>
      <c r="SUH44" t="s">
        <v>210</v>
      </c>
      <c r="SUI44" t="s">
        <v>210</v>
      </c>
      <c r="SUJ44" t="s">
        <v>210</v>
      </c>
      <c r="SUK44" t="s">
        <v>210</v>
      </c>
      <c r="SUL44" t="s">
        <v>210</v>
      </c>
      <c r="SUM44" t="s">
        <v>210</v>
      </c>
      <c r="SUN44" t="s">
        <v>210</v>
      </c>
      <c r="SUO44" t="s">
        <v>210</v>
      </c>
      <c r="SUP44" t="s">
        <v>210</v>
      </c>
      <c r="SUQ44" t="s">
        <v>210</v>
      </c>
      <c r="SUR44" t="s">
        <v>210</v>
      </c>
      <c r="SUS44" t="s">
        <v>210</v>
      </c>
      <c r="SUT44" t="s">
        <v>210</v>
      </c>
      <c r="SUU44" t="s">
        <v>210</v>
      </c>
      <c r="SUV44" t="s">
        <v>210</v>
      </c>
      <c r="SUW44" t="s">
        <v>210</v>
      </c>
      <c r="SUX44" t="s">
        <v>210</v>
      </c>
      <c r="SUY44" t="s">
        <v>210</v>
      </c>
      <c r="SUZ44" t="s">
        <v>210</v>
      </c>
      <c r="SVA44" t="s">
        <v>210</v>
      </c>
      <c r="SVB44" t="s">
        <v>210</v>
      </c>
      <c r="SVC44" t="s">
        <v>210</v>
      </c>
      <c r="SVD44" t="s">
        <v>210</v>
      </c>
      <c r="SVE44" t="s">
        <v>210</v>
      </c>
      <c r="SVF44" t="s">
        <v>210</v>
      </c>
      <c r="SVG44" t="s">
        <v>210</v>
      </c>
      <c r="SVH44" t="s">
        <v>210</v>
      </c>
      <c r="SVI44" t="s">
        <v>210</v>
      </c>
      <c r="SVJ44" t="s">
        <v>210</v>
      </c>
      <c r="SVK44" t="s">
        <v>210</v>
      </c>
      <c r="SVL44" t="s">
        <v>210</v>
      </c>
      <c r="SVM44" t="s">
        <v>210</v>
      </c>
      <c r="SVN44" t="s">
        <v>210</v>
      </c>
      <c r="SVO44" t="s">
        <v>210</v>
      </c>
      <c r="SVP44" t="s">
        <v>210</v>
      </c>
      <c r="SVQ44" t="s">
        <v>210</v>
      </c>
      <c r="SVR44" t="s">
        <v>210</v>
      </c>
      <c r="SVS44" t="s">
        <v>210</v>
      </c>
      <c r="SVT44" t="s">
        <v>210</v>
      </c>
      <c r="SVU44" t="s">
        <v>210</v>
      </c>
      <c r="SVV44" t="s">
        <v>210</v>
      </c>
      <c r="SVW44" t="s">
        <v>210</v>
      </c>
      <c r="SVX44" t="s">
        <v>210</v>
      </c>
      <c r="SVY44" t="s">
        <v>210</v>
      </c>
      <c r="SVZ44" t="s">
        <v>210</v>
      </c>
      <c r="SWA44" t="s">
        <v>210</v>
      </c>
      <c r="SWB44" t="s">
        <v>210</v>
      </c>
      <c r="SWC44" t="s">
        <v>210</v>
      </c>
      <c r="SWD44" t="s">
        <v>210</v>
      </c>
      <c r="SWE44" t="s">
        <v>210</v>
      </c>
      <c r="SWF44" t="s">
        <v>210</v>
      </c>
      <c r="SWG44" t="s">
        <v>210</v>
      </c>
      <c r="SWH44" t="s">
        <v>210</v>
      </c>
      <c r="SWI44" t="s">
        <v>210</v>
      </c>
      <c r="SWJ44" t="s">
        <v>210</v>
      </c>
      <c r="SWK44" t="s">
        <v>210</v>
      </c>
      <c r="SWL44" t="s">
        <v>210</v>
      </c>
      <c r="SWM44" t="s">
        <v>210</v>
      </c>
      <c r="SWN44" t="s">
        <v>210</v>
      </c>
      <c r="SWO44" t="s">
        <v>210</v>
      </c>
      <c r="SWP44" t="s">
        <v>210</v>
      </c>
      <c r="SWQ44" t="s">
        <v>210</v>
      </c>
      <c r="SWR44" t="s">
        <v>210</v>
      </c>
      <c r="SWS44" t="s">
        <v>210</v>
      </c>
      <c r="SWT44" t="s">
        <v>210</v>
      </c>
      <c r="SWU44" t="s">
        <v>210</v>
      </c>
      <c r="SWV44" t="s">
        <v>210</v>
      </c>
      <c r="SWW44" t="s">
        <v>210</v>
      </c>
      <c r="SWX44" t="s">
        <v>210</v>
      </c>
      <c r="SWY44" t="s">
        <v>210</v>
      </c>
      <c r="SWZ44" t="s">
        <v>210</v>
      </c>
      <c r="SXA44" t="s">
        <v>210</v>
      </c>
      <c r="SXB44" t="s">
        <v>210</v>
      </c>
      <c r="SXC44" t="s">
        <v>210</v>
      </c>
      <c r="SXD44" t="s">
        <v>210</v>
      </c>
      <c r="SXE44" t="s">
        <v>210</v>
      </c>
      <c r="SXF44" t="s">
        <v>210</v>
      </c>
      <c r="SXG44" t="s">
        <v>210</v>
      </c>
      <c r="SXH44" t="s">
        <v>210</v>
      </c>
      <c r="SXI44" t="s">
        <v>210</v>
      </c>
      <c r="SXJ44" t="s">
        <v>210</v>
      </c>
      <c r="SXK44" t="s">
        <v>210</v>
      </c>
      <c r="SXL44" t="s">
        <v>210</v>
      </c>
      <c r="SXM44" t="s">
        <v>210</v>
      </c>
      <c r="SXN44" t="s">
        <v>210</v>
      </c>
      <c r="SXO44" t="s">
        <v>210</v>
      </c>
      <c r="SXP44" t="s">
        <v>210</v>
      </c>
      <c r="SXQ44" t="s">
        <v>210</v>
      </c>
      <c r="SXR44" t="s">
        <v>210</v>
      </c>
      <c r="SXS44" t="s">
        <v>210</v>
      </c>
      <c r="SXT44" t="s">
        <v>210</v>
      </c>
      <c r="SXU44" t="s">
        <v>210</v>
      </c>
      <c r="SXV44" t="s">
        <v>210</v>
      </c>
      <c r="SXW44" t="s">
        <v>210</v>
      </c>
      <c r="SXX44" t="s">
        <v>210</v>
      </c>
      <c r="SXY44" t="s">
        <v>210</v>
      </c>
      <c r="SXZ44" t="s">
        <v>210</v>
      </c>
      <c r="SYA44" t="s">
        <v>210</v>
      </c>
      <c r="SYB44" t="s">
        <v>210</v>
      </c>
      <c r="SYC44" t="s">
        <v>210</v>
      </c>
      <c r="SYD44" t="s">
        <v>210</v>
      </c>
      <c r="SYE44" t="s">
        <v>210</v>
      </c>
      <c r="SYF44" t="s">
        <v>210</v>
      </c>
      <c r="SYG44" t="s">
        <v>210</v>
      </c>
      <c r="SYH44" t="s">
        <v>210</v>
      </c>
      <c r="SYI44" t="s">
        <v>210</v>
      </c>
      <c r="SYJ44" t="s">
        <v>210</v>
      </c>
      <c r="SYK44" t="s">
        <v>210</v>
      </c>
      <c r="SYL44" t="s">
        <v>210</v>
      </c>
      <c r="SYM44" t="s">
        <v>210</v>
      </c>
      <c r="SYN44" t="s">
        <v>210</v>
      </c>
      <c r="SYO44" t="s">
        <v>210</v>
      </c>
      <c r="SYP44" t="s">
        <v>210</v>
      </c>
      <c r="SYQ44" t="s">
        <v>210</v>
      </c>
      <c r="SYR44" t="s">
        <v>210</v>
      </c>
      <c r="SYS44" t="s">
        <v>210</v>
      </c>
      <c r="SYT44" t="s">
        <v>210</v>
      </c>
      <c r="SYU44" t="s">
        <v>210</v>
      </c>
      <c r="SYV44" t="s">
        <v>210</v>
      </c>
      <c r="SYW44" t="s">
        <v>210</v>
      </c>
      <c r="SYX44" t="s">
        <v>210</v>
      </c>
      <c r="SYY44" t="s">
        <v>210</v>
      </c>
      <c r="SYZ44" t="s">
        <v>210</v>
      </c>
      <c r="SZA44" t="s">
        <v>210</v>
      </c>
      <c r="SZB44" t="s">
        <v>210</v>
      </c>
      <c r="SZC44" t="s">
        <v>210</v>
      </c>
      <c r="SZD44" t="s">
        <v>210</v>
      </c>
      <c r="SZE44" t="s">
        <v>210</v>
      </c>
      <c r="SZF44" t="s">
        <v>210</v>
      </c>
      <c r="SZG44" t="s">
        <v>210</v>
      </c>
      <c r="SZH44" t="s">
        <v>210</v>
      </c>
      <c r="SZI44" t="s">
        <v>210</v>
      </c>
      <c r="SZJ44" t="s">
        <v>210</v>
      </c>
      <c r="SZK44" t="s">
        <v>210</v>
      </c>
      <c r="SZL44" t="s">
        <v>210</v>
      </c>
      <c r="SZM44" t="s">
        <v>210</v>
      </c>
      <c r="SZN44" t="s">
        <v>210</v>
      </c>
      <c r="SZO44" t="s">
        <v>210</v>
      </c>
      <c r="SZP44" t="s">
        <v>210</v>
      </c>
      <c r="SZQ44" t="s">
        <v>210</v>
      </c>
      <c r="SZR44" t="s">
        <v>210</v>
      </c>
      <c r="SZS44" t="s">
        <v>210</v>
      </c>
      <c r="SZT44" t="s">
        <v>210</v>
      </c>
      <c r="SZU44" t="s">
        <v>210</v>
      </c>
      <c r="SZV44" t="s">
        <v>210</v>
      </c>
      <c r="SZW44" t="s">
        <v>210</v>
      </c>
      <c r="SZX44" t="s">
        <v>210</v>
      </c>
      <c r="SZY44" t="s">
        <v>210</v>
      </c>
      <c r="SZZ44" t="s">
        <v>210</v>
      </c>
      <c r="TAA44" t="s">
        <v>210</v>
      </c>
      <c r="TAB44" t="s">
        <v>210</v>
      </c>
      <c r="TAC44" t="s">
        <v>210</v>
      </c>
      <c r="TAD44" t="s">
        <v>210</v>
      </c>
      <c r="TAE44" t="s">
        <v>210</v>
      </c>
      <c r="TAF44" t="s">
        <v>210</v>
      </c>
      <c r="TAG44" t="s">
        <v>210</v>
      </c>
      <c r="TAH44" t="s">
        <v>210</v>
      </c>
      <c r="TAI44" t="s">
        <v>210</v>
      </c>
      <c r="TAJ44" t="s">
        <v>210</v>
      </c>
      <c r="TAK44" t="s">
        <v>210</v>
      </c>
      <c r="TAL44" t="s">
        <v>210</v>
      </c>
      <c r="TAM44" t="s">
        <v>210</v>
      </c>
      <c r="TAN44" t="s">
        <v>210</v>
      </c>
      <c r="TAO44" t="s">
        <v>210</v>
      </c>
      <c r="TAP44" t="s">
        <v>210</v>
      </c>
      <c r="TAQ44" t="s">
        <v>210</v>
      </c>
      <c r="TAR44" t="s">
        <v>210</v>
      </c>
      <c r="TAS44" t="s">
        <v>210</v>
      </c>
      <c r="TAT44" t="s">
        <v>210</v>
      </c>
      <c r="TAU44" t="s">
        <v>210</v>
      </c>
      <c r="TAV44" t="s">
        <v>210</v>
      </c>
      <c r="TAW44" t="s">
        <v>210</v>
      </c>
      <c r="TAX44" t="s">
        <v>210</v>
      </c>
      <c r="TAY44" t="s">
        <v>210</v>
      </c>
      <c r="TAZ44" t="s">
        <v>210</v>
      </c>
      <c r="TBA44" t="s">
        <v>210</v>
      </c>
      <c r="TBB44" t="s">
        <v>210</v>
      </c>
      <c r="TBC44" t="s">
        <v>210</v>
      </c>
      <c r="TBD44" t="s">
        <v>210</v>
      </c>
      <c r="TBE44" t="s">
        <v>210</v>
      </c>
      <c r="TBF44" t="s">
        <v>210</v>
      </c>
      <c r="TBG44" t="s">
        <v>210</v>
      </c>
      <c r="TBH44" t="s">
        <v>210</v>
      </c>
      <c r="TBI44" t="s">
        <v>210</v>
      </c>
      <c r="TBJ44" t="s">
        <v>210</v>
      </c>
      <c r="TBK44" t="s">
        <v>210</v>
      </c>
      <c r="TBL44" t="s">
        <v>210</v>
      </c>
      <c r="TBM44" t="s">
        <v>210</v>
      </c>
      <c r="TBN44" t="s">
        <v>210</v>
      </c>
      <c r="TBO44" t="s">
        <v>210</v>
      </c>
      <c r="TBP44" t="s">
        <v>210</v>
      </c>
      <c r="TBQ44" t="s">
        <v>210</v>
      </c>
      <c r="TBR44" t="s">
        <v>210</v>
      </c>
      <c r="TBS44" t="s">
        <v>210</v>
      </c>
      <c r="TBT44" t="s">
        <v>210</v>
      </c>
      <c r="TBU44" t="s">
        <v>210</v>
      </c>
      <c r="TBV44" t="s">
        <v>210</v>
      </c>
      <c r="TBW44" t="s">
        <v>210</v>
      </c>
      <c r="TBX44" t="s">
        <v>210</v>
      </c>
      <c r="TBY44" t="s">
        <v>210</v>
      </c>
      <c r="TBZ44" t="s">
        <v>210</v>
      </c>
      <c r="TCA44" t="s">
        <v>210</v>
      </c>
      <c r="TCB44" t="s">
        <v>210</v>
      </c>
      <c r="TCC44" t="s">
        <v>210</v>
      </c>
      <c r="TCD44" t="s">
        <v>210</v>
      </c>
      <c r="TCE44" t="s">
        <v>210</v>
      </c>
      <c r="TCF44" t="s">
        <v>210</v>
      </c>
      <c r="TCG44" t="s">
        <v>210</v>
      </c>
      <c r="TCH44" t="s">
        <v>210</v>
      </c>
      <c r="TCI44" t="s">
        <v>210</v>
      </c>
      <c r="TCJ44" t="s">
        <v>210</v>
      </c>
      <c r="TCK44" t="s">
        <v>210</v>
      </c>
      <c r="TCL44" t="s">
        <v>210</v>
      </c>
      <c r="TCM44" t="s">
        <v>210</v>
      </c>
      <c r="TCN44" t="s">
        <v>210</v>
      </c>
      <c r="TCO44" t="s">
        <v>210</v>
      </c>
      <c r="TCP44" t="s">
        <v>210</v>
      </c>
      <c r="TCQ44" t="s">
        <v>210</v>
      </c>
      <c r="TCR44" t="s">
        <v>210</v>
      </c>
      <c r="TCS44" t="s">
        <v>210</v>
      </c>
      <c r="TCT44" t="s">
        <v>210</v>
      </c>
      <c r="TCU44" t="s">
        <v>210</v>
      </c>
      <c r="TCV44" t="s">
        <v>210</v>
      </c>
      <c r="TCW44" t="s">
        <v>210</v>
      </c>
      <c r="TCX44" t="s">
        <v>210</v>
      </c>
      <c r="TCY44" t="s">
        <v>210</v>
      </c>
      <c r="TCZ44" t="s">
        <v>210</v>
      </c>
      <c r="TDA44" t="s">
        <v>210</v>
      </c>
      <c r="TDB44" t="s">
        <v>210</v>
      </c>
      <c r="TDC44" t="s">
        <v>210</v>
      </c>
      <c r="TDD44" t="s">
        <v>210</v>
      </c>
      <c r="TDE44" t="s">
        <v>210</v>
      </c>
      <c r="TDF44" t="s">
        <v>210</v>
      </c>
      <c r="TDG44" t="s">
        <v>210</v>
      </c>
      <c r="TDH44" t="s">
        <v>210</v>
      </c>
      <c r="TDI44" t="s">
        <v>210</v>
      </c>
      <c r="TDJ44" t="s">
        <v>210</v>
      </c>
      <c r="TDK44" t="s">
        <v>210</v>
      </c>
      <c r="TDL44" t="s">
        <v>210</v>
      </c>
      <c r="TDM44" t="s">
        <v>210</v>
      </c>
      <c r="TDN44" t="s">
        <v>210</v>
      </c>
      <c r="TDO44" t="s">
        <v>210</v>
      </c>
      <c r="TDP44" t="s">
        <v>210</v>
      </c>
      <c r="TDQ44" t="s">
        <v>210</v>
      </c>
      <c r="TDR44" t="s">
        <v>210</v>
      </c>
      <c r="TDS44" t="s">
        <v>210</v>
      </c>
      <c r="TDT44" t="s">
        <v>210</v>
      </c>
      <c r="TDU44" t="s">
        <v>210</v>
      </c>
      <c r="TDV44" t="s">
        <v>210</v>
      </c>
      <c r="TDW44" t="s">
        <v>210</v>
      </c>
      <c r="TDX44" t="s">
        <v>210</v>
      </c>
      <c r="TDY44" t="s">
        <v>210</v>
      </c>
      <c r="TDZ44" t="s">
        <v>210</v>
      </c>
      <c r="TEA44" t="s">
        <v>210</v>
      </c>
      <c r="TEB44" t="s">
        <v>210</v>
      </c>
      <c r="TEC44" t="s">
        <v>210</v>
      </c>
      <c r="TED44" t="s">
        <v>210</v>
      </c>
      <c r="TEE44" t="s">
        <v>210</v>
      </c>
      <c r="TEF44" t="s">
        <v>210</v>
      </c>
      <c r="TEG44" t="s">
        <v>210</v>
      </c>
      <c r="TEH44" t="s">
        <v>210</v>
      </c>
      <c r="TEI44" t="s">
        <v>210</v>
      </c>
      <c r="TEJ44" t="s">
        <v>210</v>
      </c>
      <c r="TEK44" t="s">
        <v>210</v>
      </c>
      <c r="TEL44" t="s">
        <v>210</v>
      </c>
      <c r="TEM44" t="s">
        <v>210</v>
      </c>
      <c r="TEN44" t="s">
        <v>210</v>
      </c>
      <c r="TEO44" t="s">
        <v>210</v>
      </c>
      <c r="TEP44" t="s">
        <v>210</v>
      </c>
      <c r="TEQ44" t="s">
        <v>210</v>
      </c>
      <c r="TER44" t="s">
        <v>210</v>
      </c>
      <c r="TES44" t="s">
        <v>210</v>
      </c>
      <c r="TET44" t="s">
        <v>210</v>
      </c>
      <c r="TEU44" t="s">
        <v>210</v>
      </c>
      <c r="TEV44" t="s">
        <v>210</v>
      </c>
      <c r="TEW44" t="s">
        <v>210</v>
      </c>
      <c r="TEX44" t="s">
        <v>210</v>
      </c>
      <c r="TEY44" t="s">
        <v>210</v>
      </c>
      <c r="TEZ44" t="s">
        <v>210</v>
      </c>
      <c r="TFA44" t="s">
        <v>210</v>
      </c>
      <c r="TFB44" t="s">
        <v>210</v>
      </c>
      <c r="TFC44" t="s">
        <v>210</v>
      </c>
      <c r="TFD44" t="s">
        <v>210</v>
      </c>
      <c r="TFE44" t="s">
        <v>210</v>
      </c>
      <c r="TFF44" t="s">
        <v>210</v>
      </c>
      <c r="TFG44" t="s">
        <v>210</v>
      </c>
      <c r="TFH44" t="s">
        <v>210</v>
      </c>
      <c r="TFI44" t="s">
        <v>210</v>
      </c>
      <c r="TFJ44" t="s">
        <v>210</v>
      </c>
      <c r="TFK44" t="s">
        <v>210</v>
      </c>
      <c r="TFL44" t="s">
        <v>210</v>
      </c>
      <c r="TFM44" t="s">
        <v>210</v>
      </c>
      <c r="TFN44" t="s">
        <v>210</v>
      </c>
      <c r="TFO44" t="s">
        <v>210</v>
      </c>
      <c r="TFP44" t="s">
        <v>210</v>
      </c>
      <c r="TFQ44" t="s">
        <v>210</v>
      </c>
      <c r="TFR44" t="s">
        <v>210</v>
      </c>
      <c r="TFS44" t="s">
        <v>210</v>
      </c>
      <c r="TFT44" t="s">
        <v>210</v>
      </c>
      <c r="TFU44" t="s">
        <v>210</v>
      </c>
      <c r="TFV44" t="s">
        <v>210</v>
      </c>
      <c r="TFW44" t="s">
        <v>210</v>
      </c>
      <c r="TFX44" t="s">
        <v>210</v>
      </c>
      <c r="TFY44" t="s">
        <v>210</v>
      </c>
      <c r="TFZ44" t="s">
        <v>210</v>
      </c>
      <c r="TGA44" t="s">
        <v>210</v>
      </c>
      <c r="TGB44" t="s">
        <v>210</v>
      </c>
      <c r="TGC44" t="s">
        <v>210</v>
      </c>
      <c r="TGD44" t="s">
        <v>210</v>
      </c>
      <c r="TGE44" t="s">
        <v>210</v>
      </c>
      <c r="TGF44" t="s">
        <v>210</v>
      </c>
      <c r="TGG44" t="s">
        <v>210</v>
      </c>
      <c r="TGH44" t="s">
        <v>210</v>
      </c>
      <c r="TGI44" t="s">
        <v>210</v>
      </c>
      <c r="TGJ44" t="s">
        <v>210</v>
      </c>
      <c r="TGK44" t="s">
        <v>210</v>
      </c>
      <c r="TGL44" t="s">
        <v>210</v>
      </c>
      <c r="TGM44" t="s">
        <v>210</v>
      </c>
      <c r="TGN44" t="s">
        <v>210</v>
      </c>
      <c r="TGO44" t="s">
        <v>210</v>
      </c>
      <c r="TGP44" t="s">
        <v>210</v>
      </c>
      <c r="TGQ44" t="s">
        <v>210</v>
      </c>
      <c r="TGR44" t="s">
        <v>210</v>
      </c>
      <c r="TGS44" t="s">
        <v>210</v>
      </c>
      <c r="TGT44" t="s">
        <v>210</v>
      </c>
      <c r="TGU44" t="s">
        <v>210</v>
      </c>
      <c r="TGV44" t="s">
        <v>210</v>
      </c>
      <c r="TGW44" t="s">
        <v>210</v>
      </c>
      <c r="TGX44" t="s">
        <v>210</v>
      </c>
      <c r="TGY44" t="s">
        <v>210</v>
      </c>
      <c r="TGZ44" t="s">
        <v>210</v>
      </c>
      <c r="THA44" t="s">
        <v>210</v>
      </c>
      <c r="THB44" t="s">
        <v>210</v>
      </c>
      <c r="THC44" t="s">
        <v>210</v>
      </c>
      <c r="THD44" t="s">
        <v>210</v>
      </c>
      <c r="THE44" t="s">
        <v>210</v>
      </c>
      <c r="THF44" t="s">
        <v>210</v>
      </c>
      <c r="THG44" t="s">
        <v>210</v>
      </c>
      <c r="THH44" t="s">
        <v>210</v>
      </c>
      <c r="THI44" t="s">
        <v>210</v>
      </c>
      <c r="THJ44" t="s">
        <v>210</v>
      </c>
      <c r="THK44" t="s">
        <v>210</v>
      </c>
      <c r="THL44" t="s">
        <v>210</v>
      </c>
      <c r="THM44" t="s">
        <v>210</v>
      </c>
      <c r="THN44" t="s">
        <v>210</v>
      </c>
      <c r="THO44" t="s">
        <v>210</v>
      </c>
      <c r="THP44" t="s">
        <v>210</v>
      </c>
      <c r="THQ44" t="s">
        <v>210</v>
      </c>
      <c r="THR44" t="s">
        <v>210</v>
      </c>
      <c r="THS44" t="s">
        <v>210</v>
      </c>
      <c r="THT44" t="s">
        <v>210</v>
      </c>
      <c r="THU44" t="s">
        <v>210</v>
      </c>
      <c r="THV44" t="s">
        <v>210</v>
      </c>
      <c r="THW44" t="s">
        <v>210</v>
      </c>
      <c r="THX44" t="s">
        <v>210</v>
      </c>
      <c r="THY44" t="s">
        <v>210</v>
      </c>
      <c r="THZ44" t="s">
        <v>210</v>
      </c>
      <c r="TIA44" t="s">
        <v>210</v>
      </c>
      <c r="TIB44" t="s">
        <v>210</v>
      </c>
      <c r="TIC44" t="s">
        <v>210</v>
      </c>
      <c r="TID44" t="s">
        <v>210</v>
      </c>
      <c r="TIE44" t="s">
        <v>210</v>
      </c>
      <c r="TIF44" t="s">
        <v>210</v>
      </c>
      <c r="TIG44" t="s">
        <v>210</v>
      </c>
      <c r="TIH44" t="s">
        <v>210</v>
      </c>
      <c r="TII44" t="s">
        <v>210</v>
      </c>
      <c r="TIJ44" t="s">
        <v>210</v>
      </c>
      <c r="TIK44" t="s">
        <v>210</v>
      </c>
      <c r="TIL44" t="s">
        <v>210</v>
      </c>
      <c r="TIM44" t="s">
        <v>210</v>
      </c>
      <c r="TIN44" t="s">
        <v>210</v>
      </c>
      <c r="TIO44" t="s">
        <v>210</v>
      </c>
      <c r="TIP44" t="s">
        <v>210</v>
      </c>
      <c r="TIQ44" t="s">
        <v>210</v>
      </c>
      <c r="TIR44" t="s">
        <v>210</v>
      </c>
      <c r="TIS44" t="s">
        <v>210</v>
      </c>
      <c r="TIT44" t="s">
        <v>210</v>
      </c>
      <c r="TIU44" t="s">
        <v>210</v>
      </c>
      <c r="TIV44" t="s">
        <v>210</v>
      </c>
      <c r="TIW44" t="s">
        <v>210</v>
      </c>
      <c r="TIX44" t="s">
        <v>210</v>
      </c>
      <c r="TIY44" t="s">
        <v>210</v>
      </c>
      <c r="TIZ44" t="s">
        <v>210</v>
      </c>
      <c r="TJA44" t="s">
        <v>210</v>
      </c>
      <c r="TJB44" t="s">
        <v>210</v>
      </c>
      <c r="TJC44" t="s">
        <v>210</v>
      </c>
      <c r="TJD44" t="s">
        <v>210</v>
      </c>
      <c r="TJE44" t="s">
        <v>210</v>
      </c>
      <c r="TJF44" t="s">
        <v>210</v>
      </c>
      <c r="TJG44" t="s">
        <v>210</v>
      </c>
      <c r="TJH44" t="s">
        <v>210</v>
      </c>
      <c r="TJI44" t="s">
        <v>210</v>
      </c>
      <c r="TJJ44" t="s">
        <v>210</v>
      </c>
      <c r="TJK44" t="s">
        <v>210</v>
      </c>
      <c r="TJL44" t="s">
        <v>210</v>
      </c>
      <c r="TJM44" t="s">
        <v>210</v>
      </c>
      <c r="TJN44" t="s">
        <v>210</v>
      </c>
      <c r="TJO44" t="s">
        <v>210</v>
      </c>
      <c r="TJP44" t="s">
        <v>210</v>
      </c>
      <c r="TJQ44" t="s">
        <v>210</v>
      </c>
      <c r="TJR44" t="s">
        <v>210</v>
      </c>
      <c r="TJS44" t="s">
        <v>210</v>
      </c>
      <c r="TJT44" t="s">
        <v>210</v>
      </c>
      <c r="TJU44" t="s">
        <v>210</v>
      </c>
      <c r="TJV44" t="s">
        <v>210</v>
      </c>
      <c r="TJW44" t="s">
        <v>210</v>
      </c>
      <c r="TJX44" t="s">
        <v>210</v>
      </c>
      <c r="TJY44" t="s">
        <v>210</v>
      </c>
      <c r="TJZ44" t="s">
        <v>210</v>
      </c>
      <c r="TKA44" t="s">
        <v>210</v>
      </c>
      <c r="TKB44" t="s">
        <v>210</v>
      </c>
      <c r="TKC44" t="s">
        <v>210</v>
      </c>
      <c r="TKD44" t="s">
        <v>210</v>
      </c>
      <c r="TKE44" t="s">
        <v>210</v>
      </c>
      <c r="TKF44" t="s">
        <v>210</v>
      </c>
      <c r="TKG44" t="s">
        <v>210</v>
      </c>
      <c r="TKH44" t="s">
        <v>210</v>
      </c>
      <c r="TKI44" t="s">
        <v>210</v>
      </c>
      <c r="TKJ44" t="s">
        <v>210</v>
      </c>
      <c r="TKK44" t="s">
        <v>210</v>
      </c>
      <c r="TKL44" t="s">
        <v>210</v>
      </c>
      <c r="TKM44" t="s">
        <v>210</v>
      </c>
      <c r="TKN44" t="s">
        <v>210</v>
      </c>
      <c r="TKO44" t="s">
        <v>210</v>
      </c>
      <c r="TKP44" t="s">
        <v>210</v>
      </c>
      <c r="TKQ44" t="s">
        <v>210</v>
      </c>
      <c r="TKR44" t="s">
        <v>210</v>
      </c>
      <c r="TKS44" t="s">
        <v>210</v>
      </c>
      <c r="TKT44" t="s">
        <v>210</v>
      </c>
      <c r="TKU44" t="s">
        <v>210</v>
      </c>
      <c r="TKV44" t="s">
        <v>210</v>
      </c>
      <c r="TKW44" t="s">
        <v>210</v>
      </c>
      <c r="TKX44" t="s">
        <v>210</v>
      </c>
      <c r="TKY44" t="s">
        <v>210</v>
      </c>
      <c r="TKZ44" t="s">
        <v>210</v>
      </c>
      <c r="TLA44" t="s">
        <v>210</v>
      </c>
      <c r="TLB44" t="s">
        <v>210</v>
      </c>
      <c r="TLC44" t="s">
        <v>210</v>
      </c>
      <c r="TLD44" t="s">
        <v>210</v>
      </c>
      <c r="TLE44" t="s">
        <v>210</v>
      </c>
      <c r="TLF44" t="s">
        <v>210</v>
      </c>
      <c r="TLG44" t="s">
        <v>210</v>
      </c>
      <c r="TLH44" t="s">
        <v>210</v>
      </c>
      <c r="TLI44" t="s">
        <v>210</v>
      </c>
      <c r="TLJ44" t="s">
        <v>210</v>
      </c>
      <c r="TLK44" t="s">
        <v>210</v>
      </c>
      <c r="TLL44" t="s">
        <v>210</v>
      </c>
      <c r="TLM44" t="s">
        <v>210</v>
      </c>
      <c r="TLN44" t="s">
        <v>210</v>
      </c>
      <c r="TLO44" t="s">
        <v>210</v>
      </c>
      <c r="TLP44" t="s">
        <v>210</v>
      </c>
      <c r="TLQ44" t="s">
        <v>210</v>
      </c>
      <c r="TLR44" t="s">
        <v>210</v>
      </c>
      <c r="TLS44" t="s">
        <v>210</v>
      </c>
      <c r="TLT44" t="s">
        <v>210</v>
      </c>
      <c r="TLU44" t="s">
        <v>210</v>
      </c>
      <c r="TLV44" t="s">
        <v>210</v>
      </c>
      <c r="TLW44" t="s">
        <v>210</v>
      </c>
      <c r="TLX44" t="s">
        <v>210</v>
      </c>
      <c r="TLY44" t="s">
        <v>210</v>
      </c>
      <c r="TLZ44" t="s">
        <v>210</v>
      </c>
      <c r="TMA44" t="s">
        <v>210</v>
      </c>
      <c r="TMB44" t="s">
        <v>210</v>
      </c>
      <c r="TMC44" t="s">
        <v>210</v>
      </c>
      <c r="TMD44" t="s">
        <v>210</v>
      </c>
      <c r="TME44" t="s">
        <v>210</v>
      </c>
      <c r="TMF44" t="s">
        <v>210</v>
      </c>
      <c r="TMG44" t="s">
        <v>210</v>
      </c>
      <c r="TMH44" t="s">
        <v>210</v>
      </c>
      <c r="TMI44" t="s">
        <v>210</v>
      </c>
      <c r="TMJ44" t="s">
        <v>210</v>
      </c>
      <c r="TMK44" t="s">
        <v>210</v>
      </c>
      <c r="TML44" t="s">
        <v>210</v>
      </c>
      <c r="TMM44" t="s">
        <v>210</v>
      </c>
      <c r="TMN44" t="s">
        <v>210</v>
      </c>
      <c r="TMO44" t="s">
        <v>210</v>
      </c>
      <c r="TMP44" t="s">
        <v>210</v>
      </c>
      <c r="TMQ44" t="s">
        <v>210</v>
      </c>
      <c r="TMR44" t="s">
        <v>210</v>
      </c>
      <c r="TMS44" t="s">
        <v>210</v>
      </c>
      <c r="TMT44" t="s">
        <v>210</v>
      </c>
      <c r="TMU44" t="s">
        <v>210</v>
      </c>
      <c r="TMV44" t="s">
        <v>210</v>
      </c>
      <c r="TMW44" t="s">
        <v>210</v>
      </c>
      <c r="TMX44" t="s">
        <v>210</v>
      </c>
      <c r="TMY44" t="s">
        <v>210</v>
      </c>
      <c r="TMZ44" t="s">
        <v>210</v>
      </c>
      <c r="TNA44" t="s">
        <v>210</v>
      </c>
      <c r="TNB44" t="s">
        <v>210</v>
      </c>
      <c r="TNC44" t="s">
        <v>210</v>
      </c>
      <c r="TND44" t="s">
        <v>210</v>
      </c>
      <c r="TNE44" t="s">
        <v>210</v>
      </c>
      <c r="TNF44" t="s">
        <v>210</v>
      </c>
      <c r="TNG44" t="s">
        <v>210</v>
      </c>
      <c r="TNH44" t="s">
        <v>210</v>
      </c>
      <c r="TNI44" t="s">
        <v>210</v>
      </c>
      <c r="TNJ44" t="s">
        <v>210</v>
      </c>
      <c r="TNK44" t="s">
        <v>210</v>
      </c>
      <c r="TNL44" t="s">
        <v>210</v>
      </c>
      <c r="TNM44" t="s">
        <v>210</v>
      </c>
      <c r="TNN44" t="s">
        <v>210</v>
      </c>
      <c r="TNO44" t="s">
        <v>210</v>
      </c>
      <c r="TNP44" t="s">
        <v>210</v>
      </c>
      <c r="TNQ44" t="s">
        <v>210</v>
      </c>
      <c r="TNR44" t="s">
        <v>210</v>
      </c>
      <c r="TNS44" t="s">
        <v>210</v>
      </c>
      <c r="TNT44" t="s">
        <v>210</v>
      </c>
      <c r="TNU44" t="s">
        <v>210</v>
      </c>
      <c r="TNV44" t="s">
        <v>210</v>
      </c>
      <c r="TNW44" t="s">
        <v>210</v>
      </c>
      <c r="TNX44" t="s">
        <v>210</v>
      </c>
      <c r="TNY44" t="s">
        <v>210</v>
      </c>
      <c r="TNZ44" t="s">
        <v>210</v>
      </c>
      <c r="TOA44" t="s">
        <v>210</v>
      </c>
      <c r="TOB44" t="s">
        <v>210</v>
      </c>
      <c r="TOC44" t="s">
        <v>210</v>
      </c>
      <c r="TOD44" t="s">
        <v>210</v>
      </c>
      <c r="TOE44" t="s">
        <v>210</v>
      </c>
      <c r="TOF44" t="s">
        <v>210</v>
      </c>
      <c r="TOG44" t="s">
        <v>210</v>
      </c>
      <c r="TOH44" t="s">
        <v>210</v>
      </c>
      <c r="TOI44" t="s">
        <v>210</v>
      </c>
      <c r="TOJ44" t="s">
        <v>210</v>
      </c>
      <c r="TOK44" t="s">
        <v>210</v>
      </c>
      <c r="TOL44" t="s">
        <v>210</v>
      </c>
      <c r="TOM44" t="s">
        <v>210</v>
      </c>
      <c r="TON44" t="s">
        <v>210</v>
      </c>
      <c r="TOO44" t="s">
        <v>210</v>
      </c>
      <c r="TOP44" t="s">
        <v>210</v>
      </c>
      <c r="TOQ44" t="s">
        <v>210</v>
      </c>
      <c r="TOR44" t="s">
        <v>210</v>
      </c>
      <c r="TOS44" t="s">
        <v>210</v>
      </c>
      <c r="TOT44" t="s">
        <v>210</v>
      </c>
      <c r="TOU44" t="s">
        <v>210</v>
      </c>
      <c r="TOV44" t="s">
        <v>210</v>
      </c>
      <c r="TOW44" t="s">
        <v>210</v>
      </c>
      <c r="TOX44" t="s">
        <v>210</v>
      </c>
      <c r="TOY44" t="s">
        <v>210</v>
      </c>
      <c r="TOZ44" t="s">
        <v>210</v>
      </c>
      <c r="TPA44" t="s">
        <v>210</v>
      </c>
      <c r="TPB44" t="s">
        <v>210</v>
      </c>
      <c r="TPC44" t="s">
        <v>210</v>
      </c>
      <c r="TPD44" t="s">
        <v>210</v>
      </c>
      <c r="TPE44" t="s">
        <v>210</v>
      </c>
      <c r="TPF44" t="s">
        <v>210</v>
      </c>
      <c r="TPG44" t="s">
        <v>210</v>
      </c>
      <c r="TPH44" t="s">
        <v>210</v>
      </c>
      <c r="TPI44" t="s">
        <v>210</v>
      </c>
      <c r="TPJ44" t="s">
        <v>210</v>
      </c>
      <c r="TPK44" t="s">
        <v>210</v>
      </c>
      <c r="TPL44" t="s">
        <v>210</v>
      </c>
      <c r="TPM44" t="s">
        <v>210</v>
      </c>
      <c r="TPN44" t="s">
        <v>210</v>
      </c>
      <c r="TPO44" t="s">
        <v>210</v>
      </c>
      <c r="TPP44" t="s">
        <v>210</v>
      </c>
      <c r="TPQ44" t="s">
        <v>210</v>
      </c>
      <c r="TPR44" t="s">
        <v>210</v>
      </c>
      <c r="TPS44" t="s">
        <v>210</v>
      </c>
      <c r="TPT44" t="s">
        <v>210</v>
      </c>
      <c r="TPU44" t="s">
        <v>210</v>
      </c>
      <c r="TPV44" t="s">
        <v>210</v>
      </c>
      <c r="TPW44" t="s">
        <v>210</v>
      </c>
      <c r="TPX44" t="s">
        <v>210</v>
      </c>
      <c r="TPY44" t="s">
        <v>210</v>
      </c>
      <c r="TPZ44" t="s">
        <v>210</v>
      </c>
      <c r="TQA44" t="s">
        <v>210</v>
      </c>
      <c r="TQB44" t="s">
        <v>210</v>
      </c>
      <c r="TQC44" t="s">
        <v>210</v>
      </c>
      <c r="TQD44" t="s">
        <v>210</v>
      </c>
      <c r="TQE44" t="s">
        <v>210</v>
      </c>
      <c r="TQF44" t="s">
        <v>210</v>
      </c>
      <c r="TQG44" t="s">
        <v>210</v>
      </c>
      <c r="TQH44" t="s">
        <v>210</v>
      </c>
      <c r="TQI44" t="s">
        <v>210</v>
      </c>
      <c r="TQJ44" t="s">
        <v>210</v>
      </c>
      <c r="TQK44" t="s">
        <v>210</v>
      </c>
      <c r="TQL44" t="s">
        <v>210</v>
      </c>
      <c r="TQM44" t="s">
        <v>210</v>
      </c>
      <c r="TQN44" t="s">
        <v>210</v>
      </c>
      <c r="TQO44" t="s">
        <v>210</v>
      </c>
      <c r="TQP44" t="s">
        <v>210</v>
      </c>
      <c r="TQQ44" t="s">
        <v>210</v>
      </c>
      <c r="TQR44" t="s">
        <v>210</v>
      </c>
      <c r="TQS44" t="s">
        <v>210</v>
      </c>
      <c r="TQT44" t="s">
        <v>210</v>
      </c>
      <c r="TQU44" t="s">
        <v>210</v>
      </c>
      <c r="TQV44" t="s">
        <v>210</v>
      </c>
      <c r="TQW44" t="s">
        <v>210</v>
      </c>
      <c r="TQX44" t="s">
        <v>210</v>
      </c>
      <c r="TQY44" t="s">
        <v>210</v>
      </c>
      <c r="TQZ44" t="s">
        <v>210</v>
      </c>
      <c r="TRA44" t="s">
        <v>210</v>
      </c>
      <c r="TRB44" t="s">
        <v>210</v>
      </c>
      <c r="TRC44" t="s">
        <v>210</v>
      </c>
      <c r="TRD44" t="s">
        <v>210</v>
      </c>
      <c r="TRE44" t="s">
        <v>210</v>
      </c>
      <c r="TRF44" t="s">
        <v>210</v>
      </c>
      <c r="TRG44" t="s">
        <v>210</v>
      </c>
      <c r="TRH44" t="s">
        <v>210</v>
      </c>
      <c r="TRI44" t="s">
        <v>210</v>
      </c>
      <c r="TRJ44" t="s">
        <v>210</v>
      </c>
      <c r="TRK44" t="s">
        <v>210</v>
      </c>
      <c r="TRL44" t="s">
        <v>210</v>
      </c>
      <c r="TRM44" t="s">
        <v>210</v>
      </c>
      <c r="TRN44" t="s">
        <v>210</v>
      </c>
      <c r="TRO44" t="s">
        <v>210</v>
      </c>
      <c r="TRP44" t="s">
        <v>210</v>
      </c>
      <c r="TRQ44" t="s">
        <v>210</v>
      </c>
      <c r="TRR44" t="s">
        <v>210</v>
      </c>
      <c r="TRS44" t="s">
        <v>210</v>
      </c>
      <c r="TRT44" t="s">
        <v>210</v>
      </c>
      <c r="TRU44" t="s">
        <v>210</v>
      </c>
      <c r="TRV44" t="s">
        <v>210</v>
      </c>
      <c r="TRW44" t="s">
        <v>210</v>
      </c>
      <c r="TRX44" t="s">
        <v>210</v>
      </c>
      <c r="TRY44" t="s">
        <v>210</v>
      </c>
      <c r="TRZ44" t="s">
        <v>210</v>
      </c>
      <c r="TSA44" t="s">
        <v>210</v>
      </c>
      <c r="TSB44" t="s">
        <v>210</v>
      </c>
      <c r="TSC44" t="s">
        <v>210</v>
      </c>
      <c r="TSD44" t="s">
        <v>210</v>
      </c>
      <c r="TSE44" t="s">
        <v>210</v>
      </c>
      <c r="TSF44" t="s">
        <v>210</v>
      </c>
      <c r="TSG44" t="s">
        <v>210</v>
      </c>
      <c r="TSH44" t="s">
        <v>210</v>
      </c>
      <c r="TSI44" t="s">
        <v>210</v>
      </c>
      <c r="TSJ44" t="s">
        <v>210</v>
      </c>
      <c r="TSK44" t="s">
        <v>210</v>
      </c>
      <c r="TSL44" t="s">
        <v>210</v>
      </c>
      <c r="TSM44" t="s">
        <v>210</v>
      </c>
      <c r="TSN44" t="s">
        <v>210</v>
      </c>
      <c r="TSO44" t="s">
        <v>210</v>
      </c>
      <c r="TSP44" t="s">
        <v>210</v>
      </c>
      <c r="TSQ44" t="s">
        <v>210</v>
      </c>
      <c r="TSR44" t="s">
        <v>210</v>
      </c>
      <c r="TSS44" t="s">
        <v>210</v>
      </c>
      <c r="TST44" t="s">
        <v>210</v>
      </c>
      <c r="TSU44" t="s">
        <v>210</v>
      </c>
      <c r="TSV44" t="s">
        <v>210</v>
      </c>
      <c r="TSW44" t="s">
        <v>210</v>
      </c>
      <c r="TSX44" t="s">
        <v>210</v>
      </c>
      <c r="TSY44" t="s">
        <v>210</v>
      </c>
      <c r="TSZ44" t="s">
        <v>210</v>
      </c>
      <c r="TTA44" t="s">
        <v>210</v>
      </c>
      <c r="TTB44" t="s">
        <v>210</v>
      </c>
      <c r="TTC44" t="s">
        <v>210</v>
      </c>
      <c r="TTD44" t="s">
        <v>210</v>
      </c>
      <c r="TTE44" t="s">
        <v>210</v>
      </c>
      <c r="TTF44" t="s">
        <v>210</v>
      </c>
      <c r="TTG44" t="s">
        <v>210</v>
      </c>
      <c r="TTH44" t="s">
        <v>210</v>
      </c>
      <c r="TTI44" t="s">
        <v>210</v>
      </c>
      <c r="TTJ44" t="s">
        <v>210</v>
      </c>
      <c r="TTK44" t="s">
        <v>210</v>
      </c>
      <c r="TTL44" t="s">
        <v>210</v>
      </c>
      <c r="TTM44" t="s">
        <v>210</v>
      </c>
      <c r="TTN44" t="s">
        <v>210</v>
      </c>
      <c r="TTO44" t="s">
        <v>210</v>
      </c>
      <c r="TTP44" t="s">
        <v>210</v>
      </c>
      <c r="TTQ44" t="s">
        <v>210</v>
      </c>
      <c r="TTR44" t="s">
        <v>210</v>
      </c>
      <c r="TTS44" t="s">
        <v>210</v>
      </c>
      <c r="TTT44" t="s">
        <v>210</v>
      </c>
      <c r="TTU44" t="s">
        <v>210</v>
      </c>
      <c r="TTV44" t="s">
        <v>210</v>
      </c>
      <c r="TTW44" t="s">
        <v>210</v>
      </c>
      <c r="TTX44" t="s">
        <v>210</v>
      </c>
      <c r="TTY44" t="s">
        <v>210</v>
      </c>
      <c r="TTZ44" t="s">
        <v>210</v>
      </c>
      <c r="TUA44" t="s">
        <v>210</v>
      </c>
      <c r="TUB44" t="s">
        <v>210</v>
      </c>
      <c r="TUC44" t="s">
        <v>210</v>
      </c>
      <c r="TUD44" t="s">
        <v>210</v>
      </c>
      <c r="TUE44" t="s">
        <v>210</v>
      </c>
      <c r="TUF44" t="s">
        <v>210</v>
      </c>
      <c r="TUG44" t="s">
        <v>210</v>
      </c>
      <c r="TUH44" t="s">
        <v>210</v>
      </c>
      <c r="TUI44" t="s">
        <v>210</v>
      </c>
      <c r="TUJ44" t="s">
        <v>210</v>
      </c>
      <c r="TUK44" t="s">
        <v>210</v>
      </c>
      <c r="TUL44" t="s">
        <v>210</v>
      </c>
      <c r="TUM44" t="s">
        <v>210</v>
      </c>
      <c r="TUN44" t="s">
        <v>210</v>
      </c>
      <c r="TUO44" t="s">
        <v>210</v>
      </c>
      <c r="TUP44" t="s">
        <v>210</v>
      </c>
      <c r="TUQ44" t="s">
        <v>210</v>
      </c>
      <c r="TUR44" t="s">
        <v>210</v>
      </c>
      <c r="TUS44" t="s">
        <v>210</v>
      </c>
      <c r="TUT44" t="s">
        <v>210</v>
      </c>
      <c r="TUU44" t="s">
        <v>210</v>
      </c>
      <c r="TUV44" t="s">
        <v>210</v>
      </c>
      <c r="TUW44" t="s">
        <v>210</v>
      </c>
      <c r="TUX44" t="s">
        <v>210</v>
      </c>
      <c r="TUY44" t="s">
        <v>210</v>
      </c>
      <c r="TUZ44" t="s">
        <v>210</v>
      </c>
      <c r="TVA44" t="s">
        <v>210</v>
      </c>
      <c r="TVB44" t="s">
        <v>210</v>
      </c>
      <c r="TVC44" t="s">
        <v>210</v>
      </c>
      <c r="TVD44" t="s">
        <v>210</v>
      </c>
      <c r="TVE44" t="s">
        <v>210</v>
      </c>
      <c r="TVF44" t="s">
        <v>210</v>
      </c>
      <c r="TVG44" t="s">
        <v>210</v>
      </c>
      <c r="TVH44" t="s">
        <v>210</v>
      </c>
      <c r="TVI44" t="s">
        <v>210</v>
      </c>
      <c r="TVJ44" t="s">
        <v>210</v>
      </c>
      <c r="TVK44" t="s">
        <v>210</v>
      </c>
      <c r="TVL44" t="s">
        <v>210</v>
      </c>
      <c r="TVM44" t="s">
        <v>210</v>
      </c>
      <c r="TVN44" t="s">
        <v>210</v>
      </c>
      <c r="TVO44" t="s">
        <v>210</v>
      </c>
      <c r="TVP44" t="s">
        <v>210</v>
      </c>
      <c r="TVQ44" t="s">
        <v>210</v>
      </c>
      <c r="TVR44" t="s">
        <v>210</v>
      </c>
      <c r="TVS44" t="s">
        <v>210</v>
      </c>
      <c r="TVT44" t="s">
        <v>210</v>
      </c>
      <c r="TVU44" t="s">
        <v>210</v>
      </c>
      <c r="TVV44" t="s">
        <v>210</v>
      </c>
      <c r="TVW44" t="s">
        <v>210</v>
      </c>
      <c r="TVX44" t="s">
        <v>210</v>
      </c>
      <c r="TVY44" t="s">
        <v>210</v>
      </c>
      <c r="TVZ44" t="s">
        <v>210</v>
      </c>
      <c r="TWA44" t="s">
        <v>210</v>
      </c>
      <c r="TWB44" t="s">
        <v>210</v>
      </c>
      <c r="TWC44" t="s">
        <v>210</v>
      </c>
      <c r="TWD44" t="s">
        <v>210</v>
      </c>
      <c r="TWE44" t="s">
        <v>210</v>
      </c>
      <c r="TWF44" t="s">
        <v>210</v>
      </c>
      <c r="TWG44" t="s">
        <v>210</v>
      </c>
      <c r="TWH44" t="s">
        <v>210</v>
      </c>
      <c r="TWI44" t="s">
        <v>210</v>
      </c>
      <c r="TWJ44" t="s">
        <v>210</v>
      </c>
      <c r="TWK44" t="s">
        <v>210</v>
      </c>
      <c r="TWL44" t="s">
        <v>210</v>
      </c>
      <c r="TWM44" t="s">
        <v>210</v>
      </c>
      <c r="TWN44" t="s">
        <v>210</v>
      </c>
      <c r="TWO44" t="s">
        <v>210</v>
      </c>
      <c r="TWP44" t="s">
        <v>210</v>
      </c>
      <c r="TWQ44" t="s">
        <v>210</v>
      </c>
      <c r="TWR44" t="s">
        <v>210</v>
      </c>
      <c r="TWS44" t="s">
        <v>210</v>
      </c>
      <c r="TWT44" t="s">
        <v>210</v>
      </c>
      <c r="TWU44" t="s">
        <v>210</v>
      </c>
      <c r="TWV44" t="s">
        <v>210</v>
      </c>
      <c r="TWW44" t="s">
        <v>210</v>
      </c>
      <c r="TWX44" t="s">
        <v>210</v>
      </c>
      <c r="TWY44" t="s">
        <v>210</v>
      </c>
      <c r="TWZ44" t="s">
        <v>210</v>
      </c>
      <c r="TXA44" t="s">
        <v>210</v>
      </c>
      <c r="TXB44" t="s">
        <v>210</v>
      </c>
      <c r="TXC44" t="s">
        <v>210</v>
      </c>
      <c r="TXD44" t="s">
        <v>210</v>
      </c>
      <c r="TXE44" t="s">
        <v>210</v>
      </c>
      <c r="TXF44" t="s">
        <v>210</v>
      </c>
      <c r="TXG44" t="s">
        <v>210</v>
      </c>
      <c r="TXH44" t="s">
        <v>210</v>
      </c>
      <c r="TXI44" t="s">
        <v>210</v>
      </c>
      <c r="TXJ44" t="s">
        <v>210</v>
      </c>
      <c r="TXK44" t="s">
        <v>210</v>
      </c>
      <c r="TXL44" t="s">
        <v>210</v>
      </c>
      <c r="TXM44" t="s">
        <v>210</v>
      </c>
      <c r="TXN44" t="s">
        <v>210</v>
      </c>
      <c r="TXO44" t="s">
        <v>210</v>
      </c>
      <c r="TXP44" t="s">
        <v>210</v>
      </c>
      <c r="TXQ44" t="s">
        <v>210</v>
      </c>
      <c r="TXR44" t="s">
        <v>210</v>
      </c>
      <c r="TXS44" t="s">
        <v>210</v>
      </c>
      <c r="TXT44" t="s">
        <v>210</v>
      </c>
      <c r="TXU44" t="s">
        <v>210</v>
      </c>
      <c r="TXV44" t="s">
        <v>210</v>
      </c>
      <c r="TXW44" t="s">
        <v>210</v>
      </c>
      <c r="TXX44" t="s">
        <v>210</v>
      </c>
      <c r="TXY44" t="s">
        <v>210</v>
      </c>
      <c r="TXZ44" t="s">
        <v>210</v>
      </c>
      <c r="TYA44" t="s">
        <v>210</v>
      </c>
      <c r="TYB44" t="s">
        <v>210</v>
      </c>
      <c r="TYC44" t="s">
        <v>210</v>
      </c>
      <c r="TYD44" t="s">
        <v>210</v>
      </c>
      <c r="TYE44" t="s">
        <v>210</v>
      </c>
      <c r="TYF44" t="s">
        <v>210</v>
      </c>
      <c r="TYG44" t="s">
        <v>210</v>
      </c>
      <c r="TYH44" t="s">
        <v>210</v>
      </c>
      <c r="TYI44" t="s">
        <v>210</v>
      </c>
      <c r="TYJ44" t="s">
        <v>210</v>
      </c>
      <c r="TYK44" t="s">
        <v>210</v>
      </c>
      <c r="TYL44" t="s">
        <v>210</v>
      </c>
      <c r="TYM44" t="s">
        <v>210</v>
      </c>
      <c r="TYN44" t="s">
        <v>210</v>
      </c>
      <c r="TYO44" t="s">
        <v>210</v>
      </c>
      <c r="TYP44" t="s">
        <v>210</v>
      </c>
      <c r="TYQ44" t="s">
        <v>210</v>
      </c>
      <c r="TYR44" t="s">
        <v>210</v>
      </c>
      <c r="TYS44" t="s">
        <v>210</v>
      </c>
      <c r="TYT44" t="s">
        <v>210</v>
      </c>
      <c r="TYU44" t="s">
        <v>210</v>
      </c>
      <c r="TYV44" t="s">
        <v>210</v>
      </c>
      <c r="TYW44" t="s">
        <v>210</v>
      </c>
      <c r="TYX44" t="s">
        <v>210</v>
      </c>
      <c r="TYY44" t="s">
        <v>210</v>
      </c>
      <c r="TYZ44" t="s">
        <v>210</v>
      </c>
      <c r="TZA44" t="s">
        <v>210</v>
      </c>
      <c r="TZB44" t="s">
        <v>210</v>
      </c>
      <c r="TZC44" t="s">
        <v>210</v>
      </c>
      <c r="TZD44" t="s">
        <v>210</v>
      </c>
      <c r="TZE44" t="s">
        <v>210</v>
      </c>
      <c r="TZF44" t="s">
        <v>210</v>
      </c>
      <c r="TZG44" t="s">
        <v>210</v>
      </c>
      <c r="TZH44" t="s">
        <v>210</v>
      </c>
      <c r="TZI44" t="s">
        <v>210</v>
      </c>
      <c r="TZJ44" t="s">
        <v>210</v>
      </c>
      <c r="TZK44" t="s">
        <v>210</v>
      </c>
      <c r="TZL44" t="s">
        <v>210</v>
      </c>
      <c r="TZM44" t="s">
        <v>210</v>
      </c>
      <c r="TZN44" t="s">
        <v>210</v>
      </c>
      <c r="TZO44" t="s">
        <v>210</v>
      </c>
      <c r="TZP44" t="s">
        <v>210</v>
      </c>
      <c r="TZQ44" t="s">
        <v>210</v>
      </c>
      <c r="TZR44" t="s">
        <v>210</v>
      </c>
      <c r="TZS44" t="s">
        <v>210</v>
      </c>
      <c r="TZT44" t="s">
        <v>210</v>
      </c>
      <c r="TZU44" t="s">
        <v>210</v>
      </c>
      <c r="TZV44" t="s">
        <v>210</v>
      </c>
      <c r="TZW44" t="s">
        <v>210</v>
      </c>
      <c r="TZX44" t="s">
        <v>210</v>
      </c>
      <c r="TZY44" t="s">
        <v>210</v>
      </c>
      <c r="TZZ44" t="s">
        <v>210</v>
      </c>
      <c r="UAA44" t="s">
        <v>210</v>
      </c>
      <c r="UAB44" t="s">
        <v>210</v>
      </c>
      <c r="UAC44" t="s">
        <v>210</v>
      </c>
      <c r="UAD44" t="s">
        <v>210</v>
      </c>
      <c r="UAE44" t="s">
        <v>210</v>
      </c>
      <c r="UAF44" t="s">
        <v>210</v>
      </c>
      <c r="UAG44" t="s">
        <v>210</v>
      </c>
      <c r="UAH44" t="s">
        <v>210</v>
      </c>
      <c r="UAI44" t="s">
        <v>210</v>
      </c>
      <c r="UAJ44" t="s">
        <v>210</v>
      </c>
      <c r="UAK44" t="s">
        <v>210</v>
      </c>
      <c r="UAL44" t="s">
        <v>210</v>
      </c>
      <c r="UAM44" t="s">
        <v>210</v>
      </c>
      <c r="UAN44" t="s">
        <v>210</v>
      </c>
      <c r="UAO44" t="s">
        <v>210</v>
      </c>
      <c r="UAP44" t="s">
        <v>210</v>
      </c>
      <c r="UAQ44" t="s">
        <v>210</v>
      </c>
      <c r="UAR44" t="s">
        <v>210</v>
      </c>
      <c r="UAS44" t="s">
        <v>210</v>
      </c>
      <c r="UAT44" t="s">
        <v>210</v>
      </c>
      <c r="UAU44" t="s">
        <v>210</v>
      </c>
      <c r="UAV44" t="s">
        <v>210</v>
      </c>
      <c r="UAW44" t="s">
        <v>210</v>
      </c>
      <c r="UAX44" t="s">
        <v>210</v>
      </c>
      <c r="UAY44" t="s">
        <v>210</v>
      </c>
      <c r="UAZ44" t="s">
        <v>210</v>
      </c>
      <c r="UBA44" t="s">
        <v>210</v>
      </c>
      <c r="UBB44" t="s">
        <v>210</v>
      </c>
      <c r="UBC44" t="s">
        <v>210</v>
      </c>
      <c r="UBD44" t="s">
        <v>210</v>
      </c>
      <c r="UBE44" t="s">
        <v>210</v>
      </c>
      <c r="UBF44" t="s">
        <v>210</v>
      </c>
      <c r="UBG44" t="s">
        <v>210</v>
      </c>
      <c r="UBH44" t="s">
        <v>210</v>
      </c>
      <c r="UBI44" t="s">
        <v>210</v>
      </c>
      <c r="UBJ44" t="s">
        <v>210</v>
      </c>
      <c r="UBK44" t="s">
        <v>210</v>
      </c>
      <c r="UBL44" t="s">
        <v>210</v>
      </c>
      <c r="UBM44" t="s">
        <v>210</v>
      </c>
      <c r="UBN44" t="s">
        <v>210</v>
      </c>
      <c r="UBO44" t="s">
        <v>210</v>
      </c>
      <c r="UBP44" t="s">
        <v>210</v>
      </c>
      <c r="UBQ44" t="s">
        <v>210</v>
      </c>
      <c r="UBR44" t="s">
        <v>210</v>
      </c>
      <c r="UBS44" t="s">
        <v>210</v>
      </c>
      <c r="UBT44" t="s">
        <v>210</v>
      </c>
      <c r="UBU44" t="s">
        <v>210</v>
      </c>
      <c r="UBV44" t="s">
        <v>210</v>
      </c>
      <c r="UBW44" t="s">
        <v>210</v>
      </c>
      <c r="UBX44" t="s">
        <v>210</v>
      </c>
      <c r="UBY44" t="s">
        <v>210</v>
      </c>
      <c r="UBZ44" t="s">
        <v>210</v>
      </c>
      <c r="UCA44" t="s">
        <v>210</v>
      </c>
      <c r="UCB44" t="s">
        <v>210</v>
      </c>
      <c r="UCC44" t="s">
        <v>210</v>
      </c>
      <c r="UCD44" t="s">
        <v>210</v>
      </c>
      <c r="UCE44" t="s">
        <v>210</v>
      </c>
      <c r="UCF44" t="s">
        <v>210</v>
      </c>
      <c r="UCG44" t="s">
        <v>210</v>
      </c>
      <c r="UCH44" t="s">
        <v>210</v>
      </c>
      <c r="UCI44" t="s">
        <v>210</v>
      </c>
      <c r="UCJ44" t="s">
        <v>210</v>
      </c>
      <c r="UCK44" t="s">
        <v>210</v>
      </c>
      <c r="UCL44" t="s">
        <v>210</v>
      </c>
      <c r="UCM44" t="s">
        <v>210</v>
      </c>
      <c r="UCN44" t="s">
        <v>210</v>
      </c>
      <c r="UCO44" t="s">
        <v>210</v>
      </c>
      <c r="UCP44" t="s">
        <v>210</v>
      </c>
      <c r="UCQ44" t="s">
        <v>210</v>
      </c>
      <c r="UCR44" t="s">
        <v>210</v>
      </c>
      <c r="UCS44" t="s">
        <v>210</v>
      </c>
      <c r="UCT44" t="s">
        <v>210</v>
      </c>
      <c r="UCU44" t="s">
        <v>210</v>
      </c>
      <c r="UCV44" t="s">
        <v>210</v>
      </c>
      <c r="UCW44" t="s">
        <v>210</v>
      </c>
      <c r="UCX44" t="s">
        <v>210</v>
      </c>
      <c r="UCY44" t="s">
        <v>210</v>
      </c>
      <c r="UCZ44" t="s">
        <v>210</v>
      </c>
      <c r="UDA44" t="s">
        <v>210</v>
      </c>
      <c r="UDB44" t="s">
        <v>210</v>
      </c>
      <c r="UDC44" t="s">
        <v>210</v>
      </c>
      <c r="UDD44" t="s">
        <v>210</v>
      </c>
      <c r="UDE44" t="s">
        <v>210</v>
      </c>
      <c r="UDF44" t="s">
        <v>210</v>
      </c>
      <c r="UDG44" t="s">
        <v>210</v>
      </c>
      <c r="UDH44" t="s">
        <v>210</v>
      </c>
      <c r="UDI44" t="s">
        <v>210</v>
      </c>
      <c r="UDJ44" t="s">
        <v>210</v>
      </c>
      <c r="UDK44" t="s">
        <v>210</v>
      </c>
      <c r="UDL44" t="s">
        <v>210</v>
      </c>
      <c r="UDM44" t="s">
        <v>210</v>
      </c>
      <c r="UDN44" t="s">
        <v>210</v>
      </c>
      <c r="UDO44" t="s">
        <v>210</v>
      </c>
      <c r="UDP44" t="s">
        <v>210</v>
      </c>
      <c r="UDQ44" t="s">
        <v>210</v>
      </c>
      <c r="UDR44" t="s">
        <v>210</v>
      </c>
      <c r="UDS44" t="s">
        <v>210</v>
      </c>
      <c r="UDT44" t="s">
        <v>210</v>
      </c>
      <c r="UDU44" t="s">
        <v>210</v>
      </c>
      <c r="UDV44" t="s">
        <v>210</v>
      </c>
      <c r="UDW44" t="s">
        <v>210</v>
      </c>
      <c r="UDX44" t="s">
        <v>210</v>
      </c>
      <c r="UDY44" t="s">
        <v>210</v>
      </c>
      <c r="UDZ44" t="s">
        <v>210</v>
      </c>
      <c r="UEA44" t="s">
        <v>210</v>
      </c>
      <c r="UEB44" t="s">
        <v>210</v>
      </c>
      <c r="UEC44" t="s">
        <v>210</v>
      </c>
      <c r="UED44" t="s">
        <v>210</v>
      </c>
      <c r="UEE44" t="s">
        <v>210</v>
      </c>
      <c r="UEF44" t="s">
        <v>210</v>
      </c>
      <c r="UEG44" t="s">
        <v>210</v>
      </c>
      <c r="UEH44" t="s">
        <v>210</v>
      </c>
      <c r="UEI44" t="s">
        <v>210</v>
      </c>
      <c r="UEJ44" t="s">
        <v>210</v>
      </c>
      <c r="UEK44" t="s">
        <v>210</v>
      </c>
      <c r="UEL44" t="s">
        <v>210</v>
      </c>
      <c r="UEM44" t="s">
        <v>210</v>
      </c>
      <c r="UEN44" t="s">
        <v>210</v>
      </c>
      <c r="UEO44" t="s">
        <v>210</v>
      </c>
      <c r="UEP44" t="s">
        <v>210</v>
      </c>
      <c r="UEQ44" t="s">
        <v>210</v>
      </c>
      <c r="UER44" t="s">
        <v>210</v>
      </c>
      <c r="UES44" t="s">
        <v>210</v>
      </c>
      <c r="UET44" t="s">
        <v>210</v>
      </c>
      <c r="UEU44" t="s">
        <v>210</v>
      </c>
      <c r="UEV44" t="s">
        <v>210</v>
      </c>
      <c r="UEW44" t="s">
        <v>210</v>
      </c>
      <c r="UEX44" t="s">
        <v>210</v>
      </c>
      <c r="UEY44" t="s">
        <v>210</v>
      </c>
      <c r="UEZ44" t="s">
        <v>210</v>
      </c>
      <c r="UFA44" t="s">
        <v>210</v>
      </c>
      <c r="UFB44" t="s">
        <v>210</v>
      </c>
      <c r="UFC44" t="s">
        <v>210</v>
      </c>
      <c r="UFD44" t="s">
        <v>210</v>
      </c>
      <c r="UFE44" t="s">
        <v>210</v>
      </c>
      <c r="UFF44" t="s">
        <v>210</v>
      </c>
      <c r="UFG44" t="s">
        <v>210</v>
      </c>
      <c r="UFH44" t="s">
        <v>210</v>
      </c>
      <c r="UFI44" t="s">
        <v>210</v>
      </c>
      <c r="UFJ44" t="s">
        <v>210</v>
      </c>
      <c r="UFK44" t="s">
        <v>210</v>
      </c>
      <c r="UFL44" t="s">
        <v>210</v>
      </c>
      <c r="UFM44" t="s">
        <v>210</v>
      </c>
      <c r="UFN44" t="s">
        <v>210</v>
      </c>
      <c r="UFO44" t="s">
        <v>210</v>
      </c>
      <c r="UFP44" t="s">
        <v>210</v>
      </c>
      <c r="UFQ44" t="s">
        <v>210</v>
      </c>
      <c r="UFR44" t="s">
        <v>210</v>
      </c>
      <c r="UFS44" t="s">
        <v>210</v>
      </c>
      <c r="UFT44" t="s">
        <v>210</v>
      </c>
      <c r="UFU44" t="s">
        <v>210</v>
      </c>
      <c r="UFV44" t="s">
        <v>210</v>
      </c>
      <c r="UFW44" t="s">
        <v>210</v>
      </c>
      <c r="UFX44" t="s">
        <v>210</v>
      </c>
      <c r="UFY44" t="s">
        <v>210</v>
      </c>
      <c r="UFZ44" t="s">
        <v>210</v>
      </c>
      <c r="UGA44" t="s">
        <v>210</v>
      </c>
      <c r="UGB44" t="s">
        <v>210</v>
      </c>
      <c r="UGC44" t="s">
        <v>210</v>
      </c>
      <c r="UGD44" t="s">
        <v>210</v>
      </c>
      <c r="UGE44" t="s">
        <v>210</v>
      </c>
      <c r="UGF44" t="s">
        <v>210</v>
      </c>
      <c r="UGG44" t="s">
        <v>210</v>
      </c>
      <c r="UGH44" t="s">
        <v>210</v>
      </c>
      <c r="UGI44" t="s">
        <v>210</v>
      </c>
      <c r="UGJ44" t="s">
        <v>210</v>
      </c>
      <c r="UGK44" t="s">
        <v>210</v>
      </c>
      <c r="UGL44" t="s">
        <v>210</v>
      </c>
      <c r="UGM44" t="s">
        <v>210</v>
      </c>
      <c r="UGN44" t="s">
        <v>210</v>
      </c>
      <c r="UGO44" t="s">
        <v>210</v>
      </c>
      <c r="UGP44" t="s">
        <v>210</v>
      </c>
      <c r="UGQ44" t="s">
        <v>210</v>
      </c>
      <c r="UGR44" t="s">
        <v>210</v>
      </c>
      <c r="UGS44" t="s">
        <v>210</v>
      </c>
      <c r="UGT44" t="s">
        <v>210</v>
      </c>
      <c r="UGU44" t="s">
        <v>210</v>
      </c>
      <c r="UGV44" t="s">
        <v>210</v>
      </c>
      <c r="UGW44" t="s">
        <v>210</v>
      </c>
      <c r="UGX44" t="s">
        <v>210</v>
      </c>
      <c r="UGY44" t="s">
        <v>210</v>
      </c>
      <c r="UGZ44" t="s">
        <v>210</v>
      </c>
      <c r="UHA44" t="s">
        <v>210</v>
      </c>
      <c r="UHB44" t="s">
        <v>210</v>
      </c>
      <c r="UHC44" t="s">
        <v>210</v>
      </c>
      <c r="UHD44" t="s">
        <v>210</v>
      </c>
      <c r="UHE44" t="s">
        <v>210</v>
      </c>
      <c r="UHF44" t="s">
        <v>210</v>
      </c>
      <c r="UHG44" t="s">
        <v>210</v>
      </c>
      <c r="UHH44" t="s">
        <v>210</v>
      </c>
      <c r="UHI44" t="s">
        <v>210</v>
      </c>
      <c r="UHJ44" t="s">
        <v>210</v>
      </c>
      <c r="UHK44" t="s">
        <v>210</v>
      </c>
      <c r="UHL44" t="s">
        <v>210</v>
      </c>
      <c r="UHM44" t="s">
        <v>210</v>
      </c>
      <c r="UHN44" t="s">
        <v>210</v>
      </c>
      <c r="UHO44" t="s">
        <v>210</v>
      </c>
      <c r="UHP44" t="s">
        <v>210</v>
      </c>
      <c r="UHQ44" t="s">
        <v>210</v>
      </c>
      <c r="UHR44" t="s">
        <v>210</v>
      </c>
      <c r="UHS44" t="s">
        <v>210</v>
      </c>
      <c r="UHT44" t="s">
        <v>210</v>
      </c>
      <c r="UHU44" t="s">
        <v>210</v>
      </c>
      <c r="UHV44" t="s">
        <v>210</v>
      </c>
      <c r="UHW44" t="s">
        <v>210</v>
      </c>
      <c r="UHX44" t="s">
        <v>210</v>
      </c>
      <c r="UHY44" t="s">
        <v>210</v>
      </c>
      <c r="UHZ44" t="s">
        <v>210</v>
      </c>
      <c r="UIA44" t="s">
        <v>210</v>
      </c>
      <c r="UIB44" t="s">
        <v>210</v>
      </c>
      <c r="UIC44" t="s">
        <v>210</v>
      </c>
      <c r="UID44" t="s">
        <v>210</v>
      </c>
      <c r="UIE44" t="s">
        <v>210</v>
      </c>
      <c r="UIF44" t="s">
        <v>210</v>
      </c>
      <c r="UIG44" t="s">
        <v>210</v>
      </c>
      <c r="UIH44" t="s">
        <v>210</v>
      </c>
      <c r="UII44" t="s">
        <v>210</v>
      </c>
      <c r="UIJ44" t="s">
        <v>210</v>
      </c>
      <c r="UIK44" t="s">
        <v>210</v>
      </c>
      <c r="UIL44" t="s">
        <v>210</v>
      </c>
      <c r="UIM44" t="s">
        <v>210</v>
      </c>
      <c r="UIN44" t="s">
        <v>210</v>
      </c>
      <c r="UIO44" t="s">
        <v>210</v>
      </c>
      <c r="UIP44" t="s">
        <v>210</v>
      </c>
      <c r="UIQ44" t="s">
        <v>210</v>
      </c>
      <c r="UIR44" t="s">
        <v>210</v>
      </c>
      <c r="UIS44" t="s">
        <v>210</v>
      </c>
      <c r="UIT44" t="s">
        <v>210</v>
      </c>
      <c r="UIU44" t="s">
        <v>210</v>
      </c>
      <c r="UIV44" t="s">
        <v>210</v>
      </c>
      <c r="UIW44" t="s">
        <v>210</v>
      </c>
      <c r="UIX44" t="s">
        <v>210</v>
      </c>
      <c r="UIY44" t="s">
        <v>210</v>
      </c>
      <c r="UIZ44" t="s">
        <v>210</v>
      </c>
      <c r="UJA44" t="s">
        <v>210</v>
      </c>
      <c r="UJB44" t="s">
        <v>210</v>
      </c>
      <c r="UJC44" t="s">
        <v>210</v>
      </c>
      <c r="UJD44" t="s">
        <v>210</v>
      </c>
      <c r="UJE44" t="s">
        <v>210</v>
      </c>
      <c r="UJF44" t="s">
        <v>210</v>
      </c>
      <c r="UJG44" t="s">
        <v>210</v>
      </c>
      <c r="UJH44" t="s">
        <v>210</v>
      </c>
      <c r="UJI44" t="s">
        <v>210</v>
      </c>
      <c r="UJJ44" t="s">
        <v>210</v>
      </c>
      <c r="UJK44" t="s">
        <v>210</v>
      </c>
      <c r="UJL44" t="s">
        <v>210</v>
      </c>
      <c r="UJM44" t="s">
        <v>210</v>
      </c>
      <c r="UJN44" t="s">
        <v>210</v>
      </c>
      <c r="UJO44" t="s">
        <v>210</v>
      </c>
      <c r="UJP44" t="s">
        <v>210</v>
      </c>
      <c r="UJQ44" t="s">
        <v>210</v>
      </c>
      <c r="UJR44" t="s">
        <v>210</v>
      </c>
      <c r="UJS44" t="s">
        <v>210</v>
      </c>
      <c r="UJT44" t="s">
        <v>210</v>
      </c>
      <c r="UJU44" t="s">
        <v>210</v>
      </c>
      <c r="UJV44" t="s">
        <v>210</v>
      </c>
      <c r="UJW44" t="s">
        <v>210</v>
      </c>
      <c r="UJX44" t="s">
        <v>210</v>
      </c>
      <c r="UJY44" t="s">
        <v>210</v>
      </c>
      <c r="UJZ44" t="s">
        <v>210</v>
      </c>
      <c r="UKA44" t="s">
        <v>210</v>
      </c>
      <c r="UKB44" t="s">
        <v>210</v>
      </c>
      <c r="UKC44" t="s">
        <v>210</v>
      </c>
      <c r="UKD44" t="s">
        <v>210</v>
      </c>
      <c r="UKE44" t="s">
        <v>210</v>
      </c>
      <c r="UKF44" t="s">
        <v>210</v>
      </c>
      <c r="UKG44" t="s">
        <v>210</v>
      </c>
      <c r="UKH44" t="s">
        <v>210</v>
      </c>
      <c r="UKI44" t="s">
        <v>210</v>
      </c>
      <c r="UKJ44" t="s">
        <v>210</v>
      </c>
      <c r="UKK44" t="s">
        <v>210</v>
      </c>
      <c r="UKL44" t="s">
        <v>210</v>
      </c>
      <c r="UKM44" t="s">
        <v>210</v>
      </c>
      <c r="UKN44" t="s">
        <v>210</v>
      </c>
      <c r="UKO44" t="s">
        <v>210</v>
      </c>
      <c r="UKP44" t="s">
        <v>210</v>
      </c>
      <c r="UKQ44" t="s">
        <v>210</v>
      </c>
      <c r="UKR44" t="s">
        <v>210</v>
      </c>
      <c r="UKS44" t="s">
        <v>210</v>
      </c>
      <c r="UKT44" t="s">
        <v>210</v>
      </c>
      <c r="UKU44" t="s">
        <v>210</v>
      </c>
      <c r="UKV44" t="s">
        <v>210</v>
      </c>
      <c r="UKW44" t="s">
        <v>210</v>
      </c>
      <c r="UKX44" t="s">
        <v>210</v>
      </c>
      <c r="UKY44" t="s">
        <v>210</v>
      </c>
      <c r="UKZ44" t="s">
        <v>210</v>
      </c>
      <c r="ULA44" t="s">
        <v>210</v>
      </c>
      <c r="ULB44" t="s">
        <v>210</v>
      </c>
      <c r="ULC44" t="s">
        <v>210</v>
      </c>
      <c r="ULD44" t="s">
        <v>210</v>
      </c>
      <c r="ULE44" t="s">
        <v>210</v>
      </c>
      <c r="ULF44" t="s">
        <v>210</v>
      </c>
      <c r="ULG44" t="s">
        <v>210</v>
      </c>
      <c r="ULH44" t="s">
        <v>210</v>
      </c>
      <c r="ULI44" t="s">
        <v>210</v>
      </c>
      <c r="ULJ44" t="s">
        <v>210</v>
      </c>
      <c r="ULK44" t="s">
        <v>210</v>
      </c>
      <c r="ULL44" t="s">
        <v>210</v>
      </c>
      <c r="ULM44" t="s">
        <v>210</v>
      </c>
      <c r="ULN44" t="s">
        <v>210</v>
      </c>
      <c r="ULO44" t="s">
        <v>210</v>
      </c>
      <c r="ULP44" t="s">
        <v>210</v>
      </c>
      <c r="ULQ44" t="s">
        <v>210</v>
      </c>
      <c r="ULR44" t="s">
        <v>210</v>
      </c>
      <c r="ULS44" t="s">
        <v>210</v>
      </c>
      <c r="ULT44" t="s">
        <v>210</v>
      </c>
      <c r="ULU44" t="s">
        <v>210</v>
      </c>
      <c r="ULV44" t="s">
        <v>210</v>
      </c>
      <c r="ULW44" t="s">
        <v>210</v>
      </c>
      <c r="ULX44" t="s">
        <v>210</v>
      </c>
      <c r="ULY44" t="s">
        <v>210</v>
      </c>
      <c r="ULZ44" t="s">
        <v>210</v>
      </c>
      <c r="UMA44" t="s">
        <v>210</v>
      </c>
      <c r="UMB44" t="s">
        <v>210</v>
      </c>
      <c r="UMC44" t="s">
        <v>210</v>
      </c>
      <c r="UMD44" t="s">
        <v>210</v>
      </c>
      <c r="UME44" t="s">
        <v>210</v>
      </c>
      <c r="UMF44" t="s">
        <v>210</v>
      </c>
      <c r="UMG44" t="s">
        <v>210</v>
      </c>
      <c r="UMH44" t="s">
        <v>210</v>
      </c>
      <c r="UMI44" t="s">
        <v>210</v>
      </c>
      <c r="UMJ44" t="s">
        <v>210</v>
      </c>
      <c r="UMK44" t="s">
        <v>210</v>
      </c>
      <c r="UML44" t="s">
        <v>210</v>
      </c>
      <c r="UMM44" t="s">
        <v>210</v>
      </c>
      <c r="UMN44" t="s">
        <v>210</v>
      </c>
      <c r="UMO44" t="s">
        <v>210</v>
      </c>
      <c r="UMP44" t="s">
        <v>210</v>
      </c>
      <c r="UMQ44" t="s">
        <v>210</v>
      </c>
      <c r="UMR44" t="s">
        <v>210</v>
      </c>
      <c r="UMS44" t="s">
        <v>210</v>
      </c>
      <c r="UMT44" t="s">
        <v>210</v>
      </c>
      <c r="UMU44" t="s">
        <v>210</v>
      </c>
      <c r="UMV44" t="s">
        <v>210</v>
      </c>
      <c r="UMW44" t="s">
        <v>210</v>
      </c>
      <c r="UMX44" t="s">
        <v>210</v>
      </c>
      <c r="UMY44" t="s">
        <v>210</v>
      </c>
      <c r="UMZ44" t="s">
        <v>210</v>
      </c>
      <c r="UNA44" t="s">
        <v>210</v>
      </c>
      <c r="UNB44" t="s">
        <v>210</v>
      </c>
      <c r="UNC44" t="s">
        <v>210</v>
      </c>
      <c r="UND44" t="s">
        <v>210</v>
      </c>
      <c r="UNE44" t="s">
        <v>210</v>
      </c>
      <c r="UNF44" t="s">
        <v>210</v>
      </c>
      <c r="UNG44" t="s">
        <v>210</v>
      </c>
      <c r="UNH44" t="s">
        <v>210</v>
      </c>
      <c r="UNI44" t="s">
        <v>210</v>
      </c>
      <c r="UNJ44" t="s">
        <v>210</v>
      </c>
      <c r="UNK44" t="s">
        <v>210</v>
      </c>
      <c r="UNL44" t="s">
        <v>210</v>
      </c>
      <c r="UNM44" t="s">
        <v>210</v>
      </c>
      <c r="UNN44" t="s">
        <v>210</v>
      </c>
      <c r="UNO44" t="s">
        <v>210</v>
      </c>
      <c r="UNP44" t="s">
        <v>210</v>
      </c>
      <c r="UNQ44" t="s">
        <v>210</v>
      </c>
      <c r="UNR44" t="s">
        <v>210</v>
      </c>
      <c r="UNS44" t="s">
        <v>210</v>
      </c>
      <c r="UNT44" t="s">
        <v>210</v>
      </c>
      <c r="UNU44" t="s">
        <v>210</v>
      </c>
      <c r="UNV44" t="s">
        <v>210</v>
      </c>
      <c r="UNW44" t="s">
        <v>210</v>
      </c>
      <c r="UNX44" t="s">
        <v>210</v>
      </c>
      <c r="UNY44" t="s">
        <v>210</v>
      </c>
      <c r="UNZ44" t="s">
        <v>210</v>
      </c>
      <c r="UOA44" t="s">
        <v>210</v>
      </c>
      <c r="UOB44" t="s">
        <v>210</v>
      </c>
      <c r="UOC44" t="s">
        <v>210</v>
      </c>
      <c r="UOD44" t="s">
        <v>210</v>
      </c>
      <c r="UOE44" t="s">
        <v>210</v>
      </c>
      <c r="UOF44" t="s">
        <v>210</v>
      </c>
      <c r="UOG44" t="s">
        <v>210</v>
      </c>
      <c r="UOH44" t="s">
        <v>210</v>
      </c>
      <c r="UOI44" t="s">
        <v>210</v>
      </c>
      <c r="UOJ44" t="s">
        <v>210</v>
      </c>
      <c r="UOK44" t="s">
        <v>210</v>
      </c>
      <c r="UOL44" t="s">
        <v>210</v>
      </c>
      <c r="UOM44" t="s">
        <v>210</v>
      </c>
      <c r="UON44" t="s">
        <v>210</v>
      </c>
      <c r="UOO44" t="s">
        <v>210</v>
      </c>
      <c r="UOP44" t="s">
        <v>210</v>
      </c>
      <c r="UOQ44" t="s">
        <v>210</v>
      </c>
      <c r="UOR44" t="s">
        <v>210</v>
      </c>
      <c r="UOS44" t="s">
        <v>210</v>
      </c>
      <c r="UOT44" t="s">
        <v>210</v>
      </c>
      <c r="UOU44" t="s">
        <v>210</v>
      </c>
      <c r="UOV44" t="s">
        <v>210</v>
      </c>
      <c r="UOW44" t="s">
        <v>210</v>
      </c>
      <c r="UOX44" t="s">
        <v>210</v>
      </c>
      <c r="UOY44" t="s">
        <v>210</v>
      </c>
      <c r="UOZ44" t="s">
        <v>210</v>
      </c>
      <c r="UPA44" t="s">
        <v>210</v>
      </c>
      <c r="UPB44" t="s">
        <v>210</v>
      </c>
      <c r="UPC44" t="s">
        <v>210</v>
      </c>
      <c r="UPD44" t="s">
        <v>210</v>
      </c>
      <c r="UPE44" t="s">
        <v>210</v>
      </c>
      <c r="UPF44" t="s">
        <v>210</v>
      </c>
      <c r="UPG44" t="s">
        <v>210</v>
      </c>
      <c r="UPH44" t="s">
        <v>210</v>
      </c>
      <c r="UPI44" t="s">
        <v>210</v>
      </c>
      <c r="UPJ44" t="s">
        <v>210</v>
      </c>
      <c r="UPK44" t="s">
        <v>210</v>
      </c>
      <c r="UPL44" t="s">
        <v>210</v>
      </c>
      <c r="UPM44" t="s">
        <v>210</v>
      </c>
      <c r="UPN44" t="s">
        <v>210</v>
      </c>
      <c r="UPO44" t="s">
        <v>210</v>
      </c>
      <c r="UPP44" t="s">
        <v>210</v>
      </c>
      <c r="UPQ44" t="s">
        <v>210</v>
      </c>
      <c r="UPR44" t="s">
        <v>210</v>
      </c>
      <c r="UPS44" t="s">
        <v>210</v>
      </c>
      <c r="UPT44" t="s">
        <v>210</v>
      </c>
      <c r="UPU44" t="s">
        <v>210</v>
      </c>
      <c r="UPV44" t="s">
        <v>210</v>
      </c>
      <c r="UPW44" t="s">
        <v>210</v>
      </c>
      <c r="UPX44" t="s">
        <v>210</v>
      </c>
      <c r="UPY44" t="s">
        <v>210</v>
      </c>
      <c r="UPZ44" t="s">
        <v>210</v>
      </c>
      <c r="UQA44" t="s">
        <v>210</v>
      </c>
      <c r="UQB44" t="s">
        <v>210</v>
      </c>
      <c r="UQC44" t="s">
        <v>210</v>
      </c>
      <c r="UQD44" t="s">
        <v>210</v>
      </c>
      <c r="UQE44" t="s">
        <v>210</v>
      </c>
      <c r="UQF44" t="s">
        <v>210</v>
      </c>
      <c r="UQG44" t="s">
        <v>210</v>
      </c>
      <c r="UQH44" t="s">
        <v>210</v>
      </c>
      <c r="UQI44" t="s">
        <v>210</v>
      </c>
      <c r="UQJ44" t="s">
        <v>210</v>
      </c>
      <c r="UQK44" t="s">
        <v>210</v>
      </c>
      <c r="UQL44" t="s">
        <v>210</v>
      </c>
      <c r="UQM44" t="s">
        <v>210</v>
      </c>
      <c r="UQN44" t="s">
        <v>210</v>
      </c>
      <c r="UQO44" t="s">
        <v>210</v>
      </c>
      <c r="UQP44" t="s">
        <v>210</v>
      </c>
      <c r="UQQ44" t="s">
        <v>210</v>
      </c>
      <c r="UQR44" t="s">
        <v>210</v>
      </c>
      <c r="UQS44" t="s">
        <v>210</v>
      </c>
      <c r="UQT44" t="s">
        <v>210</v>
      </c>
      <c r="UQU44" t="s">
        <v>210</v>
      </c>
      <c r="UQV44" t="s">
        <v>210</v>
      </c>
      <c r="UQW44" t="s">
        <v>210</v>
      </c>
      <c r="UQX44" t="s">
        <v>210</v>
      </c>
      <c r="UQY44" t="s">
        <v>210</v>
      </c>
      <c r="UQZ44" t="s">
        <v>210</v>
      </c>
      <c r="URA44" t="s">
        <v>210</v>
      </c>
      <c r="URB44" t="s">
        <v>210</v>
      </c>
      <c r="URC44" t="s">
        <v>210</v>
      </c>
      <c r="URD44" t="s">
        <v>210</v>
      </c>
      <c r="URE44" t="s">
        <v>210</v>
      </c>
      <c r="URF44" t="s">
        <v>210</v>
      </c>
      <c r="URG44" t="s">
        <v>210</v>
      </c>
      <c r="URH44" t="s">
        <v>210</v>
      </c>
      <c r="URI44" t="s">
        <v>210</v>
      </c>
      <c r="URJ44" t="s">
        <v>210</v>
      </c>
      <c r="URK44" t="s">
        <v>210</v>
      </c>
      <c r="URL44" t="s">
        <v>210</v>
      </c>
      <c r="URM44" t="s">
        <v>210</v>
      </c>
      <c r="URN44" t="s">
        <v>210</v>
      </c>
      <c r="URO44" t="s">
        <v>210</v>
      </c>
      <c r="URP44" t="s">
        <v>210</v>
      </c>
      <c r="URQ44" t="s">
        <v>210</v>
      </c>
      <c r="URR44" t="s">
        <v>210</v>
      </c>
      <c r="URS44" t="s">
        <v>210</v>
      </c>
      <c r="URT44" t="s">
        <v>210</v>
      </c>
      <c r="URU44" t="s">
        <v>210</v>
      </c>
      <c r="URV44" t="s">
        <v>210</v>
      </c>
      <c r="URW44" t="s">
        <v>210</v>
      </c>
      <c r="URX44" t="s">
        <v>210</v>
      </c>
      <c r="URY44" t="s">
        <v>210</v>
      </c>
      <c r="URZ44" t="s">
        <v>210</v>
      </c>
      <c r="USA44" t="s">
        <v>210</v>
      </c>
      <c r="USB44" t="s">
        <v>210</v>
      </c>
      <c r="USC44" t="s">
        <v>210</v>
      </c>
      <c r="USD44" t="s">
        <v>210</v>
      </c>
      <c r="USE44" t="s">
        <v>210</v>
      </c>
      <c r="USF44" t="s">
        <v>210</v>
      </c>
      <c r="USG44" t="s">
        <v>210</v>
      </c>
      <c r="USH44" t="s">
        <v>210</v>
      </c>
      <c r="USI44" t="s">
        <v>210</v>
      </c>
      <c r="USJ44" t="s">
        <v>210</v>
      </c>
      <c r="USK44" t="s">
        <v>210</v>
      </c>
      <c r="USL44" t="s">
        <v>210</v>
      </c>
      <c r="USM44" t="s">
        <v>210</v>
      </c>
      <c r="USN44" t="s">
        <v>210</v>
      </c>
      <c r="USO44" t="s">
        <v>210</v>
      </c>
      <c r="USP44" t="s">
        <v>210</v>
      </c>
      <c r="USQ44" t="s">
        <v>210</v>
      </c>
      <c r="USR44" t="s">
        <v>210</v>
      </c>
      <c r="USS44" t="s">
        <v>210</v>
      </c>
      <c r="UST44" t="s">
        <v>210</v>
      </c>
      <c r="USU44" t="s">
        <v>210</v>
      </c>
      <c r="USV44" t="s">
        <v>210</v>
      </c>
      <c r="USW44" t="s">
        <v>210</v>
      </c>
      <c r="USX44" t="s">
        <v>210</v>
      </c>
      <c r="USY44" t="s">
        <v>210</v>
      </c>
      <c r="USZ44" t="s">
        <v>210</v>
      </c>
      <c r="UTA44" t="s">
        <v>210</v>
      </c>
      <c r="UTB44" t="s">
        <v>210</v>
      </c>
      <c r="UTC44" t="s">
        <v>210</v>
      </c>
      <c r="UTD44" t="s">
        <v>210</v>
      </c>
      <c r="UTE44" t="s">
        <v>210</v>
      </c>
      <c r="UTF44" t="s">
        <v>210</v>
      </c>
      <c r="UTG44" t="s">
        <v>210</v>
      </c>
      <c r="UTH44" t="s">
        <v>210</v>
      </c>
      <c r="UTI44" t="s">
        <v>210</v>
      </c>
      <c r="UTJ44" t="s">
        <v>210</v>
      </c>
      <c r="UTK44" t="s">
        <v>210</v>
      </c>
      <c r="UTL44" t="s">
        <v>210</v>
      </c>
      <c r="UTM44" t="s">
        <v>210</v>
      </c>
      <c r="UTN44" t="s">
        <v>210</v>
      </c>
      <c r="UTO44" t="s">
        <v>210</v>
      </c>
      <c r="UTP44" t="s">
        <v>210</v>
      </c>
      <c r="UTQ44" t="s">
        <v>210</v>
      </c>
      <c r="UTR44" t="s">
        <v>210</v>
      </c>
      <c r="UTS44" t="s">
        <v>210</v>
      </c>
      <c r="UTT44" t="s">
        <v>210</v>
      </c>
      <c r="UTU44" t="s">
        <v>210</v>
      </c>
      <c r="UTV44" t="s">
        <v>210</v>
      </c>
      <c r="UTW44" t="s">
        <v>210</v>
      </c>
      <c r="UTX44" t="s">
        <v>210</v>
      </c>
      <c r="UTY44" t="s">
        <v>210</v>
      </c>
      <c r="UTZ44" t="s">
        <v>210</v>
      </c>
      <c r="UUA44" t="s">
        <v>210</v>
      </c>
      <c r="UUB44" t="s">
        <v>210</v>
      </c>
      <c r="UUC44" t="s">
        <v>210</v>
      </c>
      <c r="UUD44" t="s">
        <v>210</v>
      </c>
      <c r="UUE44" t="s">
        <v>210</v>
      </c>
      <c r="UUF44" t="s">
        <v>210</v>
      </c>
      <c r="UUG44" t="s">
        <v>210</v>
      </c>
      <c r="UUH44" t="s">
        <v>210</v>
      </c>
      <c r="UUI44" t="s">
        <v>210</v>
      </c>
      <c r="UUJ44" t="s">
        <v>210</v>
      </c>
      <c r="UUK44" t="s">
        <v>210</v>
      </c>
      <c r="UUL44" t="s">
        <v>210</v>
      </c>
      <c r="UUM44" t="s">
        <v>210</v>
      </c>
      <c r="UUN44" t="s">
        <v>210</v>
      </c>
      <c r="UUO44" t="s">
        <v>210</v>
      </c>
      <c r="UUP44" t="s">
        <v>210</v>
      </c>
      <c r="UUQ44" t="s">
        <v>210</v>
      </c>
      <c r="UUR44" t="s">
        <v>210</v>
      </c>
      <c r="UUS44" t="s">
        <v>210</v>
      </c>
      <c r="UUT44" t="s">
        <v>210</v>
      </c>
      <c r="UUU44" t="s">
        <v>210</v>
      </c>
      <c r="UUV44" t="s">
        <v>210</v>
      </c>
      <c r="UUW44" t="s">
        <v>210</v>
      </c>
      <c r="UUX44" t="s">
        <v>210</v>
      </c>
      <c r="UUY44" t="s">
        <v>210</v>
      </c>
      <c r="UUZ44" t="s">
        <v>210</v>
      </c>
      <c r="UVA44" t="s">
        <v>210</v>
      </c>
      <c r="UVB44" t="s">
        <v>210</v>
      </c>
      <c r="UVC44" t="s">
        <v>210</v>
      </c>
      <c r="UVD44" t="s">
        <v>210</v>
      </c>
      <c r="UVE44" t="s">
        <v>210</v>
      </c>
      <c r="UVF44" t="s">
        <v>210</v>
      </c>
      <c r="UVG44" t="s">
        <v>210</v>
      </c>
      <c r="UVH44" t="s">
        <v>210</v>
      </c>
      <c r="UVI44" t="s">
        <v>210</v>
      </c>
      <c r="UVJ44" t="s">
        <v>210</v>
      </c>
      <c r="UVK44" t="s">
        <v>210</v>
      </c>
      <c r="UVL44" t="s">
        <v>210</v>
      </c>
      <c r="UVM44" t="s">
        <v>210</v>
      </c>
      <c r="UVN44" t="s">
        <v>210</v>
      </c>
      <c r="UVO44" t="s">
        <v>210</v>
      </c>
      <c r="UVP44" t="s">
        <v>210</v>
      </c>
      <c r="UVQ44" t="s">
        <v>210</v>
      </c>
      <c r="UVR44" t="s">
        <v>210</v>
      </c>
      <c r="UVS44" t="s">
        <v>210</v>
      </c>
      <c r="UVT44" t="s">
        <v>210</v>
      </c>
      <c r="UVU44" t="s">
        <v>210</v>
      </c>
      <c r="UVV44" t="s">
        <v>210</v>
      </c>
      <c r="UVW44" t="s">
        <v>210</v>
      </c>
      <c r="UVX44" t="s">
        <v>210</v>
      </c>
      <c r="UVY44" t="s">
        <v>210</v>
      </c>
      <c r="UVZ44" t="s">
        <v>210</v>
      </c>
      <c r="UWA44" t="s">
        <v>210</v>
      </c>
      <c r="UWB44" t="s">
        <v>210</v>
      </c>
      <c r="UWC44" t="s">
        <v>210</v>
      </c>
      <c r="UWD44" t="s">
        <v>210</v>
      </c>
      <c r="UWE44" t="s">
        <v>210</v>
      </c>
      <c r="UWF44" t="s">
        <v>210</v>
      </c>
      <c r="UWG44" t="s">
        <v>210</v>
      </c>
      <c r="UWH44" t="s">
        <v>210</v>
      </c>
      <c r="UWI44" t="s">
        <v>210</v>
      </c>
      <c r="UWJ44" t="s">
        <v>210</v>
      </c>
      <c r="UWK44" t="s">
        <v>210</v>
      </c>
      <c r="UWL44" t="s">
        <v>210</v>
      </c>
      <c r="UWM44" t="s">
        <v>210</v>
      </c>
      <c r="UWN44" t="s">
        <v>210</v>
      </c>
      <c r="UWO44" t="s">
        <v>210</v>
      </c>
      <c r="UWP44" t="s">
        <v>210</v>
      </c>
      <c r="UWQ44" t="s">
        <v>210</v>
      </c>
      <c r="UWR44" t="s">
        <v>210</v>
      </c>
      <c r="UWS44" t="s">
        <v>210</v>
      </c>
      <c r="UWT44" t="s">
        <v>210</v>
      </c>
      <c r="UWU44" t="s">
        <v>210</v>
      </c>
      <c r="UWV44" t="s">
        <v>210</v>
      </c>
      <c r="UWW44" t="s">
        <v>210</v>
      </c>
      <c r="UWX44" t="s">
        <v>210</v>
      </c>
      <c r="UWY44" t="s">
        <v>210</v>
      </c>
      <c r="UWZ44" t="s">
        <v>210</v>
      </c>
      <c r="UXA44" t="s">
        <v>210</v>
      </c>
      <c r="UXB44" t="s">
        <v>210</v>
      </c>
      <c r="UXC44" t="s">
        <v>210</v>
      </c>
      <c r="UXD44" t="s">
        <v>210</v>
      </c>
      <c r="UXE44" t="s">
        <v>210</v>
      </c>
      <c r="UXF44" t="s">
        <v>210</v>
      </c>
      <c r="UXG44" t="s">
        <v>210</v>
      </c>
      <c r="UXH44" t="s">
        <v>210</v>
      </c>
      <c r="UXI44" t="s">
        <v>210</v>
      </c>
      <c r="UXJ44" t="s">
        <v>210</v>
      </c>
      <c r="UXK44" t="s">
        <v>210</v>
      </c>
      <c r="UXL44" t="s">
        <v>210</v>
      </c>
      <c r="UXM44" t="s">
        <v>210</v>
      </c>
      <c r="UXN44" t="s">
        <v>210</v>
      </c>
      <c r="UXO44" t="s">
        <v>210</v>
      </c>
      <c r="UXP44" t="s">
        <v>210</v>
      </c>
      <c r="UXQ44" t="s">
        <v>210</v>
      </c>
      <c r="UXR44" t="s">
        <v>210</v>
      </c>
      <c r="UXS44" t="s">
        <v>210</v>
      </c>
      <c r="UXT44" t="s">
        <v>210</v>
      </c>
      <c r="UXU44" t="s">
        <v>210</v>
      </c>
      <c r="UXV44" t="s">
        <v>210</v>
      </c>
      <c r="UXW44" t="s">
        <v>210</v>
      </c>
      <c r="UXX44" t="s">
        <v>210</v>
      </c>
      <c r="UXY44" t="s">
        <v>210</v>
      </c>
      <c r="UXZ44" t="s">
        <v>210</v>
      </c>
      <c r="UYA44" t="s">
        <v>210</v>
      </c>
      <c r="UYB44" t="s">
        <v>210</v>
      </c>
      <c r="UYC44" t="s">
        <v>210</v>
      </c>
      <c r="UYD44" t="s">
        <v>210</v>
      </c>
      <c r="UYE44" t="s">
        <v>210</v>
      </c>
      <c r="UYF44" t="s">
        <v>210</v>
      </c>
      <c r="UYG44" t="s">
        <v>210</v>
      </c>
      <c r="UYH44" t="s">
        <v>210</v>
      </c>
      <c r="UYI44" t="s">
        <v>210</v>
      </c>
      <c r="UYJ44" t="s">
        <v>210</v>
      </c>
      <c r="UYK44" t="s">
        <v>210</v>
      </c>
      <c r="UYL44" t="s">
        <v>210</v>
      </c>
      <c r="UYM44" t="s">
        <v>210</v>
      </c>
      <c r="UYN44" t="s">
        <v>210</v>
      </c>
      <c r="UYO44" t="s">
        <v>210</v>
      </c>
      <c r="UYP44" t="s">
        <v>210</v>
      </c>
      <c r="UYQ44" t="s">
        <v>210</v>
      </c>
      <c r="UYR44" t="s">
        <v>210</v>
      </c>
      <c r="UYS44" t="s">
        <v>210</v>
      </c>
      <c r="UYT44" t="s">
        <v>210</v>
      </c>
      <c r="UYU44" t="s">
        <v>210</v>
      </c>
      <c r="UYV44" t="s">
        <v>210</v>
      </c>
      <c r="UYW44" t="s">
        <v>210</v>
      </c>
      <c r="UYX44" t="s">
        <v>210</v>
      </c>
      <c r="UYY44" t="s">
        <v>210</v>
      </c>
      <c r="UYZ44" t="s">
        <v>210</v>
      </c>
      <c r="UZA44" t="s">
        <v>210</v>
      </c>
      <c r="UZB44" t="s">
        <v>210</v>
      </c>
      <c r="UZC44" t="s">
        <v>210</v>
      </c>
      <c r="UZD44" t="s">
        <v>210</v>
      </c>
      <c r="UZE44" t="s">
        <v>210</v>
      </c>
      <c r="UZF44" t="s">
        <v>210</v>
      </c>
      <c r="UZG44" t="s">
        <v>210</v>
      </c>
      <c r="UZH44" t="s">
        <v>210</v>
      </c>
      <c r="UZI44" t="s">
        <v>210</v>
      </c>
      <c r="UZJ44" t="s">
        <v>210</v>
      </c>
      <c r="UZK44" t="s">
        <v>210</v>
      </c>
      <c r="UZL44" t="s">
        <v>210</v>
      </c>
      <c r="UZM44" t="s">
        <v>210</v>
      </c>
      <c r="UZN44" t="s">
        <v>210</v>
      </c>
      <c r="UZO44" t="s">
        <v>210</v>
      </c>
      <c r="UZP44" t="s">
        <v>210</v>
      </c>
      <c r="UZQ44" t="s">
        <v>210</v>
      </c>
      <c r="UZR44" t="s">
        <v>210</v>
      </c>
      <c r="UZS44" t="s">
        <v>210</v>
      </c>
      <c r="UZT44" t="s">
        <v>210</v>
      </c>
      <c r="UZU44" t="s">
        <v>210</v>
      </c>
      <c r="UZV44" t="s">
        <v>210</v>
      </c>
      <c r="UZW44" t="s">
        <v>210</v>
      </c>
      <c r="UZX44" t="s">
        <v>210</v>
      </c>
      <c r="UZY44" t="s">
        <v>210</v>
      </c>
      <c r="UZZ44" t="s">
        <v>210</v>
      </c>
      <c r="VAA44" t="s">
        <v>210</v>
      </c>
      <c r="VAB44" t="s">
        <v>210</v>
      </c>
      <c r="VAC44" t="s">
        <v>210</v>
      </c>
      <c r="VAD44" t="s">
        <v>210</v>
      </c>
      <c r="VAE44" t="s">
        <v>210</v>
      </c>
      <c r="VAF44" t="s">
        <v>210</v>
      </c>
      <c r="VAG44" t="s">
        <v>210</v>
      </c>
      <c r="VAH44" t="s">
        <v>210</v>
      </c>
      <c r="VAI44" t="s">
        <v>210</v>
      </c>
      <c r="VAJ44" t="s">
        <v>210</v>
      </c>
      <c r="VAK44" t="s">
        <v>210</v>
      </c>
      <c r="VAL44" t="s">
        <v>210</v>
      </c>
      <c r="VAM44" t="s">
        <v>210</v>
      </c>
      <c r="VAN44" t="s">
        <v>210</v>
      </c>
      <c r="VAO44" t="s">
        <v>210</v>
      </c>
      <c r="VAP44" t="s">
        <v>210</v>
      </c>
      <c r="VAQ44" t="s">
        <v>210</v>
      </c>
      <c r="VAR44" t="s">
        <v>210</v>
      </c>
      <c r="VAS44" t="s">
        <v>210</v>
      </c>
      <c r="VAT44" t="s">
        <v>210</v>
      </c>
      <c r="VAU44" t="s">
        <v>210</v>
      </c>
      <c r="VAV44" t="s">
        <v>210</v>
      </c>
      <c r="VAW44" t="s">
        <v>210</v>
      </c>
      <c r="VAX44" t="s">
        <v>210</v>
      </c>
      <c r="VAY44" t="s">
        <v>210</v>
      </c>
      <c r="VAZ44" t="s">
        <v>210</v>
      </c>
      <c r="VBA44" t="s">
        <v>210</v>
      </c>
      <c r="VBB44" t="s">
        <v>210</v>
      </c>
      <c r="VBC44" t="s">
        <v>210</v>
      </c>
      <c r="VBD44" t="s">
        <v>210</v>
      </c>
      <c r="VBE44" t="s">
        <v>210</v>
      </c>
      <c r="VBF44" t="s">
        <v>210</v>
      </c>
      <c r="VBG44" t="s">
        <v>210</v>
      </c>
      <c r="VBH44" t="s">
        <v>210</v>
      </c>
      <c r="VBI44" t="s">
        <v>210</v>
      </c>
      <c r="VBJ44" t="s">
        <v>210</v>
      </c>
      <c r="VBK44" t="s">
        <v>210</v>
      </c>
      <c r="VBL44" t="s">
        <v>210</v>
      </c>
      <c r="VBM44" t="s">
        <v>210</v>
      </c>
      <c r="VBN44" t="s">
        <v>210</v>
      </c>
      <c r="VBO44" t="s">
        <v>210</v>
      </c>
      <c r="VBP44" t="s">
        <v>210</v>
      </c>
      <c r="VBQ44" t="s">
        <v>210</v>
      </c>
      <c r="VBR44" t="s">
        <v>210</v>
      </c>
      <c r="VBS44" t="s">
        <v>210</v>
      </c>
      <c r="VBT44" t="s">
        <v>210</v>
      </c>
      <c r="VBU44" t="s">
        <v>210</v>
      </c>
      <c r="VBV44" t="s">
        <v>210</v>
      </c>
      <c r="VBW44" t="s">
        <v>210</v>
      </c>
      <c r="VBX44" t="s">
        <v>210</v>
      </c>
      <c r="VBY44" t="s">
        <v>210</v>
      </c>
      <c r="VBZ44" t="s">
        <v>210</v>
      </c>
      <c r="VCA44" t="s">
        <v>210</v>
      </c>
      <c r="VCB44" t="s">
        <v>210</v>
      </c>
      <c r="VCC44" t="s">
        <v>210</v>
      </c>
      <c r="VCD44" t="s">
        <v>210</v>
      </c>
      <c r="VCE44" t="s">
        <v>210</v>
      </c>
      <c r="VCF44" t="s">
        <v>210</v>
      </c>
      <c r="VCG44" t="s">
        <v>210</v>
      </c>
      <c r="VCH44" t="s">
        <v>210</v>
      </c>
      <c r="VCI44" t="s">
        <v>210</v>
      </c>
      <c r="VCJ44" t="s">
        <v>210</v>
      </c>
      <c r="VCK44" t="s">
        <v>210</v>
      </c>
      <c r="VCL44" t="s">
        <v>210</v>
      </c>
      <c r="VCM44" t="s">
        <v>210</v>
      </c>
      <c r="VCN44" t="s">
        <v>210</v>
      </c>
      <c r="VCO44" t="s">
        <v>210</v>
      </c>
      <c r="VCP44" t="s">
        <v>210</v>
      </c>
      <c r="VCQ44" t="s">
        <v>210</v>
      </c>
      <c r="VCR44" t="s">
        <v>210</v>
      </c>
      <c r="VCS44" t="s">
        <v>210</v>
      </c>
      <c r="VCT44" t="s">
        <v>210</v>
      </c>
      <c r="VCU44" t="s">
        <v>210</v>
      </c>
      <c r="VCV44" t="s">
        <v>210</v>
      </c>
      <c r="VCW44" t="s">
        <v>210</v>
      </c>
      <c r="VCX44" t="s">
        <v>210</v>
      </c>
      <c r="VCY44" t="s">
        <v>210</v>
      </c>
      <c r="VCZ44" t="s">
        <v>210</v>
      </c>
      <c r="VDA44" t="s">
        <v>210</v>
      </c>
      <c r="VDB44" t="s">
        <v>210</v>
      </c>
      <c r="VDC44" t="s">
        <v>210</v>
      </c>
      <c r="VDD44" t="s">
        <v>210</v>
      </c>
      <c r="VDE44" t="s">
        <v>210</v>
      </c>
      <c r="VDF44" t="s">
        <v>210</v>
      </c>
      <c r="VDG44" t="s">
        <v>210</v>
      </c>
      <c r="VDH44" t="s">
        <v>210</v>
      </c>
      <c r="VDI44" t="s">
        <v>210</v>
      </c>
      <c r="VDJ44" t="s">
        <v>210</v>
      </c>
      <c r="VDK44" t="s">
        <v>210</v>
      </c>
      <c r="VDL44" t="s">
        <v>210</v>
      </c>
      <c r="VDM44" t="s">
        <v>210</v>
      </c>
      <c r="VDN44" t="s">
        <v>210</v>
      </c>
      <c r="VDO44" t="s">
        <v>210</v>
      </c>
      <c r="VDP44" t="s">
        <v>210</v>
      </c>
      <c r="VDQ44" t="s">
        <v>210</v>
      </c>
      <c r="VDR44" t="s">
        <v>210</v>
      </c>
      <c r="VDS44" t="s">
        <v>210</v>
      </c>
      <c r="VDT44" t="s">
        <v>210</v>
      </c>
      <c r="VDU44" t="s">
        <v>210</v>
      </c>
      <c r="VDV44" t="s">
        <v>210</v>
      </c>
      <c r="VDW44" t="s">
        <v>210</v>
      </c>
      <c r="VDX44" t="s">
        <v>210</v>
      </c>
      <c r="VDY44" t="s">
        <v>210</v>
      </c>
      <c r="VDZ44" t="s">
        <v>210</v>
      </c>
      <c r="VEA44" t="s">
        <v>210</v>
      </c>
      <c r="VEB44" t="s">
        <v>210</v>
      </c>
      <c r="VEC44" t="s">
        <v>210</v>
      </c>
      <c r="VED44" t="s">
        <v>210</v>
      </c>
      <c r="VEE44" t="s">
        <v>210</v>
      </c>
      <c r="VEF44" t="s">
        <v>210</v>
      </c>
      <c r="VEG44" t="s">
        <v>210</v>
      </c>
      <c r="VEH44" t="s">
        <v>210</v>
      </c>
      <c r="VEI44" t="s">
        <v>210</v>
      </c>
      <c r="VEJ44" t="s">
        <v>210</v>
      </c>
      <c r="VEK44" t="s">
        <v>210</v>
      </c>
      <c r="VEL44" t="s">
        <v>210</v>
      </c>
      <c r="VEM44" t="s">
        <v>210</v>
      </c>
      <c r="VEN44" t="s">
        <v>210</v>
      </c>
      <c r="VEO44" t="s">
        <v>210</v>
      </c>
      <c r="VEP44" t="s">
        <v>210</v>
      </c>
      <c r="VEQ44" t="s">
        <v>210</v>
      </c>
      <c r="VER44" t="s">
        <v>210</v>
      </c>
      <c r="VES44" t="s">
        <v>210</v>
      </c>
      <c r="VET44" t="s">
        <v>210</v>
      </c>
      <c r="VEU44" t="s">
        <v>210</v>
      </c>
      <c r="VEV44" t="s">
        <v>210</v>
      </c>
      <c r="VEW44" t="s">
        <v>210</v>
      </c>
      <c r="VEX44" t="s">
        <v>210</v>
      </c>
      <c r="VEY44" t="s">
        <v>210</v>
      </c>
      <c r="VEZ44" t="s">
        <v>210</v>
      </c>
      <c r="VFA44" t="s">
        <v>210</v>
      </c>
      <c r="VFB44" t="s">
        <v>210</v>
      </c>
      <c r="VFC44" t="s">
        <v>210</v>
      </c>
      <c r="VFD44" t="s">
        <v>210</v>
      </c>
      <c r="VFE44" t="s">
        <v>210</v>
      </c>
      <c r="VFF44" t="s">
        <v>210</v>
      </c>
      <c r="VFG44" t="s">
        <v>210</v>
      </c>
      <c r="VFH44" t="s">
        <v>210</v>
      </c>
      <c r="VFI44" t="s">
        <v>210</v>
      </c>
      <c r="VFJ44" t="s">
        <v>210</v>
      </c>
      <c r="VFK44" t="s">
        <v>210</v>
      </c>
      <c r="VFL44" t="s">
        <v>210</v>
      </c>
      <c r="VFM44" t="s">
        <v>210</v>
      </c>
      <c r="VFN44" t="s">
        <v>210</v>
      </c>
      <c r="VFO44" t="s">
        <v>210</v>
      </c>
      <c r="VFP44" t="s">
        <v>210</v>
      </c>
      <c r="VFQ44" t="s">
        <v>210</v>
      </c>
      <c r="VFR44" t="s">
        <v>210</v>
      </c>
      <c r="VFS44" t="s">
        <v>210</v>
      </c>
      <c r="VFT44" t="s">
        <v>210</v>
      </c>
      <c r="VFU44" t="s">
        <v>210</v>
      </c>
      <c r="VFV44" t="s">
        <v>210</v>
      </c>
      <c r="VFW44" t="s">
        <v>210</v>
      </c>
      <c r="VFX44" t="s">
        <v>210</v>
      </c>
      <c r="VFY44" t="s">
        <v>210</v>
      </c>
      <c r="VFZ44" t="s">
        <v>210</v>
      </c>
      <c r="VGA44" t="s">
        <v>210</v>
      </c>
      <c r="VGB44" t="s">
        <v>210</v>
      </c>
      <c r="VGC44" t="s">
        <v>210</v>
      </c>
      <c r="VGD44" t="s">
        <v>210</v>
      </c>
      <c r="VGE44" t="s">
        <v>210</v>
      </c>
      <c r="VGF44" t="s">
        <v>210</v>
      </c>
      <c r="VGG44" t="s">
        <v>210</v>
      </c>
      <c r="VGH44" t="s">
        <v>210</v>
      </c>
      <c r="VGI44" t="s">
        <v>210</v>
      </c>
      <c r="VGJ44" t="s">
        <v>210</v>
      </c>
      <c r="VGK44" t="s">
        <v>210</v>
      </c>
      <c r="VGL44" t="s">
        <v>210</v>
      </c>
      <c r="VGM44" t="s">
        <v>210</v>
      </c>
      <c r="VGN44" t="s">
        <v>210</v>
      </c>
      <c r="VGO44" t="s">
        <v>210</v>
      </c>
      <c r="VGP44" t="s">
        <v>210</v>
      </c>
      <c r="VGQ44" t="s">
        <v>210</v>
      </c>
      <c r="VGR44" t="s">
        <v>210</v>
      </c>
      <c r="VGS44" t="s">
        <v>210</v>
      </c>
      <c r="VGT44" t="s">
        <v>210</v>
      </c>
      <c r="VGU44" t="s">
        <v>210</v>
      </c>
      <c r="VGV44" t="s">
        <v>210</v>
      </c>
      <c r="VGW44" t="s">
        <v>210</v>
      </c>
      <c r="VGX44" t="s">
        <v>210</v>
      </c>
      <c r="VGY44" t="s">
        <v>210</v>
      </c>
      <c r="VGZ44" t="s">
        <v>210</v>
      </c>
      <c r="VHA44" t="s">
        <v>210</v>
      </c>
      <c r="VHB44" t="s">
        <v>210</v>
      </c>
      <c r="VHC44" t="s">
        <v>210</v>
      </c>
      <c r="VHD44" t="s">
        <v>210</v>
      </c>
      <c r="VHE44" t="s">
        <v>210</v>
      </c>
      <c r="VHF44" t="s">
        <v>210</v>
      </c>
      <c r="VHG44" t="s">
        <v>210</v>
      </c>
      <c r="VHH44" t="s">
        <v>210</v>
      </c>
      <c r="VHI44" t="s">
        <v>210</v>
      </c>
      <c r="VHJ44" t="s">
        <v>210</v>
      </c>
      <c r="VHK44" t="s">
        <v>210</v>
      </c>
      <c r="VHL44" t="s">
        <v>210</v>
      </c>
      <c r="VHM44" t="s">
        <v>210</v>
      </c>
      <c r="VHN44" t="s">
        <v>210</v>
      </c>
      <c r="VHO44" t="s">
        <v>210</v>
      </c>
      <c r="VHP44" t="s">
        <v>210</v>
      </c>
      <c r="VHQ44" t="s">
        <v>210</v>
      </c>
      <c r="VHR44" t="s">
        <v>210</v>
      </c>
      <c r="VHS44" t="s">
        <v>210</v>
      </c>
      <c r="VHT44" t="s">
        <v>210</v>
      </c>
      <c r="VHU44" t="s">
        <v>210</v>
      </c>
      <c r="VHV44" t="s">
        <v>210</v>
      </c>
      <c r="VHW44" t="s">
        <v>210</v>
      </c>
      <c r="VHX44" t="s">
        <v>210</v>
      </c>
      <c r="VHY44" t="s">
        <v>210</v>
      </c>
      <c r="VHZ44" t="s">
        <v>210</v>
      </c>
      <c r="VIA44" t="s">
        <v>210</v>
      </c>
      <c r="VIB44" t="s">
        <v>210</v>
      </c>
      <c r="VIC44" t="s">
        <v>210</v>
      </c>
      <c r="VID44" t="s">
        <v>210</v>
      </c>
      <c r="VIE44" t="s">
        <v>210</v>
      </c>
      <c r="VIF44" t="s">
        <v>210</v>
      </c>
      <c r="VIG44" t="s">
        <v>210</v>
      </c>
      <c r="VIH44" t="s">
        <v>210</v>
      </c>
      <c r="VII44" t="s">
        <v>210</v>
      </c>
      <c r="VIJ44" t="s">
        <v>210</v>
      </c>
      <c r="VIK44" t="s">
        <v>210</v>
      </c>
      <c r="VIL44" t="s">
        <v>210</v>
      </c>
      <c r="VIM44" t="s">
        <v>210</v>
      </c>
      <c r="VIN44" t="s">
        <v>210</v>
      </c>
      <c r="VIO44" t="s">
        <v>210</v>
      </c>
      <c r="VIP44" t="s">
        <v>210</v>
      </c>
      <c r="VIQ44" t="s">
        <v>210</v>
      </c>
      <c r="VIR44" t="s">
        <v>210</v>
      </c>
      <c r="VIS44" t="s">
        <v>210</v>
      </c>
      <c r="VIT44" t="s">
        <v>210</v>
      </c>
      <c r="VIU44" t="s">
        <v>210</v>
      </c>
      <c r="VIV44" t="s">
        <v>210</v>
      </c>
      <c r="VIW44" t="s">
        <v>210</v>
      </c>
      <c r="VIX44" t="s">
        <v>210</v>
      </c>
      <c r="VIY44" t="s">
        <v>210</v>
      </c>
      <c r="VIZ44" t="s">
        <v>210</v>
      </c>
      <c r="VJA44" t="s">
        <v>210</v>
      </c>
      <c r="VJB44" t="s">
        <v>210</v>
      </c>
      <c r="VJC44" t="s">
        <v>210</v>
      </c>
      <c r="VJD44" t="s">
        <v>210</v>
      </c>
      <c r="VJE44" t="s">
        <v>210</v>
      </c>
      <c r="VJF44" t="s">
        <v>210</v>
      </c>
      <c r="VJG44" t="s">
        <v>210</v>
      </c>
      <c r="VJH44" t="s">
        <v>210</v>
      </c>
      <c r="VJI44" t="s">
        <v>210</v>
      </c>
      <c r="VJJ44" t="s">
        <v>210</v>
      </c>
      <c r="VJK44" t="s">
        <v>210</v>
      </c>
      <c r="VJL44" t="s">
        <v>210</v>
      </c>
      <c r="VJM44" t="s">
        <v>210</v>
      </c>
      <c r="VJN44" t="s">
        <v>210</v>
      </c>
      <c r="VJO44" t="s">
        <v>210</v>
      </c>
      <c r="VJP44" t="s">
        <v>210</v>
      </c>
      <c r="VJQ44" t="s">
        <v>210</v>
      </c>
      <c r="VJR44" t="s">
        <v>210</v>
      </c>
      <c r="VJS44" t="s">
        <v>210</v>
      </c>
      <c r="VJT44" t="s">
        <v>210</v>
      </c>
      <c r="VJU44" t="s">
        <v>210</v>
      </c>
      <c r="VJV44" t="s">
        <v>210</v>
      </c>
      <c r="VJW44" t="s">
        <v>210</v>
      </c>
      <c r="VJX44" t="s">
        <v>210</v>
      </c>
      <c r="VJY44" t="s">
        <v>210</v>
      </c>
      <c r="VJZ44" t="s">
        <v>210</v>
      </c>
      <c r="VKA44" t="s">
        <v>210</v>
      </c>
      <c r="VKB44" t="s">
        <v>210</v>
      </c>
      <c r="VKC44" t="s">
        <v>210</v>
      </c>
      <c r="VKD44" t="s">
        <v>210</v>
      </c>
      <c r="VKE44" t="s">
        <v>210</v>
      </c>
      <c r="VKF44" t="s">
        <v>210</v>
      </c>
      <c r="VKG44" t="s">
        <v>210</v>
      </c>
      <c r="VKH44" t="s">
        <v>210</v>
      </c>
      <c r="VKI44" t="s">
        <v>210</v>
      </c>
      <c r="VKJ44" t="s">
        <v>210</v>
      </c>
      <c r="VKK44" t="s">
        <v>210</v>
      </c>
      <c r="VKL44" t="s">
        <v>210</v>
      </c>
      <c r="VKM44" t="s">
        <v>210</v>
      </c>
      <c r="VKN44" t="s">
        <v>210</v>
      </c>
      <c r="VKO44" t="s">
        <v>210</v>
      </c>
      <c r="VKP44" t="s">
        <v>210</v>
      </c>
      <c r="VKQ44" t="s">
        <v>210</v>
      </c>
      <c r="VKR44" t="s">
        <v>210</v>
      </c>
      <c r="VKS44" t="s">
        <v>210</v>
      </c>
      <c r="VKT44" t="s">
        <v>210</v>
      </c>
      <c r="VKU44" t="s">
        <v>210</v>
      </c>
      <c r="VKV44" t="s">
        <v>210</v>
      </c>
      <c r="VKW44" t="s">
        <v>210</v>
      </c>
      <c r="VKX44" t="s">
        <v>210</v>
      </c>
      <c r="VKY44" t="s">
        <v>210</v>
      </c>
      <c r="VKZ44" t="s">
        <v>210</v>
      </c>
      <c r="VLA44" t="s">
        <v>210</v>
      </c>
      <c r="VLB44" t="s">
        <v>210</v>
      </c>
      <c r="VLC44" t="s">
        <v>210</v>
      </c>
      <c r="VLD44" t="s">
        <v>210</v>
      </c>
      <c r="VLE44" t="s">
        <v>210</v>
      </c>
      <c r="VLF44" t="s">
        <v>210</v>
      </c>
      <c r="VLG44" t="s">
        <v>210</v>
      </c>
      <c r="VLH44" t="s">
        <v>210</v>
      </c>
      <c r="VLI44" t="s">
        <v>210</v>
      </c>
      <c r="VLJ44" t="s">
        <v>210</v>
      </c>
      <c r="VLK44" t="s">
        <v>210</v>
      </c>
      <c r="VLL44" t="s">
        <v>210</v>
      </c>
      <c r="VLM44" t="s">
        <v>210</v>
      </c>
      <c r="VLN44" t="s">
        <v>210</v>
      </c>
      <c r="VLO44" t="s">
        <v>210</v>
      </c>
      <c r="VLP44" t="s">
        <v>210</v>
      </c>
      <c r="VLQ44" t="s">
        <v>210</v>
      </c>
      <c r="VLR44" t="s">
        <v>210</v>
      </c>
      <c r="VLS44" t="s">
        <v>210</v>
      </c>
      <c r="VLT44" t="s">
        <v>210</v>
      </c>
      <c r="VLU44" t="s">
        <v>210</v>
      </c>
      <c r="VLV44" t="s">
        <v>210</v>
      </c>
      <c r="VLW44" t="s">
        <v>210</v>
      </c>
      <c r="VLX44" t="s">
        <v>210</v>
      </c>
      <c r="VLY44" t="s">
        <v>210</v>
      </c>
      <c r="VLZ44" t="s">
        <v>210</v>
      </c>
      <c r="VMA44" t="s">
        <v>210</v>
      </c>
      <c r="VMB44" t="s">
        <v>210</v>
      </c>
      <c r="VMC44" t="s">
        <v>210</v>
      </c>
      <c r="VMD44" t="s">
        <v>210</v>
      </c>
      <c r="VME44" t="s">
        <v>210</v>
      </c>
      <c r="VMF44" t="s">
        <v>210</v>
      </c>
      <c r="VMG44" t="s">
        <v>210</v>
      </c>
      <c r="VMH44" t="s">
        <v>210</v>
      </c>
      <c r="VMI44" t="s">
        <v>210</v>
      </c>
      <c r="VMJ44" t="s">
        <v>210</v>
      </c>
      <c r="VMK44" t="s">
        <v>210</v>
      </c>
      <c r="VML44" t="s">
        <v>210</v>
      </c>
      <c r="VMM44" t="s">
        <v>210</v>
      </c>
      <c r="VMN44" t="s">
        <v>210</v>
      </c>
      <c r="VMO44" t="s">
        <v>210</v>
      </c>
      <c r="VMP44" t="s">
        <v>210</v>
      </c>
      <c r="VMQ44" t="s">
        <v>210</v>
      </c>
      <c r="VMR44" t="s">
        <v>210</v>
      </c>
      <c r="VMS44" t="s">
        <v>210</v>
      </c>
      <c r="VMT44" t="s">
        <v>210</v>
      </c>
      <c r="VMU44" t="s">
        <v>210</v>
      </c>
      <c r="VMV44" t="s">
        <v>210</v>
      </c>
      <c r="VMW44" t="s">
        <v>210</v>
      </c>
      <c r="VMX44" t="s">
        <v>210</v>
      </c>
      <c r="VMY44" t="s">
        <v>210</v>
      </c>
      <c r="VMZ44" t="s">
        <v>210</v>
      </c>
      <c r="VNA44" t="s">
        <v>210</v>
      </c>
      <c r="VNB44" t="s">
        <v>210</v>
      </c>
      <c r="VNC44" t="s">
        <v>210</v>
      </c>
      <c r="VND44" t="s">
        <v>210</v>
      </c>
      <c r="VNE44" t="s">
        <v>210</v>
      </c>
      <c r="VNF44" t="s">
        <v>210</v>
      </c>
      <c r="VNG44" t="s">
        <v>210</v>
      </c>
      <c r="VNH44" t="s">
        <v>210</v>
      </c>
      <c r="VNI44" t="s">
        <v>210</v>
      </c>
      <c r="VNJ44" t="s">
        <v>210</v>
      </c>
      <c r="VNK44" t="s">
        <v>210</v>
      </c>
      <c r="VNL44" t="s">
        <v>210</v>
      </c>
      <c r="VNM44" t="s">
        <v>210</v>
      </c>
      <c r="VNN44" t="s">
        <v>210</v>
      </c>
      <c r="VNO44" t="s">
        <v>210</v>
      </c>
      <c r="VNP44" t="s">
        <v>210</v>
      </c>
      <c r="VNQ44" t="s">
        <v>210</v>
      </c>
      <c r="VNR44" t="s">
        <v>210</v>
      </c>
      <c r="VNS44" t="s">
        <v>210</v>
      </c>
      <c r="VNT44" t="s">
        <v>210</v>
      </c>
      <c r="VNU44" t="s">
        <v>210</v>
      </c>
      <c r="VNV44" t="s">
        <v>210</v>
      </c>
      <c r="VNW44" t="s">
        <v>210</v>
      </c>
      <c r="VNX44" t="s">
        <v>210</v>
      </c>
      <c r="VNY44" t="s">
        <v>210</v>
      </c>
      <c r="VNZ44" t="s">
        <v>210</v>
      </c>
      <c r="VOA44" t="s">
        <v>210</v>
      </c>
      <c r="VOB44" t="s">
        <v>210</v>
      </c>
      <c r="VOC44" t="s">
        <v>210</v>
      </c>
      <c r="VOD44" t="s">
        <v>210</v>
      </c>
      <c r="VOE44" t="s">
        <v>210</v>
      </c>
      <c r="VOF44" t="s">
        <v>210</v>
      </c>
      <c r="VOG44" t="s">
        <v>210</v>
      </c>
      <c r="VOH44" t="s">
        <v>210</v>
      </c>
      <c r="VOI44" t="s">
        <v>210</v>
      </c>
      <c r="VOJ44" t="s">
        <v>210</v>
      </c>
      <c r="VOK44" t="s">
        <v>210</v>
      </c>
      <c r="VOL44" t="s">
        <v>210</v>
      </c>
      <c r="VOM44" t="s">
        <v>210</v>
      </c>
      <c r="VON44" t="s">
        <v>210</v>
      </c>
      <c r="VOO44" t="s">
        <v>210</v>
      </c>
      <c r="VOP44" t="s">
        <v>210</v>
      </c>
      <c r="VOQ44" t="s">
        <v>210</v>
      </c>
      <c r="VOR44" t="s">
        <v>210</v>
      </c>
      <c r="VOS44" t="s">
        <v>210</v>
      </c>
      <c r="VOT44" t="s">
        <v>210</v>
      </c>
      <c r="VOU44" t="s">
        <v>210</v>
      </c>
      <c r="VOV44" t="s">
        <v>210</v>
      </c>
      <c r="VOW44" t="s">
        <v>210</v>
      </c>
      <c r="VOX44" t="s">
        <v>210</v>
      </c>
      <c r="VOY44" t="s">
        <v>210</v>
      </c>
      <c r="VOZ44" t="s">
        <v>210</v>
      </c>
      <c r="VPA44" t="s">
        <v>210</v>
      </c>
      <c r="VPB44" t="s">
        <v>210</v>
      </c>
      <c r="VPC44" t="s">
        <v>210</v>
      </c>
      <c r="VPD44" t="s">
        <v>210</v>
      </c>
      <c r="VPE44" t="s">
        <v>210</v>
      </c>
      <c r="VPF44" t="s">
        <v>210</v>
      </c>
      <c r="VPG44" t="s">
        <v>210</v>
      </c>
      <c r="VPH44" t="s">
        <v>210</v>
      </c>
      <c r="VPI44" t="s">
        <v>210</v>
      </c>
      <c r="VPJ44" t="s">
        <v>210</v>
      </c>
      <c r="VPK44" t="s">
        <v>210</v>
      </c>
      <c r="VPL44" t="s">
        <v>210</v>
      </c>
      <c r="VPM44" t="s">
        <v>210</v>
      </c>
      <c r="VPN44" t="s">
        <v>210</v>
      </c>
      <c r="VPO44" t="s">
        <v>210</v>
      </c>
      <c r="VPP44" t="s">
        <v>210</v>
      </c>
      <c r="VPQ44" t="s">
        <v>210</v>
      </c>
      <c r="VPR44" t="s">
        <v>210</v>
      </c>
      <c r="VPS44" t="s">
        <v>210</v>
      </c>
      <c r="VPT44" t="s">
        <v>210</v>
      </c>
      <c r="VPU44" t="s">
        <v>210</v>
      </c>
      <c r="VPV44" t="s">
        <v>210</v>
      </c>
      <c r="VPW44" t="s">
        <v>210</v>
      </c>
      <c r="VPX44" t="s">
        <v>210</v>
      </c>
      <c r="VPY44" t="s">
        <v>210</v>
      </c>
      <c r="VPZ44" t="s">
        <v>210</v>
      </c>
      <c r="VQA44" t="s">
        <v>210</v>
      </c>
      <c r="VQB44" t="s">
        <v>210</v>
      </c>
      <c r="VQC44" t="s">
        <v>210</v>
      </c>
      <c r="VQD44" t="s">
        <v>210</v>
      </c>
      <c r="VQE44" t="s">
        <v>210</v>
      </c>
      <c r="VQF44" t="s">
        <v>210</v>
      </c>
      <c r="VQG44" t="s">
        <v>210</v>
      </c>
      <c r="VQH44" t="s">
        <v>210</v>
      </c>
      <c r="VQI44" t="s">
        <v>210</v>
      </c>
      <c r="VQJ44" t="s">
        <v>210</v>
      </c>
      <c r="VQK44" t="s">
        <v>210</v>
      </c>
      <c r="VQL44" t="s">
        <v>210</v>
      </c>
      <c r="VQM44" t="s">
        <v>210</v>
      </c>
      <c r="VQN44" t="s">
        <v>210</v>
      </c>
      <c r="VQO44" t="s">
        <v>210</v>
      </c>
      <c r="VQP44" t="s">
        <v>210</v>
      </c>
      <c r="VQQ44" t="s">
        <v>210</v>
      </c>
      <c r="VQR44" t="s">
        <v>210</v>
      </c>
      <c r="VQS44" t="s">
        <v>210</v>
      </c>
      <c r="VQT44" t="s">
        <v>210</v>
      </c>
      <c r="VQU44" t="s">
        <v>210</v>
      </c>
      <c r="VQV44" t="s">
        <v>210</v>
      </c>
      <c r="VQW44" t="s">
        <v>210</v>
      </c>
      <c r="VQX44" t="s">
        <v>210</v>
      </c>
      <c r="VQY44" t="s">
        <v>210</v>
      </c>
      <c r="VQZ44" t="s">
        <v>210</v>
      </c>
      <c r="VRA44" t="s">
        <v>210</v>
      </c>
      <c r="VRB44" t="s">
        <v>210</v>
      </c>
      <c r="VRC44" t="s">
        <v>210</v>
      </c>
      <c r="VRD44" t="s">
        <v>210</v>
      </c>
      <c r="VRE44" t="s">
        <v>210</v>
      </c>
      <c r="VRF44" t="s">
        <v>210</v>
      </c>
      <c r="VRG44" t="s">
        <v>210</v>
      </c>
      <c r="VRH44" t="s">
        <v>210</v>
      </c>
      <c r="VRI44" t="s">
        <v>210</v>
      </c>
      <c r="VRJ44" t="s">
        <v>210</v>
      </c>
      <c r="VRK44" t="s">
        <v>210</v>
      </c>
      <c r="VRL44" t="s">
        <v>210</v>
      </c>
      <c r="VRM44" t="s">
        <v>210</v>
      </c>
      <c r="VRN44" t="s">
        <v>210</v>
      </c>
      <c r="VRO44" t="s">
        <v>210</v>
      </c>
      <c r="VRP44" t="s">
        <v>210</v>
      </c>
      <c r="VRQ44" t="s">
        <v>210</v>
      </c>
      <c r="VRR44" t="s">
        <v>210</v>
      </c>
      <c r="VRS44" t="s">
        <v>210</v>
      </c>
      <c r="VRT44" t="s">
        <v>210</v>
      </c>
      <c r="VRU44" t="s">
        <v>210</v>
      </c>
      <c r="VRV44" t="s">
        <v>210</v>
      </c>
      <c r="VRW44" t="s">
        <v>210</v>
      </c>
      <c r="VRX44" t="s">
        <v>210</v>
      </c>
      <c r="VRY44" t="s">
        <v>210</v>
      </c>
      <c r="VRZ44" t="s">
        <v>210</v>
      </c>
      <c r="VSA44" t="s">
        <v>210</v>
      </c>
      <c r="VSB44" t="s">
        <v>210</v>
      </c>
      <c r="VSC44" t="s">
        <v>210</v>
      </c>
      <c r="VSD44" t="s">
        <v>210</v>
      </c>
      <c r="VSE44" t="s">
        <v>210</v>
      </c>
      <c r="VSF44" t="s">
        <v>210</v>
      </c>
      <c r="VSG44" t="s">
        <v>210</v>
      </c>
      <c r="VSH44" t="s">
        <v>210</v>
      </c>
      <c r="VSI44" t="s">
        <v>210</v>
      </c>
      <c r="VSJ44" t="s">
        <v>210</v>
      </c>
      <c r="VSK44" t="s">
        <v>210</v>
      </c>
      <c r="VSL44" t="s">
        <v>210</v>
      </c>
      <c r="VSM44" t="s">
        <v>210</v>
      </c>
      <c r="VSN44" t="s">
        <v>210</v>
      </c>
      <c r="VSO44" t="s">
        <v>210</v>
      </c>
      <c r="VSP44" t="s">
        <v>210</v>
      </c>
      <c r="VSQ44" t="s">
        <v>210</v>
      </c>
      <c r="VSR44" t="s">
        <v>210</v>
      </c>
      <c r="VSS44" t="s">
        <v>210</v>
      </c>
      <c r="VST44" t="s">
        <v>210</v>
      </c>
      <c r="VSU44" t="s">
        <v>210</v>
      </c>
      <c r="VSV44" t="s">
        <v>210</v>
      </c>
      <c r="VSW44" t="s">
        <v>210</v>
      </c>
      <c r="VSX44" t="s">
        <v>210</v>
      </c>
      <c r="VSY44" t="s">
        <v>210</v>
      </c>
      <c r="VSZ44" t="s">
        <v>210</v>
      </c>
      <c r="VTA44" t="s">
        <v>210</v>
      </c>
      <c r="VTB44" t="s">
        <v>210</v>
      </c>
      <c r="VTC44" t="s">
        <v>210</v>
      </c>
      <c r="VTD44" t="s">
        <v>210</v>
      </c>
      <c r="VTE44" t="s">
        <v>210</v>
      </c>
      <c r="VTF44" t="s">
        <v>210</v>
      </c>
      <c r="VTG44" t="s">
        <v>210</v>
      </c>
      <c r="VTH44" t="s">
        <v>210</v>
      </c>
      <c r="VTI44" t="s">
        <v>210</v>
      </c>
      <c r="VTJ44" t="s">
        <v>210</v>
      </c>
      <c r="VTK44" t="s">
        <v>210</v>
      </c>
      <c r="VTL44" t="s">
        <v>210</v>
      </c>
      <c r="VTM44" t="s">
        <v>210</v>
      </c>
      <c r="VTN44" t="s">
        <v>210</v>
      </c>
      <c r="VTO44" t="s">
        <v>210</v>
      </c>
      <c r="VTP44" t="s">
        <v>210</v>
      </c>
      <c r="VTQ44" t="s">
        <v>210</v>
      </c>
      <c r="VTR44" t="s">
        <v>210</v>
      </c>
      <c r="VTS44" t="s">
        <v>210</v>
      </c>
      <c r="VTT44" t="s">
        <v>210</v>
      </c>
      <c r="VTU44" t="s">
        <v>210</v>
      </c>
      <c r="VTV44" t="s">
        <v>210</v>
      </c>
      <c r="VTW44" t="s">
        <v>210</v>
      </c>
      <c r="VTX44" t="s">
        <v>210</v>
      </c>
      <c r="VTY44" t="s">
        <v>210</v>
      </c>
      <c r="VTZ44" t="s">
        <v>210</v>
      </c>
      <c r="VUA44" t="s">
        <v>210</v>
      </c>
      <c r="VUB44" t="s">
        <v>210</v>
      </c>
      <c r="VUC44" t="s">
        <v>210</v>
      </c>
      <c r="VUD44" t="s">
        <v>210</v>
      </c>
      <c r="VUE44" t="s">
        <v>210</v>
      </c>
      <c r="VUF44" t="s">
        <v>210</v>
      </c>
      <c r="VUG44" t="s">
        <v>210</v>
      </c>
      <c r="VUH44" t="s">
        <v>210</v>
      </c>
      <c r="VUI44" t="s">
        <v>210</v>
      </c>
      <c r="VUJ44" t="s">
        <v>210</v>
      </c>
      <c r="VUK44" t="s">
        <v>210</v>
      </c>
      <c r="VUL44" t="s">
        <v>210</v>
      </c>
      <c r="VUM44" t="s">
        <v>210</v>
      </c>
      <c r="VUN44" t="s">
        <v>210</v>
      </c>
      <c r="VUO44" t="s">
        <v>210</v>
      </c>
      <c r="VUP44" t="s">
        <v>210</v>
      </c>
      <c r="VUQ44" t="s">
        <v>210</v>
      </c>
      <c r="VUR44" t="s">
        <v>210</v>
      </c>
      <c r="VUS44" t="s">
        <v>210</v>
      </c>
      <c r="VUT44" t="s">
        <v>210</v>
      </c>
      <c r="VUU44" t="s">
        <v>210</v>
      </c>
      <c r="VUV44" t="s">
        <v>210</v>
      </c>
      <c r="VUW44" t="s">
        <v>210</v>
      </c>
      <c r="VUX44" t="s">
        <v>210</v>
      </c>
      <c r="VUY44" t="s">
        <v>210</v>
      </c>
      <c r="VUZ44" t="s">
        <v>210</v>
      </c>
      <c r="VVA44" t="s">
        <v>210</v>
      </c>
      <c r="VVB44" t="s">
        <v>210</v>
      </c>
      <c r="VVC44" t="s">
        <v>210</v>
      </c>
      <c r="VVD44" t="s">
        <v>210</v>
      </c>
      <c r="VVE44" t="s">
        <v>210</v>
      </c>
      <c r="VVF44" t="s">
        <v>210</v>
      </c>
      <c r="VVG44" t="s">
        <v>210</v>
      </c>
      <c r="VVH44" t="s">
        <v>210</v>
      </c>
      <c r="VVI44" t="s">
        <v>210</v>
      </c>
      <c r="VVJ44" t="s">
        <v>210</v>
      </c>
      <c r="VVK44" t="s">
        <v>210</v>
      </c>
      <c r="VVL44" t="s">
        <v>210</v>
      </c>
      <c r="VVM44" t="s">
        <v>210</v>
      </c>
      <c r="VVN44" t="s">
        <v>210</v>
      </c>
      <c r="VVO44" t="s">
        <v>210</v>
      </c>
      <c r="VVP44" t="s">
        <v>210</v>
      </c>
      <c r="VVQ44" t="s">
        <v>210</v>
      </c>
      <c r="VVR44" t="s">
        <v>210</v>
      </c>
      <c r="VVS44" t="s">
        <v>210</v>
      </c>
      <c r="VVT44" t="s">
        <v>210</v>
      </c>
      <c r="VVU44" t="s">
        <v>210</v>
      </c>
      <c r="VVV44" t="s">
        <v>210</v>
      </c>
      <c r="VVW44" t="s">
        <v>210</v>
      </c>
      <c r="VVX44" t="s">
        <v>210</v>
      </c>
      <c r="VVY44" t="s">
        <v>210</v>
      </c>
      <c r="VVZ44" t="s">
        <v>210</v>
      </c>
      <c r="VWA44" t="s">
        <v>210</v>
      </c>
      <c r="VWB44" t="s">
        <v>210</v>
      </c>
      <c r="VWC44" t="s">
        <v>210</v>
      </c>
      <c r="VWD44" t="s">
        <v>210</v>
      </c>
      <c r="VWE44" t="s">
        <v>210</v>
      </c>
      <c r="VWF44" t="s">
        <v>210</v>
      </c>
      <c r="VWG44" t="s">
        <v>210</v>
      </c>
      <c r="VWH44" t="s">
        <v>210</v>
      </c>
      <c r="VWI44" t="s">
        <v>210</v>
      </c>
      <c r="VWJ44" t="s">
        <v>210</v>
      </c>
      <c r="VWK44" t="s">
        <v>210</v>
      </c>
      <c r="VWL44" t="s">
        <v>210</v>
      </c>
      <c r="VWM44" t="s">
        <v>210</v>
      </c>
      <c r="VWN44" t="s">
        <v>210</v>
      </c>
      <c r="VWO44" t="s">
        <v>210</v>
      </c>
      <c r="VWP44" t="s">
        <v>210</v>
      </c>
      <c r="VWQ44" t="s">
        <v>210</v>
      </c>
      <c r="VWR44" t="s">
        <v>210</v>
      </c>
      <c r="VWS44" t="s">
        <v>210</v>
      </c>
      <c r="VWT44" t="s">
        <v>210</v>
      </c>
      <c r="VWU44" t="s">
        <v>210</v>
      </c>
      <c r="VWV44" t="s">
        <v>210</v>
      </c>
      <c r="VWW44" t="s">
        <v>210</v>
      </c>
      <c r="VWX44" t="s">
        <v>210</v>
      </c>
      <c r="VWY44" t="s">
        <v>210</v>
      </c>
      <c r="VWZ44" t="s">
        <v>210</v>
      </c>
      <c r="VXA44" t="s">
        <v>210</v>
      </c>
      <c r="VXB44" t="s">
        <v>210</v>
      </c>
      <c r="VXC44" t="s">
        <v>210</v>
      </c>
      <c r="VXD44" t="s">
        <v>210</v>
      </c>
      <c r="VXE44" t="s">
        <v>210</v>
      </c>
      <c r="VXF44" t="s">
        <v>210</v>
      </c>
      <c r="VXG44" t="s">
        <v>210</v>
      </c>
      <c r="VXH44" t="s">
        <v>210</v>
      </c>
      <c r="VXI44" t="s">
        <v>210</v>
      </c>
      <c r="VXJ44" t="s">
        <v>210</v>
      </c>
      <c r="VXK44" t="s">
        <v>210</v>
      </c>
      <c r="VXL44" t="s">
        <v>210</v>
      </c>
      <c r="VXM44" t="s">
        <v>210</v>
      </c>
      <c r="VXN44" t="s">
        <v>210</v>
      </c>
      <c r="VXO44" t="s">
        <v>210</v>
      </c>
      <c r="VXP44" t="s">
        <v>210</v>
      </c>
      <c r="VXQ44" t="s">
        <v>210</v>
      </c>
      <c r="VXR44" t="s">
        <v>210</v>
      </c>
      <c r="VXS44" t="s">
        <v>210</v>
      </c>
      <c r="VXT44" t="s">
        <v>210</v>
      </c>
      <c r="VXU44" t="s">
        <v>210</v>
      </c>
      <c r="VXV44" t="s">
        <v>210</v>
      </c>
      <c r="VXW44" t="s">
        <v>210</v>
      </c>
      <c r="VXX44" t="s">
        <v>210</v>
      </c>
      <c r="VXY44" t="s">
        <v>210</v>
      </c>
      <c r="VXZ44" t="s">
        <v>210</v>
      </c>
      <c r="VYA44" t="s">
        <v>210</v>
      </c>
      <c r="VYB44" t="s">
        <v>210</v>
      </c>
      <c r="VYC44" t="s">
        <v>210</v>
      </c>
      <c r="VYD44" t="s">
        <v>210</v>
      </c>
      <c r="VYE44" t="s">
        <v>210</v>
      </c>
      <c r="VYF44" t="s">
        <v>210</v>
      </c>
      <c r="VYG44" t="s">
        <v>210</v>
      </c>
      <c r="VYH44" t="s">
        <v>210</v>
      </c>
      <c r="VYI44" t="s">
        <v>210</v>
      </c>
      <c r="VYJ44" t="s">
        <v>210</v>
      </c>
      <c r="VYK44" t="s">
        <v>210</v>
      </c>
      <c r="VYL44" t="s">
        <v>210</v>
      </c>
      <c r="VYM44" t="s">
        <v>210</v>
      </c>
      <c r="VYN44" t="s">
        <v>210</v>
      </c>
      <c r="VYO44" t="s">
        <v>210</v>
      </c>
      <c r="VYP44" t="s">
        <v>210</v>
      </c>
      <c r="VYQ44" t="s">
        <v>210</v>
      </c>
      <c r="VYR44" t="s">
        <v>210</v>
      </c>
      <c r="VYS44" t="s">
        <v>210</v>
      </c>
      <c r="VYT44" t="s">
        <v>210</v>
      </c>
      <c r="VYU44" t="s">
        <v>210</v>
      </c>
      <c r="VYV44" t="s">
        <v>210</v>
      </c>
      <c r="VYW44" t="s">
        <v>210</v>
      </c>
      <c r="VYX44" t="s">
        <v>210</v>
      </c>
      <c r="VYY44" t="s">
        <v>210</v>
      </c>
      <c r="VYZ44" t="s">
        <v>210</v>
      </c>
      <c r="VZA44" t="s">
        <v>210</v>
      </c>
      <c r="VZB44" t="s">
        <v>210</v>
      </c>
      <c r="VZC44" t="s">
        <v>210</v>
      </c>
      <c r="VZD44" t="s">
        <v>210</v>
      </c>
      <c r="VZE44" t="s">
        <v>210</v>
      </c>
      <c r="VZF44" t="s">
        <v>210</v>
      </c>
      <c r="VZG44" t="s">
        <v>210</v>
      </c>
      <c r="VZH44" t="s">
        <v>210</v>
      </c>
      <c r="VZI44" t="s">
        <v>210</v>
      </c>
      <c r="VZJ44" t="s">
        <v>210</v>
      </c>
      <c r="VZK44" t="s">
        <v>210</v>
      </c>
      <c r="VZL44" t="s">
        <v>210</v>
      </c>
      <c r="VZM44" t="s">
        <v>210</v>
      </c>
      <c r="VZN44" t="s">
        <v>210</v>
      </c>
      <c r="VZO44" t="s">
        <v>210</v>
      </c>
      <c r="VZP44" t="s">
        <v>210</v>
      </c>
      <c r="VZQ44" t="s">
        <v>210</v>
      </c>
      <c r="VZR44" t="s">
        <v>210</v>
      </c>
      <c r="VZS44" t="s">
        <v>210</v>
      </c>
      <c r="VZT44" t="s">
        <v>210</v>
      </c>
      <c r="VZU44" t="s">
        <v>210</v>
      </c>
      <c r="VZV44" t="s">
        <v>210</v>
      </c>
      <c r="VZW44" t="s">
        <v>210</v>
      </c>
      <c r="VZX44" t="s">
        <v>210</v>
      </c>
      <c r="VZY44" t="s">
        <v>210</v>
      </c>
      <c r="VZZ44" t="s">
        <v>210</v>
      </c>
      <c r="WAA44" t="s">
        <v>210</v>
      </c>
      <c r="WAB44" t="s">
        <v>210</v>
      </c>
      <c r="WAC44" t="s">
        <v>210</v>
      </c>
      <c r="WAD44" t="s">
        <v>210</v>
      </c>
      <c r="WAE44" t="s">
        <v>210</v>
      </c>
      <c r="WAF44" t="s">
        <v>210</v>
      </c>
      <c r="WAG44" t="s">
        <v>210</v>
      </c>
      <c r="WAH44" t="s">
        <v>210</v>
      </c>
      <c r="WAI44" t="s">
        <v>210</v>
      </c>
      <c r="WAJ44" t="s">
        <v>210</v>
      </c>
      <c r="WAK44" t="s">
        <v>210</v>
      </c>
      <c r="WAL44" t="s">
        <v>210</v>
      </c>
      <c r="WAM44" t="s">
        <v>210</v>
      </c>
      <c r="WAN44" t="s">
        <v>210</v>
      </c>
      <c r="WAO44" t="s">
        <v>210</v>
      </c>
      <c r="WAP44" t="s">
        <v>210</v>
      </c>
      <c r="WAQ44" t="s">
        <v>210</v>
      </c>
      <c r="WAR44" t="s">
        <v>210</v>
      </c>
      <c r="WAS44" t="s">
        <v>210</v>
      </c>
      <c r="WAT44" t="s">
        <v>210</v>
      </c>
      <c r="WAU44" t="s">
        <v>210</v>
      </c>
      <c r="WAV44" t="s">
        <v>210</v>
      </c>
      <c r="WAW44" t="s">
        <v>210</v>
      </c>
      <c r="WAX44" t="s">
        <v>210</v>
      </c>
      <c r="WAY44" t="s">
        <v>210</v>
      </c>
      <c r="WAZ44" t="s">
        <v>210</v>
      </c>
      <c r="WBA44" t="s">
        <v>210</v>
      </c>
      <c r="WBB44" t="s">
        <v>210</v>
      </c>
      <c r="WBC44" t="s">
        <v>210</v>
      </c>
      <c r="WBD44" t="s">
        <v>210</v>
      </c>
      <c r="WBE44" t="s">
        <v>210</v>
      </c>
      <c r="WBF44" t="s">
        <v>210</v>
      </c>
      <c r="WBG44" t="s">
        <v>210</v>
      </c>
      <c r="WBH44" t="s">
        <v>210</v>
      </c>
      <c r="WBI44" t="s">
        <v>210</v>
      </c>
      <c r="WBJ44" t="s">
        <v>210</v>
      </c>
      <c r="WBK44" t="s">
        <v>210</v>
      </c>
      <c r="WBL44" t="s">
        <v>210</v>
      </c>
      <c r="WBM44" t="s">
        <v>210</v>
      </c>
      <c r="WBN44" t="s">
        <v>210</v>
      </c>
      <c r="WBO44" t="s">
        <v>210</v>
      </c>
      <c r="WBP44" t="s">
        <v>210</v>
      </c>
      <c r="WBQ44" t="s">
        <v>210</v>
      </c>
      <c r="WBR44" t="s">
        <v>210</v>
      </c>
      <c r="WBS44" t="s">
        <v>210</v>
      </c>
      <c r="WBT44" t="s">
        <v>210</v>
      </c>
      <c r="WBU44" t="s">
        <v>210</v>
      </c>
      <c r="WBV44" t="s">
        <v>210</v>
      </c>
      <c r="WBW44" t="s">
        <v>210</v>
      </c>
      <c r="WBX44" t="s">
        <v>210</v>
      </c>
      <c r="WBY44" t="s">
        <v>210</v>
      </c>
      <c r="WBZ44" t="s">
        <v>210</v>
      </c>
      <c r="WCA44" t="s">
        <v>210</v>
      </c>
      <c r="WCB44" t="s">
        <v>210</v>
      </c>
      <c r="WCC44" t="s">
        <v>210</v>
      </c>
      <c r="WCD44" t="s">
        <v>210</v>
      </c>
      <c r="WCE44" t="s">
        <v>210</v>
      </c>
      <c r="WCF44" t="s">
        <v>210</v>
      </c>
      <c r="WCG44" t="s">
        <v>210</v>
      </c>
      <c r="WCH44" t="s">
        <v>210</v>
      </c>
      <c r="WCI44" t="s">
        <v>210</v>
      </c>
      <c r="WCJ44" t="s">
        <v>210</v>
      </c>
      <c r="WCK44" t="s">
        <v>210</v>
      </c>
      <c r="WCL44" t="s">
        <v>210</v>
      </c>
      <c r="WCM44" t="s">
        <v>210</v>
      </c>
      <c r="WCN44" t="s">
        <v>210</v>
      </c>
      <c r="WCO44" t="s">
        <v>210</v>
      </c>
      <c r="WCP44" t="s">
        <v>210</v>
      </c>
      <c r="WCQ44" t="s">
        <v>210</v>
      </c>
      <c r="WCR44" t="s">
        <v>210</v>
      </c>
      <c r="WCS44" t="s">
        <v>210</v>
      </c>
      <c r="WCT44" t="s">
        <v>210</v>
      </c>
      <c r="WCU44" t="s">
        <v>210</v>
      </c>
      <c r="WCV44" t="s">
        <v>210</v>
      </c>
      <c r="WCW44" t="s">
        <v>210</v>
      </c>
      <c r="WCX44" t="s">
        <v>210</v>
      </c>
      <c r="WCY44" t="s">
        <v>210</v>
      </c>
      <c r="WCZ44" t="s">
        <v>210</v>
      </c>
      <c r="WDA44" t="s">
        <v>210</v>
      </c>
      <c r="WDB44" t="s">
        <v>210</v>
      </c>
      <c r="WDC44" t="s">
        <v>210</v>
      </c>
      <c r="WDD44" t="s">
        <v>210</v>
      </c>
      <c r="WDE44" t="s">
        <v>210</v>
      </c>
      <c r="WDF44" t="s">
        <v>210</v>
      </c>
      <c r="WDG44" t="s">
        <v>210</v>
      </c>
      <c r="WDH44" t="s">
        <v>210</v>
      </c>
      <c r="WDI44" t="s">
        <v>210</v>
      </c>
      <c r="WDJ44" t="s">
        <v>210</v>
      </c>
      <c r="WDK44" t="s">
        <v>210</v>
      </c>
      <c r="WDL44" t="s">
        <v>210</v>
      </c>
      <c r="WDM44" t="s">
        <v>210</v>
      </c>
      <c r="WDN44" t="s">
        <v>210</v>
      </c>
      <c r="WDO44" t="s">
        <v>210</v>
      </c>
      <c r="WDP44" t="s">
        <v>210</v>
      </c>
      <c r="WDQ44" t="s">
        <v>210</v>
      </c>
      <c r="WDR44" t="s">
        <v>210</v>
      </c>
      <c r="WDS44" t="s">
        <v>210</v>
      </c>
      <c r="WDT44" t="s">
        <v>210</v>
      </c>
      <c r="WDU44" t="s">
        <v>210</v>
      </c>
      <c r="WDV44" t="s">
        <v>210</v>
      </c>
      <c r="WDW44" t="s">
        <v>210</v>
      </c>
      <c r="WDX44" t="s">
        <v>210</v>
      </c>
      <c r="WDY44" t="s">
        <v>210</v>
      </c>
      <c r="WDZ44" t="s">
        <v>210</v>
      </c>
      <c r="WEA44" t="s">
        <v>210</v>
      </c>
      <c r="WEB44" t="s">
        <v>210</v>
      </c>
      <c r="WEC44" t="s">
        <v>210</v>
      </c>
      <c r="WED44" t="s">
        <v>210</v>
      </c>
      <c r="WEE44" t="s">
        <v>210</v>
      </c>
      <c r="WEF44" t="s">
        <v>210</v>
      </c>
      <c r="WEG44" t="s">
        <v>210</v>
      </c>
      <c r="WEH44" t="s">
        <v>210</v>
      </c>
      <c r="WEI44" t="s">
        <v>210</v>
      </c>
      <c r="WEJ44" t="s">
        <v>210</v>
      </c>
      <c r="WEK44" t="s">
        <v>210</v>
      </c>
      <c r="WEL44" t="s">
        <v>210</v>
      </c>
      <c r="WEM44" t="s">
        <v>210</v>
      </c>
      <c r="WEN44" t="s">
        <v>210</v>
      </c>
      <c r="WEO44" t="s">
        <v>210</v>
      </c>
      <c r="WEP44" t="s">
        <v>210</v>
      </c>
      <c r="WEQ44" t="s">
        <v>210</v>
      </c>
      <c r="WER44" t="s">
        <v>210</v>
      </c>
      <c r="WES44" t="s">
        <v>210</v>
      </c>
      <c r="WET44" t="s">
        <v>210</v>
      </c>
      <c r="WEU44" t="s">
        <v>210</v>
      </c>
      <c r="WEV44" t="s">
        <v>210</v>
      </c>
      <c r="WEW44" t="s">
        <v>210</v>
      </c>
      <c r="WEX44" t="s">
        <v>210</v>
      </c>
      <c r="WEY44" t="s">
        <v>210</v>
      </c>
      <c r="WEZ44" t="s">
        <v>210</v>
      </c>
      <c r="WFA44" t="s">
        <v>210</v>
      </c>
      <c r="WFB44" t="s">
        <v>210</v>
      </c>
      <c r="WFC44" t="s">
        <v>210</v>
      </c>
      <c r="WFD44" t="s">
        <v>210</v>
      </c>
      <c r="WFE44" t="s">
        <v>210</v>
      </c>
      <c r="WFF44" t="s">
        <v>210</v>
      </c>
      <c r="WFG44" t="s">
        <v>210</v>
      </c>
      <c r="WFH44" t="s">
        <v>210</v>
      </c>
      <c r="WFI44" t="s">
        <v>210</v>
      </c>
      <c r="WFJ44" t="s">
        <v>210</v>
      </c>
      <c r="WFK44" t="s">
        <v>210</v>
      </c>
      <c r="WFL44" t="s">
        <v>210</v>
      </c>
      <c r="WFM44" t="s">
        <v>210</v>
      </c>
      <c r="WFN44" t="s">
        <v>210</v>
      </c>
      <c r="WFO44" t="s">
        <v>210</v>
      </c>
      <c r="WFP44" t="s">
        <v>210</v>
      </c>
      <c r="WFQ44" t="s">
        <v>210</v>
      </c>
      <c r="WFR44" t="s">
        <v>210</v>
      </c>
      <c r="WFS44" t="s">
        <v>210</v>
      </c>
      <c r="WFT44" t="s">
        <v>210</v>
      </c>
      <c r="WFU44" t="s">
        <v>210</v>
      </c>
      <c r="WFV44" t="s">
        <v>210</v>
      </c>
      <c r="WFW44" t="s">
        <v>210</v>
      </c>
      <c r="WFX44" t="s">
        <v>210</v>
      </c>
      <c r="WFY44" t="s">
        <v>210</v>
      </c>
      <c r="WFZ44" t="s">
        <v>210</v>
      </c>
      <c r="WGA44" t="s">
        <v>210</v>
      </c>
      <c r="WGB44" t="s">
        <v>210</v>
      </c>
      <c r="WGC44" t="s">
        <v>210</v>
      </c>
      <c r="WGD44" t="s">
        <v>210</v>
      </c>
      <c r="WGE44" t="s">
        <v>210</v>
      </c>
      <c r="WGF44" t="s">
        <v>210</v>
      </c>
      <c r="WGG44" t="s">
        <v>210</v>
      </c>
      <c r="WGH44" t="s">
        <v>210</v>
      </c>
      <c r="WGI44" t="s">
        <v>210</v>
      </c>
      <c r="WGJ44" t="s">
        <v>210</v>
      </c>
      <c r="WGK44" t="s">
        <v>210</v>
      </c>
      <c r="WGL44" t="s">
        <v>210</v>
      </c>
      <c r="WGM44" t="s">
        <v>210</v>
      </c>
      <c r="WGN44" t="s">
        <v>210</v>
      </c>
      <c r="WGO44" t="s">
        <v>210</v>
      </c>
      <c r="WGP44" t="s">
        <v>210</v>
      </c>
      <c r="WGQ44" t="s">
        <v>210</v>
      </c>
      <c r="WGR44" t="s">
        <v>210</v>
      </c>
      <c r="WGS44" t="s">
        <v>210</v>
      </c>
      <c r="WGT44" t="s">
        <v>210</v>
      </c>
      <c r="WGU44" t="s">
        <v>210</v>
      </c>
      <c r="WGV44" t="s">
        <v>210</v>
      </c>
      <c r="WGW44" t="s">
        <v>210</v>
      </c>
      <c r="WGX44" t="s">
        <v>210</v>
      </c>
      <c r="WGY44" t="s">
        <v>210</v>
      </c>
      <c r="WGZ44" t="s">
        <v>210</v>
      </c>
      <c r="WHA44" t="s">
        <v>210</v>
      </c>
      <c r="WHB44" t="s">
        <v>210</v>
      </c>
      <c r="WHC44" t="s">
        <v>210</v>
      </c>
      <c r="WHD44" t="s">
        <v>210</v>
      </c>
      <c r="WHE44" t="s">
        <v>210</v>
      </c>
      <c r="WHF44" t="s">
        <v>210</v>
      </c>
      <c r="WHG44" t="s">
        <v>210</v>
      </c>
      <c r="WHH44" t="s">
        <v>210</v>
      </c>
      <c r="WHI44" t="s">
        <v>210</v>
      </c>
      <c r="WHJ44" t="s">
        <v>210</v>
      </c>
      <c r="WHK44" t="s">
        <v>210</v>
      </c>
      <c r="WHL44" t="s">
        <v>210</v>
      </c>
      <c r="WHM44" t="s">
        <v>210</v>
      </c>
      <c r="WHN44" t="s">
        <v>210</v>
      </c>
      <c r="WHO44" t="s">
        <v>210</v>
      </c>
      <c r="WHP44" t="s">
        <v>210</v>
      </c>
      <c r="WHQ44" t="s">
        <v>210</v>
      </c>
      <c r="WHR44" t="s">
        <v>210</v>
      </c>
      <c r="WHS44" t="s">
        <v>210</v>
      </c>
      <c r="WHT44" t="s">
        <v>210</v>
      </c>
      <c r="WHU44" t="s">
        <v>210</v>
      </c>
      <c r="WHV44" t="s">
        <v>210</v>
      </c>
      <c r="WHW44" t="s">
        <v>210</v>
      </c>
      <c r="WHX44" t="s">
        <v>210</v>
      </c>
      <c r="WHY44" t="s">
        <v>210</v>
      </c>
      <c r="WHZ44" t="s">
        <v>210</v>
      </c>
      <c r="WIA44" t="s">
        <v>210</v>
      </c>
      <c r="WIB44" t="s">
        <v>210</v>
      </c>
      <c r="WIC44" t="s">
        <v>210</v>
      </c>
      <c r="WID44" t="s">
        <v>210</v>
      </c>
      <c r="WIE44" t="s">
        <v>210</v>
      </c>
      <c r="WIF44" t="s">
        <v>210</v>
      </c>
      <c r="WIG44" t="s">
        <v>210</v>
      </c>
      <c r="WIH44" t="s">
        <v>210</v>
      </c>
      <c r="WII44" t="s">
        <v>210</v>
      </c>
      <c r="WIJ44" t="s">
        <v>210</v>
      </c>
      <c r="WIK44" t="s">
        <v>210</v>
      </c>
      <c r="WIL44" t="s">
        <v>210</v>
      </c>
      <c r="WIM44" t="s">
        <v>210</v>
      </c>
      <c r="WIN44" t="s">
        <v>210</v>
      </c>
      <c r="WIO44" t="s">
        <v>210</v>
      </c>
      <c r="WIP44" t="s">
        <v>210</v>
      </c>
      <c r="WIQ44" t="s">
        <v>210</v>
      </c>
      <c r="WIR44" t="s">
        <v>210</v>
      </c>
      <c r="WIS44" t="s">
        <v>210</v>
      </c>
      <c r="WIT44" t="s">
        <v>210</v>
      </c>
      <c r="WIU44" t="s">
        <v>210</v>
      </c>
      <c r="WIV44" t="s">
        <v>210</v>
      </c>
      <c r="WIW44" t="s">
        <v>210</v>
      </c>
      <c r="WIX44" t="s">
        <v>210</v>
      </c>
      <c r="WIY44" t="s">
        <v>210</v>
      </c>
      <c r="WIZ44" t="s">
        <v>210</v>
      </c>
      <c r="WJA44" t="s">
        <v>210</v>
      </c>
      <c r="WJB44" t="s">
        <v>210</v>
      </c>
      <c r="WJC44" t="s">
        <v>210</v>
      </c>
      <c r="WJD44" t="s">
        <v>210</v>
      </c>
      <c r="WJE44" t="s">
        <v>210</v>
      </c>
      <c r="WJF44" t="s">
        <v>210</v>
      </c>
      <c r="WJG44" t="s">
        <v>210</v>
      </c>
      <c r="WJH44" t="s">
        <v>210</v>
      </c>
      <c r="WJI44" t="s">
        <v>210</v>
      </c>
      <c r="WJJ44" t="s">
        <v>210</v>
      </c>
      <c r="WJK44" t="s">
        <v>210</v>
      </c>
      <c r="WJL44" t="s">
        <v>210</v>
      </c>
      <c r="WJM44" t="s">
        <v>210</v>
      </c>
      <c r="WJN44" t="s">
        <v>210</v>
      </c>
      <c r="WJO44" t="s">
        <v>210</v>
      </c>
      <c r="WJP44" t="s">
        <v>210</v>
      </c>
      <c r="WJQ44" t="s">
        <v>210</v>
      </c>
      <c r="WJR44" t="s">
        <v>210</v>
      </c>
      <c r="WJS44" t="s">
        <v>210</v>
      </c>
      <c r="WJT44" t="s">
        <v>210</v>
      </c>
      <c r="WJU44" t="s">
        <v>210</v>
      </c>
      <c r="WJV44" t="s">
        <v>210</v>
      </c>
      <c r="WJW44" t="s">
        <v>210</v>
      </c>
      <c r="WJX44" t="s">
        <v>210</v>
      </c>
      <c r="WJY44" t="s">
        <v>210</v>
      </c>
      <c r="WJZ44" t="s">
        <v>210</v>
      </c>
      <c r="WKA44" t="s">
        <v>210</v>
      </c>
      <c r="WKB44" t="s">
        <v>210</v>
      </c>
      <c r="WKC44" t="s">
        <v>210</v>
      </c>
      <c r="WKD44" t="s">
        <v>210</v>
      </c>
      <c r="WKE44" t="s">
        <v>210</v>
      </c>
      <c r="WKF44" t="s">
        <v>210</v>
      </c>
      <c r="WKG44" t="s">
        <v>210</v>
      </c>
      <c r="WKH44" t="s">
        <v>210</v>
      </c>
      <c r="WKI44" t="s">
        <v>210</v>
      </c>
      <c r="WKJ44" t="s">
        <v>210</v>
      </c>
      <c r="WKK44" t="s">
        <v>210</v>
      </c>
      <c r="WKL44" t="s">
        <v>210</v>
      </c>
      <c r="WKM44" t="s">
        <v>210</v>
      </c>
      <c r="WKN44" t="s">
        <v>210</v>
      </c>
      <c r="WKO44" t="s">
        <v>210</v>
      </c>
      <c r="WKP44" t="s">
        <v>210</v>
      </c>
      <c r="WKQ44" t="s">
        <v>210</v>
      </c>
      <c r="WKR44" t="s">
        <v>210</v>
      </c>
      <c r="WKS44" t="s">
        <v>210</v>
      </c>
      <c r="WKT44" t="s">
        <v>210</v>
      </c>
      <c r="WKU44" t="s">
        <v>210</v>
      </c>
      <c r="WKV44" t="s">
        <v>210</v>
      </c>
      <c r="WKW44" t="s">
        <v>210</v>
      </c>
      <c r="WKX44" t="s">
        <v>210</v>
      </c>
      <c r="WKY44" t="s">
        <v>210</v>
      </c>
      <c r="WKZ44" t="s">
        <v>210</v>
      </c>
      <c r="WLA44" t="s">
        <v>210</v>
      </c>
      <c r="WLB44" t="s">
        <v>210</v>
      </c>
      <c r="WLC44" t="s">
        <v>210</v>
      </c>
      <c r="WLD44" t="s">
        <v>210</v>
      </c>
      <c r="WLE44" t="s">
        <v>210</v>
      </c>
      <c r="WLF44" t="s">
        <v>210</v>
      </c>
      <c r="WLG44" t="s">
        <v>210</v>
      </c>
      <c r="WLH44" t="s">
        <v>210</v>
      </c>
      <c r="WLI44" t="s">
        <v>210</v>
      </c>
      <c r="WLJ44" t="s">
        <v>210</v>
      </c>
      <c r="WLK44" t="s">
        <v>210</v>
      </c>
      <c r="WLL44" t="s">
        <v>210</v>
      </c>
      <c r="WLM44" t="s">
        <v>210</v>
      </c>
      <c r="WLN44" t="s">
        <v>210</v>
      </c>
      <c r="WLO44" t="s">
        <v>210</v>
      </c>
      <c r="WLP44" t="s">
        <v>210</v>
      </c>
      <c r="WLQ44" t="s">
        <v>210</v>
      </c>
      <c r="WLR44" t="s">
        <v>210</v>
      </c>
      <c r="WLS44" t="s">
        <v>210</v>
      </c>
      <c r="WLT44" t="s">
        <v>210</v>
      </c>
      <c r="WLU44" t="s">
        <v>210</v>
      </c>
      <c r="WLV44" t="s">
        <v>210</v>
      </c>
      <c r="WLW44" t="s">
        <v>210</v>
      </c>
      <c r="WLX44" t="s">
        <v>210</v>
      </c>
      <c r="WLY44" t="s">
        <v>210</v>
      </c>
      <c r="WLZ44" t="s">
        <v>210</v>
      </c>
      <c r="WMA44" t="s">
        <v>210</v>
      </c>
      <c r="WMB44" t="s">
        <v>210</v>
      </c>
      <c r="WMC44" t="s">
        <v>210</v>
      </c>
      <c r="WMD44" t="s">
        <v>210</v>
      </c>
      <c r="WME44" t="s">
        <v>210</v>
      </c>
      <c r="WMF44" t="s">
        <v>210</v>
      </c>
      <c r="WMG44" t="s">
        <v>210</v>
      </c>
      <c r="WMH44" t="s">
        <v>210</v>
      </c>
      <c r="WMI44" t="s">
        <v>210</v>
      </c>
      <c r="WMJ44" t="s">
        <v>210</v>
      </c>
      <c r="WMK44" t="s">
        <v>210</v>
      </c>
      <c r="WML44" t="s">
        <v>210</v>
      </c>
      <c r="WMM44" t="s">
        <v>210</v>
      </c>
      <c r="WMN44" t="s">
        <v>210</v>
      </c>
      <c r="WMO44" t="s">
        <v>210</v>
      </c>
      <c r="WMP44" t="s">
        <v>210</v>
      </c>
      <c r="WMQ44" t="s">
        <v>210</v>
      </c>
      <c r="WMR44" t="s">
        <v>210</v>
      </c>
      <c r="WMS44" t="s">
        <v>210</v>
      </c>
      <c r="WMT44" t="s">
        <v>210</v>
      </c>
      <c r="WMU44" t="s">
        <v>210</v>
      </c>
      <c r="WMV44" t="s">
        <v>210</v>
      </c>
      <c r="WMW44" t="s">
        <v>210</v>
      </c>
      <c r="WMX44" t="s">
        <v>210</v>
      </c>
      <c r="WMY44" t="s">
        <v>210</v>
      </c>
      <c r="WMZ44" t="s">
        <v>210</v>
      </c>
      <c r="WNA44" t="s">
        <v>210</v>
      </c>
      <c r="WNB44" t="s">
        <v>210</v>
      </c>
      <c r="WNC44" t="s">
        <v>210</v>
      </c>
      <c r="WND44" t="s">
        <v>210</v>
      </c>
      <c r="WNE44" t="s">
        <v>210</v>
      </c>
      <c r="WNF44" t="s">
        <v>210</v>
      </c>
      <c r="WNG44" t="s">
        <v>210</v>
      </c>
      <c r="WNH44" t="s">
        <v>210</v>
      </c>
      <c r="WNI44" t="s">
        <v>210</v>
      </c>
      <c r="WNJ44" t="s">
        <v>210</v>
      </c>
      <c r="WNK44" t="s">
        <v>210</v>
      </c>
      <c r="WNL44" t="s">
        <v>210</v>
      </c>
      <c r="WNM44" t="s">
        <v>210</v>
      </c>
      <c r="WNN44" t="s">
        <v>210</v>
      </c>
      <c r="WNO44" t="s">
        <v>210</v>
      </c>
      <c r="WNP44" t="s">
        <v>210</v>
      </c>
      <c r="WNQ44" t="s">
        <v>210</v>
      </c>
      <c r="WNR44" t="s">
        <v>210</v>
      </c>
      <c r="WNS44" t="s">
        <v>210</v>
      </c>
      <c r="WNT44" t="s">
        <v>210</v>
      </c>
      <c r="WNU44" t="s">
        <v>210</v>
      </c>
      <c r="WNV44" t="s">
        <v>210</v>
      </c>
      <c r="WNW44" t="s">
        <v>210</v>
      </c>
      <c r="WNX44" t="s">
        <v>210</v>
      </c>
      <c r="WNY44" t="s">
        <v>210</v>
      </c>
      <c r="WNZ44" t="s">
        <v>210</v>
      </c>
      <c r="WOA44" t="s">
        <v>210</v>
      </c>
      <c r="WOB44" t="s">
        <v>210</v>
      </c>
      <c r="WOC44" t="s">
        <v>210</v>
      </c>
      <c r="WOD44" t="s">
        <v>210</v>
      </c>
      <c r="WOE44" t="s">
        <v>210</v>
      </c>
      <c r="WOF44" t="s">
        <v>210</v>
      </c>
      <c r="WOG44" t="s">
        <v>210</v>
      </c>
      <c r="WOH44" t="s">
        <v>210</v>
      </c>
      <c r="WOI44" t="s">
        <v>210</v>
      </c>
      <c r="WOJ44" t="s">
        <v>210</v>
      </c>
      <c r="WOK44" t="s">
        <v>210</v>
      </c>
      <c r="WOL44" t="s">
        <v>210</v>
      </c>
      <c r="WOM44" t="s">
        <v>210</v>
      </c>
      <c r="WON44" t="s">
        <v>210</v>
      </c>
      <c r="WOO44" t="s">
        <v>210</v>
      </c>
      <c r="WOP44" t="s">
        <v>210</v>
      </c>
      <c r="WOQ44" t="s">
        <v>210</v>
      </c>
      <c r="WOR44" t="s">
        <v>210</v>
      </c>
      <c r="WOS44" t="s">
        <v>210</v>
      </c>
      <c r="WOT44" t="s">
        <v>210</v>
      </c>
      <c r="WOU44" t="s">
        <v>210</v>
      </c>
      <c r="WOV44" t="s">
        <v>210</v>
      </c>
      <c r="WOW44" t="s">
        <v>210</v>
      </c>
      <c r="WOX44" t="s">
        <v>210</v>
      </c>
      <c r="WOY44" t="s">
        <v>210</v>
      </c>
      <c r="WOZ44" t="s">
        <v>210</v>
      </c>
      <c r="WPA44" t="s">
        <v>210</v>
      </c>
      <c r="WPB44" t="s">
        <v>210</v>
      </c>
      <c r="WPC44" t="s">
        <v>210</v>
      </c>
      <c r="WPD44" t="s">
        <v>210</v>
      </c>
      <c r="WPE44" t="s">
        <v>210</v>
      </c>
      <c r="WPF44" t="s">
        <v>210</v>
      </c>
      <c r="WPG44" t="s">
        <v>210</v>
      </c>
      <c r="WPH44" t="s">
        <v>210</v>
      </c>
      <c r="WPI44" t="s">
        <v>210</v>
      </c>
      <c r="WPJ44" t="s">
        <v>210</v>
      </c>
      <c r="WPK44" t="s">
        <v>210</v>
      </c>
      <c r="WPL44" t="s">
        <v>210</v>
      </c>
      <c r="WPM44" t="s">
        <v>210</v>
      </c>
      <c r="WPN44" t="s">
        <v>210</v>
      </c>
      <c r="WPO44" t="s">
        <v>210</v>
      </c>
      <c r="WPP44" t="s">
        <v>210</v>
      </c>
      <c r="WPQ44" t="s">
        <v>210</v>
      </c>
      <c r="WPR44" t="s">
        <v>210</v>
      </c>
      <c r="WPS44" t="s">
        <v>210</v>
      </c>
      <c r="WPT44" t="s">
        <v>210</v>
      </c>
      <c r="WPU44" t="s">
        <v>210</v>
      </c>
      <c r="WPV44" t="s">
        <v>210</v>
      </c>
      <c r="WPW44" t="s">
        <v>210</v>
      </c>
      <c r="WPX44" t="s">
        <v>210</v>
      </c>
      <c r="WPY44" t="s">
        <v>210</v>
      </c>
      <c r="WPZ44" t="s">
        <v>210</v>
      </c>
      <c r="WQA44" t="s">
        <v>210</v>
      </c>
      <c r="WQB44" t="s">
        <v>210</v>
      </c>
      <c r="WQC44" t="s">
        <v>210</v>
      </c>
      <c r="WQD44" t="s">
        <v>210</v>
      </c>
      <c r="WQE44" t="s">
        <v>210</v>
      </c>
      <c r="WQF44" t="s">
        <v>210</v>
      </c>
      <c r="WQG44" t="s">
        <v>210</v>
      </c>
      <c r="WQH44" t="s">
        <v>210</v>
      </c>
      <c r="WQI44" t="s">
        <v>210</v>
      </c>
      <c r="WQJ44" t="s">
        <v>210</v>
      </c>
      <c r="WQK44" t="s">
        <v>210</v>
      </c>
      <c r="WQL44" t="s">
        <v>210</v>
      </c>
      <c r="WQM44" t="s">
        <v>210</v>
      </c>
      <c r="WQN44" t="s">
        <v>210</v>
      </c>
      <c r="WQO44" t="s">
        <v>210</v>
      </c>
      <c r="WQP44" t="s">
        <v>210</v>
      </c>
      <c r="WQQ44" t="s">
        <v>210</v>
      </c>
      <c r="WQR44" t="s">
        <v>210</v>
      </c>
      <c r="WQS44" t="s">
        <v>210</v>
      </c>
      <c r="WQT44" t="s">
        <v>210</v>
      </c>
      <c r="WQU44" t="s">
        <v>210</v>
      </c>
      <c r="WQV44" t="s">
        <v>210</v>
      </c>
      <c r="WQW44" t="s">
        <v>210</v>
      </c>
      <c r="WQX44" t="s">
        <v>210</v>
      </c>
      <c r="WQY44" t="s">
        <v>210</v>
      </c>
      <c r="WQZ44" t="s">
        <v>210</v>
      </c>
      <c r="WRA44" t="s">
        <v>210</v>
      </c>
      <c r="WRB44" t="s">
        <v>210</v>
      </c>
      <c r="WRC44" t="s">
        <v>210</v>
      </c>
      <c r="WRD44" t="s">
        <v>210</v>
      </c>
      <c r="WRE44" t="s">
        <v>210</v>
      </c>
      <c r="WRF44" t="s">
        <v>210</v>
      </c>
      <c r="WRG44" t="s">
        <v>210</v>
      </c>
      <c r="WRH44" t="s">
        <v>210</v>
      </c>
      <c r="WRI44" t="s">
        <v>210</v>
      </c>
      <c r="WRJ44" t="s">
        <v>210</v>
      </c>
      <c r="WRK44" t="s">
        <v>210</v>
      </c>
      <c r="WRL44" t="s">
        <v>210</v>
      </c>
      <c r="WRM44" t="s">
        <v>210</v>
      </c>
      <c r="WRN44" t="s">
        <v>210</v>
      </c>
      <c r="WRO44" t="s">
        <v>210</v>
      </c>
      <c r="WRP44" t="s">
        <v>210</v>
      </c>
      <c r="WRQ44" t="s">
        <v>210</v>
      </c>
      <c r="WRR44" t="s">
        <v>210</v>
      </c>
      <c r="WRS44" t="s">
        <v>210</v>
      </c>
      <c r="WRT44" t="s">
        <v>210</v>
      </c>
      <c r="WRU44" t="s">
        <v>210</v>
      </c>
      <c r="WRV44" t="s">
        <v>210</v>
      </c>
      <c r="WRW44" t="s">
        <v>210</v>
      </c>
      <c r="WRX44" t="s">
        <v>210</v>
      </c>
      <c r="WRY44" t="s">
        <v>210</v>
      </c>
      <c r="WRZ44" t="s">
        <v>210</v>
      </c>
      <c r="WSA44" t="s">
        <v>210</v>
      </c>
      <c r="WSB44" t="s">
        <v>210</v>
      </c>
      <c r="WSC44" t="s">
        <v>210</v>
      </c>
      <c r="WSD44" t="s">
        <v>210</v>
      </c>
      <c r="WSE44" t="s">
        <v>210</v>
      </c>
      <c r="WSF44" t="s">
        <v>210</v>
      </c>
      <c r="WSG44" t="s">
        <v>210</v>
      </c>
      <c r="WSH44" t="s">
        <v>210</v>
      </c>
      <c r="WSI44" t="s">
        <v>210</v>
      </c>
      <c r="WSJ44" t="s">
        <v>210</v>
      </c>
      <c r="WSK44" t="s">
        <v>210</v>
      </c>
      <c r="WSL44" t="s">
        <v>210</v>
      </c>
      <c r="WSM44" t="s">
        <v>210</v>
      </c>
      <c r="WSN44" t="s">
        <v>210</v>
      </c>
      <c r="WSO44" t="s">
        <v>210</v>
      </c>
      <c r="WSP44" t="s">
        <v>210</v>
      </c>
      <c r="WSQ44" t="s">
        <v>210</v>
      </c>
      <c r="WSR44" t="s">
        <v>210</v>
      </c>
      <c r="WSS44" t="s">
        <v>210</v>
      </c>
      <c r="WST44" t="s">
        <v>210</v>
      </c>
      <c r="WSU44" t="s">
        <v>210</v>
      </c>
      <c r="WSV44" t="s">
        <v>210</v>
      </c>
      <c r="WSW44" t="s">
        <v>210</v>
      </c>
      <c r="WSX44" t="s">
        <v>210</v>
      </c>
      <c r="WSY44" t="s">
        <v>210</v>
      </c>
      <c r="WSZ44" t="s">
        <v>210</v>
      </c>
      <c r="WTA44" t="s">
        <v>210</v>
      </c>
      <c r="WTB44" t="s">
        <v>210</v>
      </c>
      <c r="WTC44" t="s">
        <v>210</v>
      </c>
      <c r="WTD44" t="s">
        <v>210</v>
      </c>
      <c r="WTE44" t="s">
        <v>210</v>
      </c>
      <c r="WTF44" t="s">
        <v>210</v>
      </c>
      <c r="WTG44" t="s">
        <v>210</v>
      </c>
      <c r="WTH44" t="s">
        <v>210</v>
      </c>
      <c r="WTI44" t="s">
        <v>210</v>
      </c>
      <c r="WTJ44" t="s">
        <v>210</v>
      </c>
      <c r="WTK44" t="s">
        <v>210</v>
      </c>
      <c r="WTL44" t="s">
        <v>210</v>
      </c>
      <c r="WTM44" t="s">
        <v>210</v>
      </c>
      <c r="WTN44" t="s">
        <v>210</v>
      </c>
      <c r="WTO44" t="s">
        <v>210</v>
      </c>
      <c r="WTP44" t="s">
        <v>210</v>
      </c>
      <c r="WTQ44" t="s">
        <v>210</v>
      </c>
      <c r="WTR44" t="s">
        <v>210</v>
      </c>
      <c r="WTS44" t="s">
        <v>210</v>
      </c>
      <c r="WTT44" t="s">
        <v>210</v>
      </c>
      <c r="WTU44" t="s">
        <v>210</v>
      </c>
      <c r="WTV44" t="s">
        <v>210</v>
      </c>
      <c r="WTW44" t="s">
        <v>210</v>
      </c>
      <c r="WTX44" t="s">
        <v>210</v>
      </c>
      <c r="WTY44" t="s">
        <v>210</v>
      </c>
      <c r="WTZ44" t="s">
        <v>210</v>
      </c>
      <c r="WUA44" t="s">
        <v>210</v>
      </c>
      <c r="WUB44" t="s">
        <v>210</v>
      </c>
      <c r="WUC44" t="s">
        <v>210</v>
      </c>
      <c r="WUD44" t="s">
        <v>210</v>
      </c>
      <c r="WUE44" t="s">
        <v>210</v>
      </c>
      <c r="WUF44" t="s">
        <v>210</v>
      </c>
      <c r="WUG44" t="s">
        <v>210</v>
      </c>
      <c r="WUH44" t="s">
        <v>210</v>
      </c>
      <c r="WUI44" t="s">
        <v>210</v>
      </c>
      <c r="WUJ44" t="s">
        <v>210</v>
      </c>
      <c r="WUK44" t="s">
        <v>210</v>
      </c>
      <c r="WUL44" t="s">
        <v>210</v>
      </c>
      <c r="WUM44" t="s">
        <v>210</v>
      </c>
      <c r="WUN44" t="s">
        <v>210</v>
      </c>
      <c r="WUO44" t="s">
        <v>210</v>
      </c>
      <c r="WUP44" t="s">
        <v>210</v>
      </c>
      <c r="WUQ44" t="s">
        <v>210</v>
      </c>
      <c r="WUR44" t="s">
        <v>210</v>
      </c>
      <c r="WUS44" t="s">
        <v>210</v>
      </c>
      <c r="WUT44" t="s">
        <v>210</v>
      </c>
      <c r="WUU44" t="s">
        <v>210</v>
      </c>
      <c r="WUV44" t="s">
        <v>210</v>
      </c>
      <c r="WUW44" t="s">
        <v>210</v>
      </c>
      <c r="WUX44" t="s">
        <v>210</v>
      </c>
      <c r="WUY44" t="s">
        <v>210</v>
      </c>
      <c r="WUZ44" t="s">
        <v>210</v>
      </c>
      <c r="WVA44" t="s">
        <v>210</v>
      </c>
      <c r="WVB44" t="s">
        <v>210</v>
      </c>
      <c r="WVC44" t="s">
        <v>210</v>
      </c>
      <c r="WVD44" t="s">
        <v>210</v>
      </c>
      <c r="WVE44" t="s">
        <v>210</v>
      </c>
      <c r="WVF44" t="s">
        <v>210</v>
      </c>
      <c r="WVG44" t="s">
        <v>210</v>
      </c>
      <c r="WVH44" t="s">
        <v>210</v>
      </c>
      <c r="WVI44" t="s">
        <v>210</v>
      </c>
      <c r="WVJ44" t="s">
        <v>210</v>
      </c>
      <c r="WVK44" t="s">
        <v>210</v>
      </c>
      <c r="WVL44" t="s">
        <v>210</v>
      </c>
      <c r="WVM44" t="s">
        <v>210</v>
      </c>
      <c r="WVN44" t="s">
        <v>210</v>
      </c>
      <c r="WVO44" t="s">
        <v>210</v>
      </c>
      <c r="WVP44" t="s">
        <v>210</v>
      </c>
      <c r="WVQ44" t="s">
        <v>210</v>
      </c>
      <c r="WVR44" t="s">
        <v>210</v>
      </c>
      <c r="WVS44" t="s">
        <v>210</v>
      </c>
      <c r="WVT44" t="s">
        <v>210</v>
      </c>
      <c r="WVU44" t="s">
        <v>210</v>
      </c>
      <c r="WVV44" t="s">
        <v>210</v>
      </c>
      <c r="WVW44" t="s">
        <v>210</v>
      </c>
      <c r="WVX44" t="s">
        <v>210</v>
      </c>
      <c r="WVY44" t="s">
        <v>210</v>
      </c>
      <c r="WVZ44" t="s">
        <v>210</v>
      </c>
      <c r="WWA44" t="s">
        <v>210</v>
      </c>
      <c r="WWB44" t="s">
        <v>210</v>
      </c>
      <c r="WWC44" t="s">
        <v>210</v>
      </c>
      <c r="WWD44" t="s">
        <v>210</v>
      </c>
      <c r="WWE44" t="s">
        <v>210</v>
      </c>
      <c r="WWF44" t="s">
        <v>210</v>
      </c>
      <c r="WWG44" t="s">
        <v>210</v>
      </c>
      <c r="WWH44" t="s">
        <v>210</v>
      </c>
      <c r="WWI44" t="s">
        <v>210</v>
      </c>
      <c r="WWJ44" t="s">
        <v>210</v>
      </c>
      <c r="WWK44" t="s">
        <v>210</v>
      </c>
      <c r="WWL44" t="s">
        <v>210</v>
      </c>
      <c r="WWM44" t="s">
        <v>210</v>
      </c>
      <c r="WWN44" t="s">
        <v>210</v>
      </c>
      <c r="WWO44" t="s">
        <v>210</v>
      </c>
      <c r="WWP44" t="s">
        <v>210</v>
      </c>
      <c r="WWQ44" t="s">
        <v>210</v>
      </c>
      <c r="WWR44" t="s">
        <v>210</v>
      </c>
      <c r="WWS44" t="s">
        <v>210</v>
      </c>
      <c r="WWT44" t="s">
        <v>210</v>
      </c>
      <c r="WWU44" t="s">
        <v>210</v>
      </c>
      <c r="WWV44" t="s">
        <v>210</v>
      </c>
      <c r="WWW44" t="s">
        <v>210</v>
      </c>
      <c r="WWX44" t="s">
        <v>210</v>
      </c>
      <c r="WWY44" t="s">
        <v>210</v>
      </c>
      <c r="WWZ44" t="s">
        <v>210</v>
      </c>
      <c r="WXA44" t="s">
        <v>210</v>
      </c>
      <c r="WXB44" t="s">
        <v>210</v>
      </c>
      <c r="WXC44" t="s">
        <v>210</v>
      </c>
      <c r="WXD44" t="s">
        <v>210</v>
      </c>
      <c r="WXE44" t="s">
        <v>210</v>
      </c>
      <c r="WXF44" t="s">
        <v>210</v>
      </c>
      <c r="WXG44" t="s">
        <v>210</v>
      </c>
      <c r="WXH44" t="s">
        <v>210</v>
      </c>
      <c r="WXI44" t="s">
        <v>210</v>
      </c>
      <c r="WXJ44" t="s">
        <v>210</v>
      </c>
      <c r="WXK44" t="s">
        <v>210</v>
      </c>
      <c r="WXL44" t="s">
        <v>210</v>
      </c>
      <c r="WXM44" t="s">
        <v>210</v>
      </c>
      <c r="WXN44" t="s">
        <v>210</v>
      </c>
      <c r="WXO44" t="s">
        <v>210</v>
      </c>
      <c r="WXP44" t="s">
        <v>210</v>
      </c>
      <c r="WXQ44" t="s">
        <v>210</v>
      </c>
      <c r="WXR44" t="s">
        <v>210</v>
      </c>
      <c r="WXS44" t="s">
        <v>210</v>
      </c>
      <c r="WXT44" t="s">
        <v>210</v>
      </c>
      <c r="WXU44" t="s">
        <v>210</v>
      </c>
      <c r="WXV44" t="s">
        <v>210</v>
      </c>
      <c r="WXW44" t="s">
        <v>210</v>
      </c>
      <c r="WXX44" t="s">
        <v>210</v>
      </c>
      <c r="WXY44" t="s">
        <v>210</v>
      </c>
      <c r="WXZ44" t="s">
        <v>210</v>
      </c>
      <c r="WYA44" t="s">
        <v>210</v>
      </c>
      <c r="WYB44" t="s">
        <v>210</v>
      </c>
      <c r="WYC44" t="s">
        <v>210</v>
      </c>
      <c r="WYD44" t="s">
        <v>210</v>
      </c>
      <c r="WYE44" t="s">
        <v>210</v>
      </c>
      <c r="WYF44" t="s">
        <v>210</v>
      </c>
      <c r="WYG44" t="s">
        <v>210</v>
      </c>
      <c r="WYH44" t="s">
        <v>210</v>
      </c>
      <c r="WYI44" t="s">
        <v>210</v>
      </c>
      <c r="WYJ44" t="s">
        <v>210</v>
      </c>
      <c r="WYK44" t="s">
        <v>210</v>
      </c>
      <c r="WYL44" t="s">
        <v>210</v>
      </c>
      <c r="WYM44" t="s">
        <v>210</v>
      </c>
      <c r="WYN44" t="s">
        <v>210</v>
      </c>
      <c r="WYO44" t="s">
        <v>210</v>
      </c>
      <c r="WYP44" t="s">
        <v>210</v>
      </c>
      <c r="WYQ44" t="s">
        <v>210</v>
      </c>
      <c r="WYR44" t="s">
        <v>210</v>
      </c>
      <c r="WYS44" t="s">
        <v>210</v>
      </c>
      <c r="WYT44" t="s">
        <v>210</v>
      </c>
      <c r="WYU44" t="s">
        <v>210</v>
      </c>
      <c r="WYV44" t="s">
        <v>210</v>
      </c>
      <c r="WYW44" t="s">
        <v>210</v>
      </c>
      <c r="WYX44" t="s">
        <v>210</v>
      </c>
      <c r="WYY44" t="s">
        <v>210</v>
      </c>
      <c r="WYZ44" t="s">
        <v>210</v>
      </c>
      <c r="WZA44" t="s">
        <v>210</v>
      </c>
      <c r="WZB44" t="s">
        <v>210</v>
      </c>
      <c r="WZC44" t="s">
        <v>210</v>
      </c>
      <c r="WZD44" t="s">
        <v>210</v>
      </c>
      <c r="WZE44" t="s">
        <v>210</v>
      </c>
      <c r="WZF44" t="s">
        <v>210</v>
      </c>
      <c r="WZG44" t="s">
        <v>210</v>
      </c>
      <c r="WZH44" t="s">
        <v>210</v>
      </c>
      <c r="WZI44" t="s">
        <v>210</v>
      </c>
      <c r="WZJ44" t="s">
        <v>210</v>
      </c>
      <c r="WZK44" t="s">
        <v>210</v>
      </c>
      <c r="WZL44" t="s">
        <v>210</v>
      </c>
      <c r="WZM44" t="s">
        <v>210</v>
      </c>
      <c r="WZN44" t="s">
        <v>210</v>
      </c>
      <c r="WZO44" t="s">
        <v>210</v>
      </c>
      <c r="WZP44" t="s">
        <v>210</v>
      </c>
      <c r="WZQ44" t="s">
        <v>210</v>
      </c>
      <c r="WZR44" t="s">
        <v>210</v>
      </c>
      <c r="WZS44" t="s">
        <v>210</v>
      </c>
      <c r="WZT44" t="s">
        <v>210</v>
      </c>
      <c r="WZU44" t="s">
        <v>210</v>
      </c>
      <c r="WZV44" t="s">
        <v>210</v>
      </c>
      <c r="WZW44" t="s">
        <v>210</v>
      </c>
      <c r="WZX44" t="s">
        <v>210</v>
      </c>
      <c r="WZY44" t="s">
        <v>210</v>
      </c>
      <c r="WZZ44" t="s">
        <v>210</v>
      </c>
      <c r="XAA44" t="s">
        <v>210</v>
      </c>
      <c r="XAB44" t="s">
        <v>210</v>
      </c>
      <c r="XAC44" t="s">
        <v>210</v>
      </c>
      <c r="XAD44" t="s">
        <v>210</v>
      </c>
      <c r="XAE44" t="s">
        <v>210</v>
      </c>
      <c r="XAF44" t="s">
        <v>210</v>
      </c>
      <c r="XAG44" t="s">
        <v>210</v>
      </c>
      <c r="XAH44" t="s">
        <v>210</v>
      </c>
      <c r="XAI44" t="s">
        <v>210</v>
      </c>
      <c r="XAJ44" t="s">
        <v>210</v>
      </c>
      <c r="XAK44" t="s">
        <v>210</v>
      </c>
      <c r="XAL44" t="s">
        <v>210</v>
      </c>
      <c r="XAM44" t="s">
        <v>210</v>
      </c>
      <c r="XAN44" t="s">
        <v>210</v>
      </c>
      <c r="XAO44" t="s">
        <v>210</v>
      </c>
      <c r="XAP44" t="s">
        <v>210</v>
      </c>
      <c r="XAQ44" t="s">
        <v>210</v>
      </c>
      <c r="XAR44" t="s">
        <v>210</v>
      </c>
      <c r="XAS44" t="s">
        <v>210</v>
      </c>
      <c r="XAT44" t="s">
        <v>210</v>
      </c>
      <c r="XAU44" t="s">
        <v>210</v>
      </c>
      <c r="XAV44" t="s">
        <v>210</v>
      </c>
      <c r="XAW44" t="s">
        <v>210</v>
      </c>
      <c r="XAX44" t="s">
        <v>210</v>
      </c>
      <c r="XAY44" t="s">
        <v>210</v>
      </c>
      <c r="XAZ44" t="s">
        <v>210</v>
      </c>
      <c r="XBA44" t="s">
        <v>210</v>
      </c>
      <c r="XBB44" t="s">
        <v>210</v>
      </c>
      <c r="XBC44" t="s">
        <v>210</v>
      </c>
      <c r="XBD44" t="s">
        <v>210</v>
      </c>
      <c r="XBE44" t="s">
        <v>210</v>
      </c>
      <c r="XBF44" t="s">
        <v>210</v>
      </c>
      <c r="XBG44" t="s">
        <v>210</v>
      </c>
      <c r="XBH44" t="s">
        <v>210</v>
      </c>
      <c r="XBI44" t="s">
        <v>210</v>
      </c>
      <c r="XBJ44" t="s">
        <v>210</v>
      </c>
      <c r="XBK44" t="s">
        <v>210</v>
      </c>
      <c r="XBL44" t="s">
        <v>210</v>
      </c>
      <c r="XBM44" t="s">
        <v>210</v>
      </c>
      <c r="XBN44" t="s">
        <v>210</v>
      </c>
      <c r="XBO44" t="s">
        <v>210</v>
      </c>
      <c r="XBP44" t="s">
        <v>210</v>
      </c>
      <c r="XBQ44" t="s">
        <v>210</v>
      </c>
      <c r="XBR44" t="s">
        <v>210</v>
      </c>
      <c r="XBS44" t="s">
        <v>210</v>
      </c>
      <c r="XBT44" t="s">
        <v>210</v>
      </c>
      <c r="XBU44" t="s">
        <v>210</v>
      </c>
      <c r="XBV44" t="s">
        <v>210</v>
      </c>
      <c r="XBW44" t="s">
        <v>210</v>
      </c>
      <c r="XBX44" t="s">
        <v>210</v>
      </c>
      <c r="XBY44" t="s">
        <v>210</v>
      </c>
      <c r="XBZ44" t="s">
        <v>210</v>
      </c>
      <c r="XCA44" t="s">
        <v>210</v>
      </c>
      <c r="XCB44" t="s">
        <v>210</v>
      </c>
      <c r="XCC44" t="s">
        <v>210</v>
      </c>
      <c r="XCD44" t="s">
        <v>210</v>
      </c>
      <c r="XCE44" t="s">
        <v>210</v>
      </c>
      <c r="XCF44" t="s">
        <v>210</v>
      </c>
      <c r="XCG44" t="s">
        <v>210</v>
      </c>
      <c r="XCH44" t="s">
        <v>210</v>
      </c>
      <c r="XCI44" t="s">
        <v>210</v>
      </c>
      <c r="XCJ44" t="s">
        <v>210</v>
      </c>
      <c r="XCK44" t="s">
        <v>210</v>
      </c>
      <c r="XCL44" t="s">
        <v>210</v>
      </c>
      <c r="XCM44" t="s">
        <v>210</v>
      </c>
      <c r="XCN44" t="s">
        <v>210</v>
      </c>
      <c r="XCO44" t="s">
        <v>210</v>
      </c>
      <c r="XCP44" t="s">
        <v>210</v>
      </c>
      <c r="XCQ44" t="s">
        <v>210</v>
      </c>
      <c r="XCR44" t="s">
        <v>210</v>
      </c>
      <c r="XCS44" t="s">
        <v>210</v>
      </c>
      <c r="XCT44" t="s">
        <v>210</v>
      </c>
      <c r="XCU44" t="s">
        <v>210</v>
      </c>
      <c r="XCV44" t="s">
        <v>210</v>
      </c>
      <c r="XCW44" t="s">
        <v>210</v>
      </c>
      <c r="XCX44" t="s">
        <v>210</v>
      </c>
      <c r="XCY44" t="s">
        <v>210</v>
      </c>
      <c r="XCZ44" t="s">
        <v>210</v>
      </c>
      <c r="XDA44" t="s">
        <v>210</v>
      </c>
      <c r="XDB44" t="s">
        <v>210</v>
      </c>
      <c r="XDC44" t="s">
        <v>210</v>
      </c>
      <c r="XDD44" t="s">
        <v>210</v>
      </c>
      <c r="XDE44" t="s">
        <v>210</v>
      </c>
      <c r="XDF44" t="s">
        <v>210</v>
      </c>
      <c r="XDG44" t="s">
        <v>210</v>
      </c>
      <c r="XDH44" t="s">
        <v>210</v>
      </c>
      <c r="XDI44" t="s">
        <v>210</v>
      </c>
      <c r="XDJ44" t="s">
        <v>210</v>
      </c>
      <c r="XDK44" t="s">
        <v>210</v>
      </c>
      <c r="XDL44" t="s">
        <v>210</v>
      </c>
      <c r="XDM44" t="s">
        <v>210</v>
      </c>
      <c r="XDN44" t="s">
        <v>210</v>
      </c>
      <c r="XDO44" t="s">
        <v>210</v>
      </c>
      <c r="XDP44" t="s">
        <v>210</v>
      </c>
      <c r="XDQ44" t="s">
        <v>210</v>
      </c>
      <c r="XDR44" t="s">
        <v>210</v>
      </c>
      <c r="XDS44" t="s">
        <v>210</v>
      </c>
      <c r="XDT44" t="s">
        <v>210</v>
      </c>
      <c r="XDU44" t="s">
        <v>210</v>
      </c>
      <c r="XDV44" t="s">
        <v>210</v>
      </c>
      <c r="XDW44" t="s">
        <v>210</v>
      </c>
      <c r="XDX44" t="s">
        <v>210</v>
      </c>
      <c r="XDY44" t="s">
        <v>210</v>
      </c>
      <c r="XDZ44" t="s">
        <v>210</v>
      </c>
      <c r="XEA44" t="s">
        <v>210</v>
      </c>
      <c r="XEB44" t="s">
        <v>210</v>
      </c>
      <c r="XEC44" t="s">
        <v>210</v>
      </c>
      <c r="XED44" t="s">
        <v>210</v>
      </c>
      <c r="XEE44" t="s">
        <v>210</v>
      </c>
      <c r="XEF44" t="s">
        <v>210</v>
      </c>
      <c r="XEG44" t="s">
        <v>210</v>
      </c>
      <c r="XEH44" t="s">
        <v>210</v>
      </c>
      <c r="XEI44" t="s">
        <v>210</v>
      </c>
      <c r="XEJ44" t="s">
        <v>210</v>
      </c>
      <c r="XEK44" t="s">
        <v>210</v>
      </c>
      <c r="XEL44" t="s">
        <v>210</v>
      </c>
      <c r="XEM44" t="s">
        <v>210</v>
      </c>
      <c r="XEN44" t="s">
        <v>210</v>
      </c>
      <c r="XEO44" t="s">
        <v>210</v>
      </c>
      <c r="XEP44" t="s">
        <v>210</v>
      </c>
      <c r="XEQ44" t="s">
        <v>210</v>
      </c>
      <c r="XER44" t="s">
        <v>210</v>
      </c>
      <c r="XES44" t="s">
        <v>210</v>
      </c>
      <c r="XET44" t="s">
        <v>210</v>
      </c>
      <c r="XEU44" t="s">
        <v>210</v>
      </c>
      <c r="XEV44" t="s">
        <v>210</v>
      </c>
      <c r="XEW44" t="s">
        <v>210</v>
      </c>
      <c r="XEX44" t="s">
        <v>210</v>
      </c>
      <c r="XEY44" t="s">
        <v>210</v>
      </c>
      <c r="XEZ44" t="s">
        <v>210</v>
      </c>
      <c r="XFA44" t="s">
        <v>210</v>
      </c>
      <c r="XFB44" t="s">
        <v>210</v>
      </c>
      <c r="XFC44" t="s">
        <v>210</v>
      </c>
      <c r="XFD44" t="s">
        <v>210</v>
      </c>
    </row>
    <row r="45" spans="1:16384" x14ac:dyDescent="0.2">
      <c r="A45" s="47" t="s">
        <v>14</v>
      </c>
      <c r="B45" s="104">
        <f>[41]Julho!$H$5</f>
        <v>14.76</v>
      </c>
      <c r="C45" s="104">
        <f>[41]Julho!$H$6</f>
        <v>11.879999999999999</v>
      </c>
      <c r="D45" s="104">
        <f>[41]Julho!$H$7</f>
        <v>14.04</v>
      </c>
      <c r="E45" s="104">
        <f>[41]Julho!$H$8</f>
        <v>14.04</v>
      </c>
      <c r="F45" s="104">
        <f>[41]Julho!$H$9</f>
        <v>15.48</v>
      </c>
      <c r="G45" s="104">
        <f>[41]Julho!$H$10</f>
        <v>10.44</v>
      </c>
      <c r="H45" s="104">
        <f>[41]Julho!$H$11</f>
        <v>12.24</v>
      </c>
      <c r="I45" s="104">
        <f>[41]Julho!$H$12</f>
        <v>10.44</v>
      </c>
      <c r="J45" s="104">
        <f>[41]Julho!$H$13</f>
        <v>12.24</v>
      </c>
      <c r="K45" s="104">
        <f>[41]Julho!$H$14</f>
        <v>14.04</v>
      </c>
      <c r="L45" s="104">
        <f>[41]Julho!$H$15</f>
        <v>12.6</v>
      </c>
      <c r="M45" s="104">
        <f>[41]Julho!$H$16</f>
        <v>11.879999999999999</v>
      </c>
      <c r="N45" s="104">
        <f>[41]Julho!$H$17</f>
        <v>15.120000000000001</v>
      </c>
      <c r="O45" s="104">
        <f>[41]Julho!$H$18</f>
        <v>12.6</v>
      </c>
      <c r="P45" s="104">
        <f>[41]Julho!$H$19</f>
        <v>10.8</v>
      </c>
      <c r="Q45" s="104">
        <f>[41]Julho!$H$20</f>
        <v>10.08</v>
      </c>
      <c r="R45" s="104">
        <f>[41]Julho!$H$21</f>
        <v>9.7200000000000006</v>
      </c>
      <c r="S45" s="104">
        <f>[41]Julho!$H$22</f>
        <v>15.48</v>
      </c>
      <c r="T45" s="104">
        <f>[41]Julho!$H$23</f>
        <v>9.3600000000000012</v>
      </c>
      <c r="U45" s="104">
        <f>[41]Julho!$H$24</f>
        <v>7.9200000000000008</v>
      </c>
      <c r="V45" s="104">
        <f>[41]Julho!$H$25</f>
        <v>7.2</v>
      </c>
      <c r="W45" s="104">
        <f>[41]Julho!$H$26</f>
        <v>10.8</v>
      </c>
      <c r="X45" s="104">
        <f>[41]Julho!$H$27</f>
        <v>10.44</v>
      </c>
      <c r="Y45" s="104">
        <f>[41]Julho!$H$28</f>
        <v>13.32</v>
      </c>
      <c r="Z45" s="104">
        <f>[41]Julho!$H$29</f>
        <v>11.16</v>
      </c>
      <c r="AA45" s="104">
        <f>[41]Julho!$H$30</f>
        <v>13.32</v>
      </c>
      <c r="AB45" s="104">
        <f>[41]Julho!$H$31</f>
        <v>18.36</v>
      </c>
      <c r="AC45" s="104">
        <f>[41]Julho!$H$32</f>
        <v>23.400000000000002</v>
      </c>
      <c r="AD45" s="104">
        <f>[41]Julho!$H$33</f>
        <v>18.36</v>
      </c>
      <c r="AE45" s="104">
        <f>[41]Julho!$H$34</f>
        <v>12.96</v>
      </c>
      <c r="AF45" s="104">
        <f>[41]Julho!$H$35</f>
        <v>10.08</v>
      </c>
      <c r="AG45" s="109">
        <f t="shared" si="3"/>
        <v>23.400000000000002</v>
      </c>
      <c r="AH45" s="108">
        <f t="shared" si="4"/>
        <v>12.72774193548387</v>
      </c>
      <c r="AK45" t="s">
        <v>35</v>
      </c>
    </row>
    <row r="46" spans="1:16384" x14ac:dyDescent="0.2">
      <c r="A46" s="47" t="s">
        <v>145</v>
      </c>
      <c r="B46" s="104">
        <f>[42]Julho!$H$5</f>
        <v>12.96</v>
      </c>
      <c r="C46" s="104">
        <f>[42]Julho!$H$6</f>
        <v>12.24</v>
      </c>
      <c r="D46" s="104">
        <f>[42]Julho!$H$7</f>
        <v>15.840000000000002</v>
      </c>
      <c r="E46" s="104">
        <f>[42]Julho!$H$8</f>
        <v>11.879999999999999</v>
      </c>
      <c r="F46" s="104">
        <f>[42]Julho!$H$9</f>
        <v>9</v>
      </c>
      <c r="G46" s="104">
        <f>[42]Julho!$H$10</f>
        <v>10.44</v>
      </c>
      <c r="H46" s="104">
        <f>[42]Julho!$H$11</f>
        <v>7.2</v>
      </c>
      <c r="I46" s="104">
        <f>[42]Julho!$H$12</f>
        <v>9.7200000000000006</v>
      </c>
      <c r="J46" s="104">
        <f>[42]Julho!$H$13</f>
        <v>10.8</v>
      </c>
      <c r="K46" s="104">
        <f>[42]Julho!$H$14</f>
        <v>10.08</v>
      </c>
      <c r="L46" s="104">
        <f>[42]Julho!$H$15</f>
        <v>8.64</v>
      </c>
      <c r="M46" s="104">
        <f>[42]Julho!$H$16</f>
        <v>10.44</v>
      </c>
      <c r="N46" s="104">
        <f>[42]Julho!$H$17</f>
        <v>7.2</v>
      </c>
      <c r="O46" s="104">
        <f>[42]Julho!$H$18</f>
        <v>7.9200000000000008</v>
      </c>
      <c r="P46" s="104">
        <f>[42]Julho!$H$19</f>
        <v>6.84</v>
      </c>
      <c r="Q46" s="104">
        <f>[42]Julho!$H$20</f>
        <v>7.2</v>
      </c>
      <c r="R46" s="104">
        <f>[42]Julho!$H$21</f>
        <v>11.879999999999999</v>
      </c>
      <c r="S46" s="104">
        <f>[42]Julho!$H$22</f>
        <v>16.559999999999999</v>
      </c>
      <c r="T46" s="104">
        <f>[42]Julho!$H$23</f>
        <v>10.44</v>
      </c>
      <c r="U46" s="104">
        <f>[42]Julho!$H$24</f>
        <v>9</v>
      </c>
      <c r="V46" s="104">
        <f>[42]Julho!$H$25</f>
        <v>7.2</v>
      </c>
      <c r="W46" s="104">
        <f>[42]Julho!$H$26</f>
        <v>6.48</v>
      </c>
      <c r="X46" s="104">
        <f>[42]Julho!$H$27</f>
        <v>6.12</v>
      </c>
      <c r="Y46" s="104">
        <f>[42]Julho!$H$28</f>
        <v>9.3600000000000012</v>
      </c>
      <c r="Z46" s="104">
        <f>[42]Julho!$H$29</f>
        <v>10.44</v>
      </c>
      <c r="AA46" s="104">
        <f>[42]Julho!$H$30</f>
        <v>14.4</v>
      </c>
      <c r="AB46" s="104">
        <f>[42]Julho!$H$31</f>
        <v>21.240000000000002</v>
      </c>
      <c r="AC46" s="104">
        <f>[42]Julho!$H$32</f>
        <v>14.76</v>
      </c>
      <c r="AD46" s="104">
        <f>[42]Julho!$H$33</f>
        <v>17.28</v>
      </c>
      <c r="AE46" s="104">
        <f>[42]Julho!$H$34</f>
        <v>7.9200000000000008</v>
      </c>
      <c r="AF46" s="104">
        <f>[42]Julho!$H$35</f>
        <v>6.84</v>
      </c>
      <c r="AG46" s="109">
        <f t="shared" si="3"/>
        <v>21.240000000000002</v>
      </c>
      <c r="AH46" s="108">
        <f t="shared" si="4"/>
        <v>10.590967741935481</v>
      </c>
    </row>
    <row r="47" spans="1:16384" x14ac:dyDescent="0.2">
      <c r="A47" s="47" t="s">
        <v>15</v>
      </c>
      <c r="B47" s="104">
        <f>[43]Julho!$H$5</f>
        <v>10.08</v>
      </c>
      <c r="C47" s="104">
        <f>[43]Julho!$H$6</f>
        <v>9.7200000000000006</v>
      </c>
      <c r="D47" s="104">
        <f>[43]Julho!$H$7</f>
        <v>11.16</v>
      </c>
      <c r="E47" s="104">
        <f>[43]Julho!$H$8</f>
        <v>19.440000000000001</v>
      </c>
      <c r="F47" s="104">
        <f>[43]Julho!$H$9</f>
        <v>18.36</v>
      </c>
      <c r="G47" s="104">
        <f>[43]Julho!$H$10</f>
        <v>15.120000000000001</v>
      </c>
      <c r="H47" s="104">
        <f>[43]Julho!$H$11</f>
        <v>13.68</v>
      </c>
      <c r="I47" s="104">
        <f>[43]Julho!$H$12</f>
        <v>10.8</v>
      </c>
      <c r="J47" s="104">
        <f>[43]Julho!$H$13</f>
        <v>15.120000000000001</v>
      </c>
      <c r="K47" s="104">
        <f>[43]Julho!$H$14</f>
        <v>13.32</v>
      </c>
      <c r="L47" s="104">
        <f>[43]Julho!$H$15</f>
        <v>12.96</v>
      </c>
      <c r="M47" s="104">
        <f>[43]Julho!$H$16</f>
        <v>10.08</v>
      </c>
      <c r="N47" s="104">
        <f>[43]Julho!$H$17</f>
        <v>12.96</v>
      </c>
      <c r="O47" s="104">
        <f>[43]Julho!$H$18</f>
        <v>17.28</v>
      </c>
      <c r="P47" s="104">
        <f>[43]Julho!$H$19</f>
        <v>16.559999999999999</v>
      </c>
      <c r="Q47" s="104">
        <f>[43]Julho!$H$20</f>
        <v>15.120000000000001</v>
      </c>
      <c r="R47" s="104">
        <f>[43]Julho!$H$21</f>
        <v>19.8</v>
      </c>
      <c r="S47" s="104">
        <f>[43]Julho!$H$22</f>
        <v>14.04</v>
      </c>
      <c r="T47" s="104">
        <f>[43]Julho!$H$23</f>
        <v>13.68</v>
      </c>
      <c r="U47" s="104">
        <f>[43]Julho!$H$24</f>
        <v>15.120000000000001</v>
      </c>
      <c r="V47" s="104">
        <f>[43]Julho!$H$25</f>
        <v>14.76</v>
      </c>
      <c r="W47" s="104">
        <f>[43]Julho!$H$26</f>
        <v>12.24</v>
      </c>
      <c r="X47" s="104">
        <f>[43]Julho!$H$27</f>
        <v>16.2</v>
      </c>
      <c r="Y47" s="104">
        <f>[43]Julho!$H$28</f>
        <v>16.2</v>
      </c>
      <c r="Z47" s="104">
        <f>[43]Julho!$H$29</f>
        <v>21.6</v>
      </c>
      <c r="AA47" s="104">
        <f>[43]Julho!$H$30</f>
        <v>20.88</v>
      </c>
      <c r="AB47" s="104">
        <f>[43]Julho!$H$31</f>
        <v>18.720000000000002</v>
      </c>
      <c r="AC47" s="104">
        <f>[43]Julho!$H$32</f>
        <v>20.52</v>
      </c>
      <c r="AD47" s="104">
        <f>[43]Julho!$H$33</f>
        <v>11.16</v>
      </c>
      <c r="AE47" s="104">
        <f>[43]Julho!$H$34</f>
        <v>18</v>
      </c>
      <c r="AF47" s="104">
        <f>[43]Julho!$H$35</f>
        <v>23.759999999999998</v>
      </c>
      <c r="AG47" s="109">
        <f t="shared" si="3"/>
        <v>23.759999999999998</v>
      </c>
      <c r="AH47" s="108">
        <f t="shared" si="4"/>
        <v>15.433548387096776</v>
      </c>
      <c r="AI47" s="12" t="s">
        <v>35</v>
      </c>
      <c r="AK47" t="s">
        <v>35</v>
      </c>
    </row>
    <row r="48" spans="1:16384" x14ac:dyDescent="0.2">
      <c r="A48" s="47" t="s">
        <v>16</v>
      </c>
      <c r="B48" s="104">
        <f>[44]Julho!$H$5</f>
        <v>13.32</v>
      </c>
      <c r="C48" s="104">
        <f>[44]Julho!$H$6</f>
        <v>10.44</v>
      </c>
      <c r="D48" s="104">
        <f>[44]Julho!$H$7</f>
        <v>5.04</v>
      </c>
      <c r="E48" s="104">
        <f>[44]Julho!$H$8</f>
        <v>0.36000000000000004</v>
      </c>
      <c r="F48" s="104">
        <f>[44]Julho!$H$9</f>
        <v>0</v>
      </c>
      <c r="G48" s="104">
        <f>[44]Julho!$H$10</f>
        <v>5.04</v>
      </c>
      <c r="H48" s="104">
        <f>[44]Julho!$H$11</f>
        <v>1.4400000000000002</v>
      </c>
      <c r="I48" s="104">
        <f>[44]Julho!$H$12</f>
        <v>2.52</v>
      </c>
      <c r="J48" s="104">
        <f>[44]Julho!$H$13</f>
        <v>0.72000000000000008</v>
      </c>
      <c r="K48" s="104">
        <f>[44]Julho!$H$14</f>
        <v>0</v>
      </c>
      <c r="L48" s="104">
        <f>[44]Julho!$H$15</f>
        <v>0.36000000000000004</v>
      </c>
      <c r="M48" s="104">
        <f>[44]Julho!$H$16</f>
        <v>1.8</v>
      </c>
      <c r="N48" s="104">
        <f>[44]Julho!$H$17</f>
        <v>0.36000000000000004</v>
      </c>
      <c r="O48" s="104">
        <f>[44]Julho!$H$18</f>
        <v>0.72000000000000008</v>
      </c>
      <c r="P48" s="104">
        <f>[44]Julho!$H$19</f>
        <v>7.2</v>
      </c>
      <c r="Q48" s="104">
        <f>[44]Julho!$H$20</f>
        <v>11.879999999999999</v>
      </c>
      <c r="R48" s="104">
        <f>[44]Julho!$H$21</f>
        <v>19.440000000000001</v>
      </c>
      <c r="S48" s="104">
        <f>[44]Julho!$H$22</f>
        <v>5.7600000000000007</v>
      </c>
      <c r="T48" s="104">
        <f>[44]Julho!$H$23</f>
        <v>0</v>
      </c>
      <c r="U48" s="104">
        <f>[44]Julho!$H$24</f>
        <v>8.64</v>
      </c>
      <c r="V48" s="104">
        <f>[44]Julho!$H$25</f>
        <v>6.48</v>
      </c>
      <c r="W48" s="104">
        <f>[44]Julho!$H$26</f>
        <v>5.04</v>
      </c>
      <c r="X48" s="104">
        <f>[44]Julho!$H$27</f>
        <v>8.2799999999999994</v>
      </c>
      <c r="Y48" s="104">
        <f>[44]Julho!$H$28</f>
        <v>11.879999999999999</v>
      </c>
      <c r="Z48" s="104">
        <f>[44]Julho!$H$29</f>
        <v>9.7200000000000006</v>
      </c>
      <c r="AA48" s="104">
        <f>[44]Julho!$H$30</f>
        <v>13.32</v>
      </c>
      <c r="AB48" s="104">
        <f>[44]Julho!$H$31</f>
        <v>4.6800000000000006</v>
      </c>
      <c r="AC48" s="104">
        <f>[44]Julho!$H$32</f>
        <v>14.76</v>
      </c>
      <c r="AD48" s="104">
        <f>[44]Julho!$H$33</f>
        <v>12.24</v>
      </c>
      <c r="AE48" s="104">
        <f>[44]Julho!$H$34</f>
        <v>1.08</v>
      </c>
      <c r="AF48" s="104">
        <f>[44]Julho!$H$35</f>
        <v>19.079999999999998</v>
      </c>
      <c r="AG48" s="109">
        <f t="shared" si="3"/>
        <v>19.440000000000001</v>
      </c>
      <c r="AH48" s="108">
        <f t="shared" si="4"/>
        <v>6.5032258064516135</v>
      </c>
      <c r="AK48" t="s">
        <v>35</v>
      </c>
    </row>
    <row r="49" spans="1:38" x14ac:dyDescent="0.2">
      <c r="A49" s="47" t="s">
        <v>208</v>
      </c>
      <c r="B49" s="104">
        <f>[45]Julho!$H$5</f>
        <v>12.96</v>
      </c>
      <c r="C49" s="104">
        <f>[45]Julho!$H$6</f>
        <v>12.24</v>
      </c>
      <c r="D49" s="104">
        <f>[45]Julho!$H$7</f>
        <v>9.3600000000000012</v>
      </c>
      <c r="E49" s="104">
        <f>[45]Julho!$H$8</f>
        <v>8.2799999999999994</v>
      </c>
      <c r="F49" s="104">
        <f>[45]Julho!$H$9</f>
        <v>14.4</v>
      </c>
      <c r="G49" s="104">
        <f>[45]Julho!$H$10</f>
        <v>13.68</v>
      </c>
      <c r="H49" s="104">
        <f>[45]Julho!$H$11</f>
        <v>15.120000000000001</v>
      </c>
      <c r="I49" s="104">
        <f>[45]Julho!$H$12</f>
        <v>12.96</v>
      </c>
      <c r="J49" s="104">
        <f>[45]Julho!$H$13</f>
        <v>15.120000000000001</v>
      </c>
      <c r="K49" s="104">
        <f>[45]Julho!$H$14</f>
        <v>13.32</v>
      </c>
      <c r="L49" s="104">
        <f>[45]Julho!$H$15</f>
        <v>11.520000000000001</v>
      </c>
      <c r="M49" s="104">
        <f>[45]Julho!$H$16</f>
        <v>15.48</v>
      </c>
      <c r="N49" s="104">
        <f>[45]Julho!$H$17</f>
        <v>19.8</v>
      </c>
      <c r="O49" s="104">
        <f>[45]Julho!$H$18</f>
        <v>16.2</v>
      </c>
      <c r="P49" s="104">
        <f>[45]Julho!$H$19</f>
        <v>18.36</v>
      </c>
      <c r="Q49" s="104">
        <f>[45]Julho!$H$20</f>
        <v>18.720000000000002</v>
      </c>
      <c r="R49" s="104">
        <f>[45]Julho!$H$21</f>
        <v>21.6</v>
      </c>
      <c r="S49" s="104">
        <f>[45]Julho!$H$22</f>
        <v>12.6</v>
      </c>
      <c r="T49" s="104">
        <f>[45]Julho!$H$23</f>
        <v>9.7200000000000006</v>
      </c>
      <c r="U49" s="104">
        <f>[45]Julho!$H$24</f>
        <v>15.48</v>
      </c>
      <c r="V49" s="104">
        <f>[45]Julho!$H$25</f>
        <v>14.76</v>
      </c>
      <c r="W49" s="104">
        <f>[45]Julho!$H$26</f>
        <v>14.4</v>
      </c>
      <c r="X49" s="104">
        <f>[45]Julho!$H$27</f>
        <v>12.96</v>
      </c>
      <c r="Y49" s="104">
        <f>[45]Julho!$H$28</f>
        <v>15.48</v>
      </c>
      <c r="Z49" s="104">
        <f>[45]Julho!$H$29</f>
        <v>18.720000000000002</v>
      </c>
      <c r="AA49" s="104">
        <f>[45]Julho!$H$30</f>
        <v>20.52</v>
      </c>
      <c r="AB49" s="104">
        <f>[45]Julho!$H$31</f>
        <v>17.64</v>
      </c>
      <c r="AC49" s="104">
        <f>[45]Julho!$H$32</f>
        <v>20.16</v>
      </c>
      <c r="AD49" s="104">
        <f>[45]Julho!$H$33</f>
        <v>18</v>
      </c>
      <c r="AE49" s="104">
        <f>[45]Julho!$H$34</f>
        <v>14.76</v>
      </c>
      <c r="AF49" s="104">
        <f>[45]Julho!$H$35</f>
        <v>21.240000000000002</v>
      </c>
      <c r="AG49" s="109">
        <f t="shared" si="3"/>
        <v>21.6</v>
      </c>
      <c r="AH49" s="108">
        <f t="shared" si="4"/>
        <v>15.340645161290324</v>
      </c>
    </row>
    <row r="50" spans="1:38" x14ac:dyDescent="0.2">
      <c r="A50" s="47" t="s">
        <v>146</v>
      </c>
      <c r="B50" s="104">
        <f>[46]Julho!$H$5</f>
        <v>14.4</v>
      </c>
      <c r="C50" s="104">
        <f>[46]Julho!$H$6</f>
        <v>14.04</v>
      </c>
      <c r="D50" s="104">
        <f>[46]Julho!$H$7</f>
        <v>13.32</v>
      </c>
      <c r="E50" s="104">
        <f>[46]Julho!$H$8</f>
        <v>12.6</v>
      </c>
      <c r="F50" s="104">
        <f>[46]Julho!$H$9</f>
        <v>9.3600000000000012</v>
      </c>
      <c r="G50" s="104">
        <f>[46]Julho!$H$10</f>
        <v>10.44</v>
      </c>
      <c r="H50" s="104">
        <f>[46]Julho!$H$11</f>
        <v>10.44</v>
      </c>
      <c r="I50" s="104">
        <f>[46]Julho!$H$12</f>
        <v>11.879999999999999</v>
      </c>
      <c r="J50" s="104">
        <f>[46]Julho!$H$13</f>
        <v>9.7200000000000006</v>
      </c>
      <c r="K50" s="104">
        <f>[46]Julho!$H$14</f>
        <v>10.44</v>
      </c>
      <c r="L50" s="104">
        <f>[46]Julho!$H$15</f>
        <v>10.44</v>
      </c>
      <c r="M50" s="104">
        <f>[46]Julho!$H$16</f>
        <v>13.68</v>
      </c>
      <c r="N50" s="104">
        <f>[46]Julho!$H$17</f>
        <v>10.44</v>
      </c>
      <c r="O50" s="104">
        <f>[46]Julho!$H$18</f>
        <v>8.64</v>
      </c>
      <c r="P50" s="104">
        <f>[46]Julho!$H$19</f>
        <v>12.24</v>
      </c>
      <c r="Q50" s="104">
        <f>[46]Julho!$H$20</f>
        <v>14.4</v>
      </c>
      <c r="R50" s="104">
        <f>[46]Julho!$H$21</f>
        <v>14.76</v>
      </c>
      <c r="S50" s="104">
        <f>[46]Julho!$H$22</f>
        <v>16.559999999999999</v>
      </c>
      <c r="T50" s="104">
        <f>[46]Julho!$H$23</f>
        <v>8.2799999999999994</v>
      </c>
      <c r="U50" s="104">
        <f>[46]Julho!$H$24</f>
        <v>8.2799999999999994</v>
      </c>
      <c r="V50" s="104">
        <f>[46]Julho!$H$25</f>
        <v>9.7200000000000006</v>
      </c>
      <c r="W50" s="104">
        <f>[46]Julho!$H$26</f>
        <v>9.3600000000000012</v>
      </c>
      <c r="X50" s="104">
        <f>[46]Julho!$H$27</f>
        <v>10.08</v>
      </c>
      <c r="Y50" s="104">
        <f>[46]Julho!$H$28</f>
        <v>19.079999999999998</v>
      </c>
      <c r="Z50" s="104">
        <f>[46]Julho!$H$29</f>
        <v>12.96</v>
      </c>
      <c r="AA50" s="104">
        <f>[46]Julho!$H$30</f>
        <v>10.8</v>
      </c>
      <c r="AB50" s="104">
        <f>[46]Julho!$H$31</f>
        <v>28.08</v>
      </c>
      <c r="AC50" s="104">
        <f>[46]Julho!$H$32</f>
        <v>14.4</v>
      </c>
      <c r="AD50" s="104">
        <f>[46]Julho!$H$33</f>
        <v>20.88</v>
      </c>
      <c r="AE50" s="104">
        <f>[46]Julho!$H$34</f>
        <v>13.32</v>
      </c>
      <c r="AF50" s="104">
        <f>[46]Julho!$H$35</f>
        <v>13.32</v>
      </c>
      <c r="AG50" s="109">
        <f t="shared" si="3"/>
        <v>28.08</v>
      </c>
      <c r="AH50" s="108">
        <f t="shared" si="4"/>
        <v>12.785806451612901</v>
      </c>
      <c r="AK50" t="s">
        <v>35</v>
      </c>
    </row>
    <row r="51" spans="1:38" hidden="1" x14ac:dyDescent="0.2">
      <c r="A51" s="47" t="s">
        <v>278</v>
      </c>
      <c r="B51" s="104" t="str">
        <f>[47]Julho!$H$5</f>
        <v>*</v>
      </c>
      <c r="C51" s="104" t="str">
        <f>[47]Julho!$H$6</f>
        <v>*</v>
      </c>
      <c r="D51" s="104" t="str">
        <f>[47]Julho!$H$7</f>
        <v>*</v>
      </c>
      <c r="E51" s="104" t="str">
        <f>[47]Julho!$H$8</f>
        <v>*</v>
      </c>
      <c r="F51" s="104" t="str">
        <f>[47]Julho!$H$9</f>
        <v>*</v>
      </c>
      <c r="G51" s="104" t="str">
        <f>[47]Julho!$H$10</f>
        <v>*</v>
      </c>
      <c r="H51" s="104" t="str">
        <f>[47]Julho!$H$11</f>
        <v>*</v>
      </c>
      <c r="I51" s="104" t="str">
        <f>[47]Julho!$H$12</f>
        <v>*</v>
      </c>
      <c r="J51" s="104" t="str">
        <f>[47]Julho!$H$13</f>
        <v>*</v>
      </c>
      <c r="K51" s="104" t="str">
        <f>[47]Julho!$H$14</f>
        <v>*</v>
      </c>
      <c r="L51" s="104" t="str">
        <f>[47]Julho!$H$15</f>
        <v>*</v>
      </c>
      <c r="M51" s="104" t="str">
        <f>[47]Julho!$H$16</f>
        <v>*</v>
      </c>
      <c r="N51" s="104" t="str">
        <f>[47]Julho!$H$17</f>
        <v>*</v>
      </c>
      <c r="O51" s="104" t="str">
        <f>[47]Julho!$H$18</f>
        <v>*</v>
      </c>
      <c r="P51" s="104" t="str">
        <f>[47]Julho!$H$19</f>
        <v>*</v>
      </c>
      <c r="Q51" s="104" t="str">
        <f>[47]Julho!$H$20</f>
        <v>*</v>
      </c>
      <c r="R51" s="104" t="str">
        <f>[47]Julho!$H$21</f>
        <v>*</v>
      </c>
      <c r="S51" s="104" t="str">
        <f>[47]Julho!$H$22</f>
        <v>*</v>
      </c>
      <c r="T51" s="104" t="str">
        <f>[47]Julho!$H$23</f>
        <v>*</v>
      </c>
      <c r="U51" s="104" t="str">
        <f>[47]Julho!$H$24</f>
        <v>*</v>
      </c>
      <c r="V51" s="104" t="str">
        <f>[47]Julho!$H$25</f>
        <v>*</v>
      </c>
      <c r="W51" s="104" t="str">
        <f>[47]Julho!$H$26</f>
        <v>*</v>
      </c>
      <c r="X51" s="104" t="str">
        <f>[47]Julho!$H$27</f>
        <v>*</v>
      </c>
      <c r="Y51" s="104" t="str">
        <f>[47]Julho!$H$28</f>
        <v>*</v>
      </c>
      <c r="Z51" s="104" t="str">
        <f>[47]Julho!$H$29</f>
        <v>*</v>
      </c>
      <c r="AA51" s="104" t="str">
        <f>[47]Julho!$H$30</f>
        <v>*</v>
      </c>
      <c r="AB51" s="104" t="str">
        <f>[47]Julho!$H$31</f>
        <v>*</v>
      </c>
      <c r="AC51" s="104" t="str">
        <f>[47]Julho!$H$32</f>
        <v>*</v>
      </c>
      <c r="AD51" s="104" t="str">
        <f>[47]Julho!$H$33</f>
        <v>*</v>
      </c>
      <c r="AE51" s="104" t="str">
        <f>[47]Julho!$H$34</f>
        <v>*</v>
      </c>
      <c r="AF51" s="104" t="str">
        <f>[47]Julho!$H$35</f>
        <v>*</v>
      </c>
      <c r="AG51" s="109">
        <f t="shared" si="3"/>
        <v>0</v>
      </c>
      <c r="AH51" s="108" t="s">
        <v>154</v>
      </c>
    </row>
    <row r="52" spans="1:38" x14ac:dyDescent="0.2">
      <c r="A52" s="47" t="s">
        <v>17</v>
      </c>
      <c r="B52" s="104">
        <f>[48]Julho!$H$5</f>
        <v>10.8</v>
      </c>
      <c r="C52" s="104">
        <f>[48]Julho!$H$6</f>
        <v>7.9200000000000008</v>
      </c>
      <c r="D52" s="104">
        <f>[48]Julho!$H$7</f>
        <v>5.7600000000000007</v>
      </c>
      <c r="E52" s="104">
        <f>[48]Julho!$H$8</f>
        <v>11.16</v>
      </c>
      <c r="F52" s="104">
        <f>[48]Julho!$H$9</f>
        <v>7.2</v>
      </c>
      <c r="G52" s="104">
        <f>[48]Julho!$H$10</f>
        <v>8.2799999999999994</v>
      </c>
      <c r="H52" s="104">
        <f>[48]Julho!$H$11</f>
        <v>6.84</v>
      </c>
      <c r="I52" s="104">
        <f>[48]Julho!$H$12</f>
        <v>2.16</v>
      </c>
      <c r="J52" s="104">
        <f>[48]Julho!$H$13</f>
        <v>5.4</v>
      </c>
      <c r="K52" s="104">
        <f>[48]Julho!$H$14</f>
        <v>3.9600000000000004</v>
      </c>
      <c r="L52" s="104">
        <f>[48]Julho!$H$15</f>
        <v>5.04</v>
      </c>
      <c r="M52" s="104">
        <f>[48]Julho!$H$16</f>
        <v>11.879999999999999</v>
      </c>
      <c r="N52" s="104">
        <f>[48]Julho!$H$17</f>
        <v>12.96</v>
      </c>
      <c r="O52" s="104">
        <f>[48]Julho!$H$18</f>
        <v>10.44</v>
      </c>
      <c r="P52" s="104">
        <f>[48]Julho!$H$19</f>
        <v>14.76</v>
      </c>
      <c r="Q52" s="104">
        <f>[48]Julho!$H$20</f>
        <v>19.079999999999998</v>
      </c>
      <c r="R52" s="104">
        <f>[48]Julho!$H$21</f>
        <v>11.879999999999999</v>
      </c>
      <c r="S52" s="104">
        <f>[48]Julho!$H$22</f>
        <v>6.84</v>
      </c>
      <c r="T52" s="104">
        <f>[48]Julho!$H$23</f>
        <v>3.24</v>
      </c>
      <c r="U52" s="104">
        <f>[48]Julho!$H$24</f>
        <v>6.48</v>
      </c>
      <c r="V52" s="104">
        <f>[48]Julho!$H$25</f>
        <v>7.2</v>
      </c>
      <c r="W52" s="104">
        <f>[48]Julho!$H$26</f>
        <v>7.9200000000000008</v>
      </c>
      <c r="X52" s="104">
        <f>[48]Julho!$H$27</f>
        <v>11.879999999999999</v>
      </c>
      <c r="Y52" s="104">
        <f>[48]Julho!$H$28</f>
        <v>14.4</v>
      </c>
      <c r="Z52" s="104">
        <f>[48]Julho!$H$29</f>
        <v>9.3600000000000012</v>
      </c>
      <c r="AA52" s="104">
        <f>[48]Julho!$H$30</f>
        <v>19.079999999999998</v>
      </c>
      <c r="AB52" s="104">
        <f>[48]Julho!$H$31</f>
        <v>34.200000000000003</v>
      </c>
      <c r="AC52" s="104">
        <f>[48]Julho!$H$32</f>
        <v>11.879999999999999</v>
      </c>
      <c r="AD52" s="104">
        <f>[48]Julho!$H$33</f>
        <v>11.520000000000001</v>
      </c>
      <c r="AE52" s="104">
        <f>[48]Julho!$H$34</f>
        <v>7.9200000000000008</v>
      </c>
      <c r="AF52" s="104">
        <f>[48]Julho!$H$35</f>
        <v>14.4</v>
      </c>
      <c r="AG52" s="109">
        <f t="shared" si="3"/>
        <v>34.200000000000003</v>
      </c>
      <c r="AH52" s="108">
        <f t="shared" si="4"/>
        <v>10.381935483870967</v>
      </c>
      <c r="AK52" t="s">
        <v>35</v>
      </c>
      <c r="AL52" t="s">
        <v>35</v>
      </c>
    </row>
    <row r="53" spans="1:38" x14ac:dyDescent="0.2">
      <c r="A53" s="47" t="s">
        <v>130</v>
      </c>
      <c r="B53" s="104">
        <f>[49]Julho!$H$5</f>
        <v>14.04</v>
      </c>
      <c r="C53" s="104">
        <f>[49]Julho!$H$6</f>
        <v>10.08</v>
      </c>
      <c r="D53" s="104">
        <f>[49]Julho!$H$7</f>
        <v>16.2</v>
      </c>
      <c r="E53" s="104">
        <f>[49]Julho!$H$8</f>
        <v>22.68</v>
      </c>
      <c r="F53" s="104">
        <f>[49]Julho!$H$9</f>
        <v>21.6</v>
      </c>
      <c r="G53" s="104">
        <f>[49]Julho!$H$10</f>
        <v>14.04</v>
      </c>
      <c r="H53" s="104">
        <f>[49]Julho!$H$11</f>
        <v>22.68</v>
      </c>
      <c r="I53" s="104">
        <f>[49]Julho!$H$12</f>
        <v>11.879999999999999</v>
      </c>
      <c r="J53" s="104">
        <f>[49]Julho!$H$13</f>
        <v>18.720000000000002</v>
      </c>
      <c r="K53" s="104">
        <f>[49]Julho!$H$14</f>
        <v>22.68</v>
      </c>
      <c r="L53" s="104">
        <f>[49]Julho!$H$15</f>
        <v>20.16</v>
      </c>
      <c r="M53" s="104">
        <f>[49]Julho!$H$16</f>
        <v>25.2</v>
      </c>
      <c r="N53" s="104">
        <f>[49]Julho!$H$17</f>
        <v>20.16</v>
      </c>
      <c r="O53" s="104">
        <f>[49]Julho!$H$18</f>
        <v>14.76</v>
      </c>
      <c r="P53" s="104">
        <f>[49]Julho!$H$19</f>
        <v>18.720000000000002</v>
      </c>
      <c r="Q53" s="104">
        <f>[49]Julho!$H$20</f>
        <v>20.16</v>
      </c>
      <c r="R53" s="104">
        <f>[49]Julho!$H$21</f>
        <v>20.16</v>
      </c>
      <c r="S53" s="104">
        <f>[49]Julho!$H$22</f>
        <v>16.559999999999999</v>
      </c>
      <c r="T53" s="104">
        <f>[49]Julho!$H$23</f>
        <v>9.3600000000000012</v>
      </c>
      <c r="U53" s="104">
        <f>[49]Julho!$H$24</f>
        <v>16.559999999999999</v>
      </c>
      <c r="V53" s="104">
        <f>[49]Julho!$H$25</f>
        <v>12.6</v>
      </c>
      <c r="W53" s="104">
        <f>[49]Julho!$H$26</f>
        <v>13.32</v>
      </c>
      <c r="X53" s="104">
        <f>[49]Julho!$H$27</f>
        <v>17.28</v>
      </c>
      <c r="Y53" s="104">
        <f>[49]Julho!$H$28</f>
        <v>19.8</v>
      </c>
      <c r="Z53" s="104">
        <f>[49]Julho!$H$29</f>
        <v>23.400000000000002</v>
      </c>
      <c r="AA53" s="104">
        <f>[49]Julho!$H$30</f>
        <v>21.240000000000002</v>
      </c>
      <c r="AB53" s="104">
        <f>[49]Julho!$H$31</f>
        <v>25.92</v>
      </c>
      <c r="AC53" s="104">
        <f>[49]Julho!$H$32</f>
        <v>20.16</v>
      </c>
      <c r="AD53" s="104">
        <f>[49]Julho!$H$33</f>
        <v>17.64</v>
      </c>
      <c r="AE53" s="104">
        <f>[49]Julho!$H$34</f>
        <v>18.36</v>
      </c>
      <c r="AF53" s="104">
        <f>[49]Julho!$H$35</f>
        <v>28.44</v>
      </c>
      <c r="AG53" s="109">
        <f t="shared" si="3"/>
        <v>28.44</v>
      </c>
      <c r="AH53" s="108">
        <f t="shared" si="4"/>
        <v>18.534193548387101</v>
      </c>
      <c r="AL53" t="s">
        <v>35</v>
      </c>
    </row>
    <row r="54" spans="1:38" x14ac:dyDescent="0.2">
      <c r="A54" s="47" t="s">
        <v>18</v>
      </c>
      <c r="B54" s="104">
        <f>[50]Julho!$H$5</f>
        <v>10.08</v>
      </c>
      <c r="C54" s="104">
        <f>[50]Julho!$H$6</f>
        <v>13.32</v>
      </c>
      <c r="D54" s="104">
        <f>[50]Julho!$H$7</f>
        <v>11.520000000000001</v>
      </c>
      <c r="E54" s="104">
        <f>[50]Julho!$H$8</f>
        <v>9.7200000000000006</v>
      </c>
      <c r="F54" s="104">
        <f>[50]Julho!$H$9</f>
        <v>10.8</v>
      </c>
      <c r="G54" s="104">
        <f>[50]Julho!$H$10</f>
        <v>12.24</v>
      </c>
      <c r="H54" s="104">
        <f>[50]Julho!$H$11</f>
        <v>8.64</v>
      </c>
      <c r="I54" s="104">
        <f>[50]Julho!$H$12</f>
        <v>7.9200000000000008</v>
      </c>
      <c r="J54" s="104">
        <f>[50]Julho!$H$13</f>
        <v>9</v>
      </c>
      <c r="K54" s="104">
        <f>[50]Julho!$H$14</f>
        <v>13.32</v>
      </c>
      <c r="L54" s="104">
        <f>[50]Julho!$H$15</f>
        <v>11.16</v>
      </c>
      <c r="M54" s="104">
        <f>[50]Julho!$H$16</f>
        <v>9.7200000000000006</v>
      </c>
      <c r="N54" s="104">
        <f>[50]Julho!$H$17</f>
        <v>11.16</v>
      </c>
      <c r="O54" s="104">
        <f>[50]Julho!$H$18</f>
        <v>10.44</v>
      </c>
      <c r="P54" s="104">
        <f>[50]Julho!$H$19</f>
        <v>14.04</v>
      </c>
      <c r="Q54" s="104">
        <f>[50]Julho!$H$20</f>
        <v>17.28</v>
      </c>
      <c r="R54" s="104">
        <f>[50]Julho!$H$21</f>
        <v>18</v>
      </c>
      <c r="S54" s="104">
        <f>[50]Julho!$H$22</f>
        <v>12.6</v>
      </c>
      <c r="T54" s="104">
        <f>[50]Julho!$H$23</f>
        <v>10.8</v>
      </c>
      <c r="U54" s="104">
        <f>[50]Julho!$H$24</f>
        <v>10.8</v>
      </c>
      <c r="V54" s="104">
        <f>[50]Julho!$H$25</f>
        <v>11.16</v>
      </c>
      <c r="W54" s="104">
        <f>[50]Julho!$H$26</f>
        <v>9.7200000000000006</v>
      </c>
      <c r="X54" s="104">
        <f>[50]Julho!$H$27</f>
        <v>9</v>
      </c>
      <c r="Y54" s="104">
        <f>[50]Julho!$H$28</f>
        <v>19.440000000000001</v>
      </c>
      <c r="Z54" s="104">
        <f>[50]Julho!$H$29</f>
        <v>12.96</v>
      </c>
      <c r="AA54" s="104">
        <f>[50]Julho!$H$30</f>
        <v>19.079999999999998</v>
      </c>
      <c r="AB54" s="104">
        <f>[50]Julho!$H$31</f>
        <v>27.36</v>
      </c>
      <c r="AC54" s="104">
        <f>[50]Julho!$H$32</f>
        <v>19.079999999999998</v>
      </c>
      <c r="AD54" s="104">
        <f>[50]Julho!$H$33</f>
        <v>15.840000000000002</v>
      </c>
      <c r="AE54" s="104">
        <f>[50]Julho!$H$34</f>
        <v>11.520000000000001</v>
      </c>
      <c r="AF54" s="104">
        <f>[50]Julho!$H$35</f>
        <v>12.96</v>
      </c>
      <c r="AG54" s="109">
        <f t="shared" si="3"/>
        <v>27.36</v>
      </c>
      <c r="AH54" s="108">
        <f t="shared" si="4"/>
        <v>12.925161290322578</v>
      </c>
      <c r="AJ54" t="s">
        <v>35</v>
      </c>
      <c r="AK54" t="s">
        <v>35</v>
      </c>
      <c r="AL54" t="s">
        <v>35</v>
      </c>
    </row>
    <row r="55" spans="1:38" hidden="1" x14ac:dyDescent="0.2">
      <c r="A55" s="47" t="s">
        <v>19</v>
      </c>
      <c r="B55" s="104" t="str">
        <f>[34]Julho!$H$5</f>
        <v>*</v>
      </c>
      <c r="C55" s="104" t="str">
        <f>[34]Julho!$H$6</f>
        <v>*</v>
      </c>
      <c r="D55" s="104" t="str">
        <f>[34]Julho!$H$7</f>
        <v>*</v>
      </c>
      <c r="E55" s="104" t="str">
        <f>[34]Julho!$H$8</f>
        <v>*</v>
      </c>
      <c r="F55" s="104" t="str">
        <f>[34]Julho!$H$9</f>
        <v>*</v>
      </c>
      <c r="G55" s="104" t="str">
        <f>[34]Julho!$H$10</f>
        <v>*</v>
      </c>
      <c r="H55" s="104" t="str">
        <f>[34]Julho!$H$11</f>
        <v>*</v>
      </c>
      <c r="I55" s="104" t="str">
        <f>[34]Julho!$H$12</f>
        <v>*</v>
      </c>
      <c r="J55" s="104" t="str">
        <f>[34]Julho!$H$13</f>
        <v>*</v>
      </c>
      <c r="K55" s="104" t="str">
        <f>[34]Julho!$H$14</f>
        <v>*</v>
      </c>
      <c r="L55" s="104" t="str">
        <f>[34]Julho!$H$15</f>
        <v>*</v>
      </c>
      <c r="M55" s="104" t="str">
        <f>[34]Julho!$H$16</f>
        <v>*</v>
      </c>
      <c r="N55" s="104" t="str">
        <f>[34]Julho!$H$16</f>
        <v>*</v>
      </c>
      <c r="O55" s="104" t="str">
        <f>[34]Julho!$H$16</f>
        <v>*</v>
      </c>
      <c r="P55" s="104" t="str">
        <f>[34]Julho!$H$16</f>
        <v>*</v>
      </c>
      <c r="Q55" s="104" t="str">
        <f>[34]Julho!$H$16</f>
        <v>*</v>
      </c>
      <c r="R55" s="104" t="str">
        <f>[34]Julho!$H$16</f>
        <v>*</v>
      </c>
      <c r="S55" s="104" t="str">
        <f>[34]Julho!$H$16</f>
        <v>*</v>
      </c>
      <c r="T55" s="104" t="str">
        <f>[34]Julho!$H$16</f>
        <v>*</v>
      </c>
      <c r="U55" s="104" t="str">
        <f>[34]Julho!$H$16</f>
        <v>*</v>
      </c>
      <c r="V55" s="104" t="str">
        <f>[34]Julho!$H$16</f>
        <v>*</v>
      </c>
      <c r="W55" s="104" t="str">
        <f>[34]Julho!$H$16</f>
        <v>*</v>
      </c>
      <c r="X55" s="104" t="str">
        <f>[34]Julho!$H$16</f>
        <v>*</v>
      </c>
      <c r="Y55" s="104" t="str">
        <f>[34]Julho!$H$16</f>
        <v>*</v>
      </c>
      <c r="Z55" s="104" t="str">
        <f>[34]Julho!$H$16</f>
        <v>*</v>
      </c>
      <c r="AA55" s="104" t="str">
        <f>[34]Julho!$H$16</f>
        <v>*</v>
      </c>
      <c r="AB55" s="104" t="str">
        <f>[34]Julho!$H$16</f>
        <v>*</v>
      </c>
      <c r="AC55" s="104" t="str">
        <f>[34]Julho!$H$16</f>
        <v>*</v>
      </c>
      <c r="AD55" s="104" t="str">
        <f>[34]Julho!$H$16</f>
        <v>*</v>
      </c>
      <c r="AE55" s="104" t="str">
        <f>[34]Julho!$H$16</f>
        <v>*</v>
      </c>
      <c r="AF55" s="104" t="str">
        <f>[34]Julho!$H$16</f>
        <v>*</v>
      </c>
      <c r="AG55" s="109">
        <f t="shared" si="3"/>
        <v>0</v>
      </c>
      <c r="AH55" s="108" t="s">
        <v>154</v>
      </c>
      <c r="AI55" s="12" t="s">
        <v>35</v>
      </c>
      <c r="AL55" t="s">
        <v>35</v>
      </c>
    </row>
    <row r="56" spans="1:38" x14ac:dyDescent="0.2">
      <c r="A56" s="47" t="s">
        <v>23</v>
      </c>
      <c r="B56" s="104">
        <f>[52]Julho!$H$5</f>
        <v>19.8</v>
      </c>
      <c r="C56" s="104">
        <f>[52]Julho!$H$6</f>
        <v>16.920000000000002</v>
      </c>
      <c r="D56" s="104">
        <f>[52]Julho!$H$7</f>
        <v>14.04</v>
      </c>
      <c r="E56" s="104">
        <f>[52]Julho!$H$8</f>
        <v>16.2</v>
      </c>
      <c r="F56" s="104">
        <f>[52]Julho!$H$9</f>
        <v>9.7200000000000006</v>
      </c>
      <c r="G56" s="104">
        <f>[52]Julho!$H$10</f>
        <v>12.24</v>
      </c>
      <c r="H56" s="104">
        <f>[52]Julho!$H$11</f>
        <v>22.32</v>
      </c>
      <c r="I56" s="104">
        <f>[52]Julho!$H$12</f>
        <v>10.08</v>
      </c>
      <c r="J56" s="104">
        <f>[52]Julho!$H$13</f>
        <v>12.6</v>
      </c>
      <c r="K56" s="104">
        <f>[52]Julho!$H$14</f>
        <v>10.8</v>
      </c>
      <c r="L56" s="104">
        <f>[52]Julho!$H$15</f>
        <v>11.520000000000001</v>
      </c>
      <c r="M56" s="104">
        <f>[52]Julho!$H$16</f>
        <v>13.68</v>
      </c>
      <c r="N56" s="104">
        <f>[52]Julho!$H$17</f>
        <v>14.76</v>
      </c>
      <c r="O56" s="104">
        <f>[52]Julho!$H$18</f>
        <v>17.64</v>
      </c>
      <c r="P56" s="104">
        <f>[52]Julho!$H$19</f>
        <v>12.6</v>
      </c>
      <c r="Q56" s="104">
        <f>[52]Julho!$H$20</f>
        <v>13.68</v>
      </c>
      <c r="R56" s="104">
        <f>[52]Julho!$H$21</f>
        <v>14.04</v>
      </c>
      <c r="S56" s="104">
        <f>[52]Julho!$H$22</f>
        <v>19.440000000000001</v>
      </c>
      <c r="T56" s="104">
        <f>[52]Julho!$H$23</f>
        <v>10.44</v>
      </c>
      <c r="U56" s="104">
        <f>[52]Julho!$H$24</f>
        <v>12.24</v>
      </c>
      <c r="V56" s="104">
        <f>[52]Julho!$H$25</f>
        <v>12.96</v>
      </c>
      <c r="W56" s="104">
        <f>[52]Julho!$H$26</f>
        <v>6.84</v>
      </c>
      <c r="X56" s="104">
        <f>[52]Julho!$H$27</f>
        <v>23.040000000000003</v>
      </c>
      <c r="Y56" s="104">
        <f>[52]Julho!$H$28</f>
        <v>12.6</v>
      </c>
      <c r="Z56" s="104">
        <f>[52]Julho!$H$29</f>
        <v>14.76</v>
      </c>
      <c r="AA56" s="104">
        <f>[52]Julho!$H$30</f>
        <v>17.28</v>
      </c>
      <c r="AB56" s="104">
        <f>[52]Julho!$H$31</f>
        <v>19.8</v>
      </c>
      <c r="AC56" s="104">
        <f>[52]Julho!$H$32</f>
        <v>15.48</v>
      </c>
      <c r="AD56" s="104">
        <f>[52]Julho!$H$33</f>
        <v>21.96</v>
      </c>
      <c r="AE56" s="104">
        <f>[52]Julho!$H$34</f>
        <v>11.879999999999999</v>
      </c>
      <c r="AF56" s="104">
        <f>[52]Julho!$H$35</f>
        <v>17.28</v>
      </c>
      <c r="AG56" s="109">
        <f t="shared" si="3"/>
        <v>23.040000000000003</v>
      </c>
      <c r="AH56" s="108">
        <f t="shared" si="4"/>
        <v>14.794838709677419</v>
      </c>
    </row>
    <row r="57" spans="1:38" x14ac:dyDescent="0.2">
      <c r="A57" s="47" t="s">
        <v>34</v>
      </c>
      <c r="B57" s="104">
        <f>[53]Julho!$H$5</f>
        <v>14.04</v>
      </c>
      <c r="C57" s="104">
        <f>[53]Julho!$H$6</f>
        <v>18.36</v>
      </c>
      <c r="D57" s="104">
        <f>[53]Julho!$H$7</f>
        <v>19.440000000000001</v>
      </c>
      <c r="E57" s="104">
        <f>[53]Julho!$H$8</f>
        <v>25.92</v>
      </c>
      <c r="F57" s="104">
        <f>[53]Julho!$H$9</f>
        <v>20.52</v>
      </c>
      <c r="G57" s="104">
        <f>[53]Julho!$H$10</f>
        <v>17.28</v>
      </c>
      <c r="H57" s="104">
        <f>[53]Julho!$H$11</f>
        <v>12.6</v>
      </c>
      <c r="I57" s="104">
        <f>[53]Julho!$H$12</f>
        <v>18.36</v>
      </c>
      <c r="J57" s="104">
        <f>[53]Julho!$H$13</f>
        <v>18.720000000000002</v>
      </c>
      <c r="K57" s="104">
        <f>[53]Julho!$H$14</f>
        <v>20.16</v>
      </c>
      <c r="L57" s="104">
        <f>[53]Julho!$H$15</f>
        <v>14.76</v>
      </c>
      <c r="M57" s="104">
        <f>[53]Julho!$H$16</f>
        <v>17.64</v>
      </c>
      <c r="N57" s="104">
        <f>[53]Julho!$H$17</f>
        <v>16.920000000000002</v>
      </c>
      <c r="O57" s="104">
        <f>[53]Julho!$H$18</f>
        <v>18.36</v>
      </c>
      <c r="P57" s="104">
        <f>[53]Julho!$H$19</f>
        <v>19.079999999999998</v>
      </c>
      <c r="Q57" s="104">
        <f>[53]Julho!$H$20</f>
        <v>16.2</v>
      </c>
      <c r="R57" s="104">
        <f>[53]Julho!$H$21</f>
        <v>19.8</v>
      </c>
      <c r="S57" s="104">
        <f>[53]Julho!$H$22</f>
        <v>21.240000000000002</v>
      </c>
      <c r="T57" s="104">
        <f>[53]Julho!$H$23</f>
        <v>18.720000000000002</v>
      </c>
      <c r="U57" s="104">
        <f>[53]Julho!$H$24</f>
        <v>19.440000000000001</v>
      </c>
      <c r="V57" s="104">
        <f>[53]Julho!$H$25</f>
        <v>14.4</v>
      </c>
      <c r="W57" s="104">
        <f>[53]Julho!$H$26</f>
        <v>14.76</v>
      </c>
      <c r="X57" s="104">
        <f>[53]Julho!$H$27</f>
        <v>20.52</v>
      </c>
      <c r="Y57" s="104">
        <f>[53]Julho!$H$28</f>
        <v>18</v>
      </c>
      <c r="Z57" s="104">
        <f>[53]Julho!$H$29</f>
        <v>20.16</v>
      </c>
      <c r="AA57" s="104">
        <f>[53]Julho!$H$30</f>
        <v>17.64</v>
      </c>
      <c r="AB57" s="104">
        <f>[53]Julho!$H$31</f>
        <v>29.52</v>
      </c>
      <c r="AC57" s="104">
        <f>[53]Julho!$H$32</f>
        <v>19.8</v>
      </c>
      <c r="AD57" s="104">
        <f>[53]Julho!$H$33</f>
        <v>18.720000000000002</v>
      </c>
      <c r="AE57" s="104">
        <f>[53]Julho!$H$34</f>
        <v>18.36</v>
      </c>
      <c r="AF57" s="104">
        <f>[53]Julho!$H$35</f>
        <v>19.8</v>
      </c>
      <c r="AG57" s="109">
        <f t="shared" si="3"/>
        <v>29.52</v>
      </c>
      <c r="AH57" s="108">
        <f t="shared" si="4"/>
        <v>18.685161290322576</v>
      </c>
      <c r="AI57" s="12" t="s">
        <v>35</v>
      </c>
    </row>
    <row r="58" spans="1:38" x14ac:dyDescent="0.2">
      <c r="A58" s="47" t="s">
        <v>20</v>
      </c>
      <c r="B58" s="104">
        <f>[54]Julho!$H$5</f>
        <v>8.64</v>
      </c>
      <c r="C58" s="104">
        <f>[54]Julho!$H$6</f>
        <v>7.5600000000000005</v>
      </c>
      <c r="D58" s="104">
        <f>[54]Julho!$H$7</f>
        <v>5.4</v>
      </c>
      <c r="E58" s="104">
        <f>[54]Julho!$H$8</f>
        <v>5.7600000000000007</v>
      </c>
      <c r="F58" s="104">
        <f>[54]Julho!$H$9</f>
        <v>5.04</v>
      </c>
      <c r="G58" s="104">
        <f>[54]Julho!$H$10</f>
        <v>6.48</v>
      </c>
      <c r="H58" s="104">
        <f>[54]Julho!$H$11</f>
        <v>5.4</v>
      </c>
      <c r="I58" s="104">
        <f>[54]Julho!$H$12</f>
        <v>6.48</v>
      </c>
      <c r="J58" s="104">
        <f>[54]Julho!$H$13</f>
        <v>5.04</v>
      </c>
      <c r="K58" s="104">
        <f>[54]Julho!$H$14</f>
        <v>7.2</v>
      </c>
      <c r="L58" s="104">
        <f>[54]Julho!$H$15</f>
        <v>7.2</v>
      </c>
      <c r="M58" s="104">
        <f>[54]Julho!$H$16</f>
        <v>8.64</v>
      </c>
      <c r="N58" s="104">
        <f>[54]Julho!$H$17</f>
        <v>6.12</v>
      </c>
      <c r="O58" s="104">
        <f>[54]Julho!$H$18</f>
        <v>9.7200000000000006</v>
      </c>
      <c r="P58" s="104">
        <f>[54]Julho!$H$19</f>
        <v>11.520000000000001</v>
      </c>
      <c r="Q58" s="104">
        <f>[54]Julho!$H$20</f>
        <v>6.84</v>
      </c>
      <c r="R58" s="104">
        <f>[54]Julho!$H$21</f>
        <v>8.2799999999999994</v>
      </c>
      <c r="S58" s="104">
        <f>[54]Julho!$H$22</f>
        <v>8.2799999999999994</v>
      </c>
      <c r="T58" s="104">
        <f>[54]Julho!$H$23</f>
        <v>4.6800000000000006</v>
      </c>
      <c r="U58" s="104">
        <f>[54]Julho!$H$24</f>
        <v>6.12</v>
      </c>
      <c r="V58" s="104">
        <f>[54]Julho!$H$25</f>
        <v>7.2</v>
      </c>
      <c r="W58" s="104">
        <f>[54]Julho!$H$26</f>
        <v>6.12</v>
      </c>
      <c r="X58" s="104">
        <f>[54]Julho!$H$27</f>
        <v>4.6800000000000006</v>
      </c>
      <c r="Y58" s="104">
        <f>[54]Julho!$H$28</f>
        <v>6.84</v>
      </c>
      <c r="Z58" s="104">
        <f>[54]Julho!$H$29</f>
        <v>7.5600000000000005</v>
      </c>
      <c r="AA58" s="104">
        <f>[54]Julho!$H$30</f>
        <v>7.2</v>
      </c>
      <c r="AB58" s="104">
        <f>[54]Julho!$H$31</f>
        <v>8.64</v>
      </c>
      <c r="AC58" s="104">
        <f>[54]Julho!$H$32</f>
        <v>9.7200000000000006</v>
      </c>
      <c r="AD58" s="104">
        <f>[54]Julho!$H$33</f>
        <v>9.7200000000000006</v>
      </c>
      <c r="AE58" s="104">
        <f>[54]Julho!$H$34</f>
        <v>6.48</v>
      </c>
      <c r="AF58" s="104">
        <f>[54]Julho!$H$35</f>
        <v>6.84</v>
      </c>
      <c r="AG58" s="109">
        <f t="shared" si="3"/>
        <v>11.520000000000001</v>
      </c>
      <c r="AH58" s="108">
        <f t="shared" si="4"/>
        <v>7.1419354838709674</v>
      </c>
    </row>
    <row r="59" spans="1:38" s="5" customFormat="1" ht="17.100000000000001" customHeight="1" x14ac:dyDescent="0.2">
      <c r="A59" s="48" t="s">
        <v>24</v>
      </c>
      <c r="B59" s="105">
        <f t="shared" ref="B59:AE59" si="5">MAX(B5:B58)</f>
        <v>22.32</v>
      </c>
      <c r="C59" s="105">
        <f t="shared" si="5"/>
        <v>24.48</v>
      </c>
      <c r="D59" s="105">
        <f t="shared" si="5"/>
        <v>28.08</v>
      </c>
      <c r="E59" s="105">
        <f t="shared" si="5"/>
        <v>27.720000000000002</v>
      </c>
      <c r="F59" s="105">
        <f t="shared" si="5"/>
        <v>25.92</v>
      </c>
      <c r="G59" s="105">
        <f t="shared" si="5"/>
        <v>22.68</v>
      </c>
      <c r="H59" s="105">
        <f t="shared" si="5"/>
        <v>27.720000000000002</v>
      </c>
      <c r="I59" s="105">
        <f t="shared" si="5"/>
        <v>19.079999999999998</v>
      </c>
      <c r="J59" s="105">
        <f t="shared" si="5"/>
        <v>22.32</v>
      </c>
      <c r="K59" s="105">
        <f t="shared" si="5"/>
        <v>22.68</v>
      </c>
      <c r="L59" s="105">
        <f t="shared" si="5"/>
        <v>25.2</v>
      </c>
      <c r="M59" s="105">
        <f t="shared" si="5"/>
        <v>25.2</v>
      </c>
      <c r="N59" s="105">
        <f t="shared" si="5"/>
        <v>27.36</v>
      </c>
      <c r="O59" s="105">
        <f t="shared" si="5"/>
        <v>20.52</v>
      </c>
      <c r="P59" s="105">
        <f t="shared" si="5"/>
        <v>33.480000000000004</v>
      </c>
      <c r="Q59" s="105">
        <f t="shared" si="5"/>
        <v>28.08</v>
      </c>
      <c r="R59" s="105">
        <f t="shared" si="5"/>
        <v>31.319999999999997</v>
      </c>
      <c r="S59" s="105">
        <f t="shared" si="5"/>
        <v>29.52</v>
      </c>
      <c r="T59" s="105">
        <f t="shared" si="5"/>
        <v>20.52</v>
      </c>
      <c r="U59" s="105">
        <f t="shared" si="5"/>
        <v>22.68</v>
      </c>
      <c r="V59" s="105">
        <f t="shared" si="5"/>
        <v>21.6</v>
      </c>
      <c r="W59" s="105">
        <f t="shared" si="5"/>
        <v>17.28</v>
      </c>
      <c r="X59" s="105">
        <f t="shared" si="5"/>
        <v>23.040000000000003</v>
      </c>
      <c r="Y59" s="105">
        <f t="shared" si="5"/>
        <v>33.480000000000004</v>
      </c>
      <c r="Z59" s="105">
        <f t="shared" si="5"/>
        <v>27.720000000000002</v>
      </c>
      <c r="AA59" s="105">
        <f t="shared" si="5"/>
        <v>30.6</v>
      </c>
      <c r="AB59" s="105">
        <f t="shared" si="5"/>
        <v>38.880000000000003</v>
      </c>
      <c r="AC59" s="105">
        <f t="shared" si="5"/>
        <v>27</v>
      </c>
      <c r="AD59" s="105">
        <f t="shared" si="5"/>
        <v>27</v>
      </c>
      <c r="AE59" s="105">
        <f t="shared" si="5"/>
        <v>22.32</v>
      </c>
      <c r="AF59" s="105">
        <f t="shared" ref="AF59" si="6">MAX(AF5:AF58)</f>
        <v>31.680000000000003</v>
      </c>
      <c r="AG59" s="109">
        <f>MAX(AG5:AG58)</f>
        <v>38.880000000000003</v>
      </c>
      <c r="AH59" s="108">
        <f>AVERAGE(AH5:AH58)</f>
        <v>14.279642794530153</v>
      </c>
      <c r="AK59" s="5" t="s">
        <v>35</v>
      </c>
      <c r="AL59" s="5" t="s">
        <v>35</v>
      </c>
    </row>
    <row r="60" spans="1:38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/>
      <c r="AF60" s="49"/>
      <c r="AG60" s="42"/>
      <c r="AH60" s="43"/>
      <c r="AK60" t="s">
        <v>35</v>
      </c>
    </row>
    <row r="61" spans="1:38" x14ac:dyDescent="0.2">
      <c r="A61" s="99" t="s">
        <v>200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  <c r="AJ61" t="s">
        <v>35</v>
      </c>
      <c r="AK61" t="s">
        <v>35</v>
      </c>
      <c r="AL61" t="s">
        <v>35</v>
      </c>
    </row>
    <row r="62" spans="1:38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</row>
    <row r="63" spans="1:38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  <c r="AL63" t="s">
        <v>35</v>
      </c>
    </row>
    <row r="64" spans="1:38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42"/>
      <c r="AH64" s="43"/>
    </row>
    <row r="65" spans="1:38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42"/>
      <c r="AH65" s="43"/>
      <c r="AK65" t="s">
        <v>35</v>
      </c>
    </row>
    <row r="66" spans="1:38" ht="13.5" thickBot="1" x14ac:dyDescent="0.25">
      <c r="A66" s="50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</row>
    <row r="67" spans="1:38" x14ac:dyDescent="0.2"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H67" s="1"/>
      <c r="AK67" t="s">
        <v>35</v>
      </c>
      <c r="AL67" s="12" t="s">
        <v>35</v>
      </c>
    </row>
    <row r="68" spans="1:38" x14ac:dyDescent="0.2">
      <c r="AL68" s="12" t="s">
        <v>35</v>
      </c>
    </row>
    <row r="69" spans="1:38" x14ac:dyDescent="0.2">
      <c r="AA69" s="3" t="s">
        <v>35</v>
      </c>
      <c r="AH69" t="s">
        <v>35</v>
      </c>
      <c r="AK69" t="s">
        <v>35</v>
      </c>
    </row>
    <row r="70" spans="1:38" x14ac:dyDescent="0.2">
      <c r="U70" s="3" t="s">
        <v>35</v>
      </c>
    </row>
    <row r="71" spans="1:38" x14ac:dyDescent="0.2">
      <c r="J71" s="3" t="s">
        <v>35</v>
      </c>
      <c r="N71" s="3" t="s">
        <v>35</v>
      </c>
      <c r="S71" s="3" t="s">
        <v>35</v>
      </c>
      <c r="V71" s="3" t="s">
        <v>35</v>
      </c>
    </row>
    <row r="72" spans="1:38" x14ac:dyDescent="0.2">
      <c r="G72" s="3" t="s">
        <v>35</v>
      </c>
      <c r="H72" s="3" t="s">
        <v>157</v>
      </c>
      <c r="P72" s="3" t="s">
        <v>35</v>
      </c>
      <c r="S72" s="3" t="s">
        <v>35</v>
      </c>
      <c r="U72" s="3" t="s">
        <v>35</v>
      </c>
      <c r="V72" s="3" t="s">
        <v>35</v>
      </c>
      <c r="AC72" s="3" t="s">
        <v>35</v>
      </c>
    </row>
    <row r="73" spans="1:38" x14ac:dyDescent="0.2">
      <c r="T73" s="3" t="s">
        <v>35</v>
      </c>
      <c r="W73" s="3" t="s">
        <v>35</v>
      </c>
      <c r="AA73" s="3" t="s">
        <v>35</v>
      </c>
      <c r="AE73" s="3" t="s">
        <v>35</v>
      </c>
    </row>
    <row r="74" spans="1:38" x14ac:dyDescent="0.2">
      <c r="W74" s="3" t="s">
        <v>35</v>
      </c>
      <c r="Z74" s="3" t="s">
        <v>35</v>
      </c>
    </row>
    <row r="75" spans="1:38" x14ac:dyDescent="0.2">
      <c r="P75" s="3" t="s">
        <v>35</v>
      </c>
      <c r="Q75" s="3" t="s">
        <v>35</v>
      </c>
      <c r="AA75" s="3" t="s">
        <v>35</v>
      </c>
      <c r="AE75" s="3" t="s">
        <v>35</v>
      </c>
    </row>
    <row r="77" spans="1:38" x14ac:dyDescent="0.2">
      <c r="K77" s="3" t="s">
        <v>35</v>
      </c>
      <c r="M77" s="3" t="s">
        <v>35</v>
      </c>
    </row>
    <row r="78" spans="1:38" x14ac:dyDescent="0.2">
      <c r="G78" s="3" t="s">
        <v>35</v>
      </c>
    </row>
    <row r="79" spans="1:38" x14ac:dyDescent="0.2">
      <c r="M79" s="3" t="s">
        <v>35</v>
      </c>
    </row>
    <row r="81" spans="18:18" x14ac:dyDescent="0.2">
      <c r="R81" s="3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61" t="s">
        <v>22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3"/>
    </row>
    <row r="2" spans="1:38" s="4" customFormat="1" ht="16.5" customHeight="1" x14ac:dyDescent="0.2">
      <c r="A2" s="164" t="s">
        <v>21</v>
      </c>
      <c r="B2" s="168" t="s">
        <v>159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70"/>
    </row>
    <row r="3" spans="1:38" s="5" customFormat="1" ht="12" customHeight="1" x14ac:dyDescent="0.2">
      <c r="A3" s="165"/>
      <c r="B3" s="166">
        <v>1</v>
      </c>
      <c r="C3" s="154">
        <f>SUM(B3+1)</f>
        <v>2</v>
      </c>
      <c r="D3" s="154">
        <f t="shared" ref="D3:AD3" si="0">SUM(C3+1)</f>
        <v>3</v>
      </c>
      <c r="E3" s="154">
        <f t="shared" si="0"/>
        <v>4</v>
      </c>
      <c r="F3" s="154">
        <f t="shared" si="0"/>
        <v>5</v>
      </c>
      <c r="G3" s="154">
        <f t="shared" si="0"/>
        <v>6</v>
      </c>
      <c r="H3" s="154">
        <f t="shared" si="0"/>
        <v>7</v>
      </c>
      <c r="I3" s="154">
        <f t="shared" si="0"/>
        <v>8</v>
      </c>
      <c r="J3" s="154">
        <f t="shared" si="0"/>
        <v>9</v>
      </c>
      <c r="K3" s="154">
        <f t="shared" si="0"/>
        <v>10</v>
      </c>
      <c r="L3" s="154">
        <f t="shared" si="0"/>
        <v>11</v>
      </c>
      <c r="M3" s="154">
        <f t="shared" si="0"/>
        <v>12</v>
      </c>
      <c r="N3" s="154">
        <f t="shared" si="0"/>
        <v>13</v>
      </c>
      <c r="O3" s="154">
        <f t="shared" si="0"/>
        <v>14</v>
      </c>
      <c r="P3" s="154">
        <f t="shared" si="0"/>
        <v>15</v>
      </c>
      <c r="Q3" s="154">
        <f t="shared" si="0"/>
        <v>16</v>
      </c>
      <c r="R3" s="154">
        <f t="shared" si="0"/>
        <v>17</v>
      </c>
      <c r="S3" s="154">
        <f t="shared" si="0"/>
        <v>18</v>
      </c>
      <c r="T3" s="154">
        <f t="shared" si="0"/>
        <v>19</v>
      </c>
      <c r="U3" s="154">
        <f t="shared" si="0"/>
        <v>20</v>
      </c>
      <c r="V3" s="154">
        <f t="shared" si="0"/>
        <v>21</v>
      </c>
      <c r="W3" s="154">
        <f t="shared" si="0"/>
        <v>22</v>
      </c>
      <c r="X3" s="154">
        <f t="shared" si="0"/>
        <v>23</v>
      </c>
      <c r="Y3" s="154">
        <f t="shared" si="0"/>
        <v>24</v>
      </c>
      <c r="Z3" s="154">
        <f t="shared" si="0"/>
        <v>25</v>
      </c>
      <c r="AA3" s="154">
        <f t="shared" si="0"/>
        <v>26</v>
      </c>
      <c r="AB3" s="154">
        <f t="shared" si="0"/>
        <v>27</v>
      </c>
      <c r="AC3" s="154">
        <f t="shared" si="0"/>
        <v>28</v>
      </c>
      <c r="AD3" s="154">
        <f t="shared" si="0"/>
        <v>29</v>
      </c>
      <c r="AE3" s="156">
        <v>30</v>
      </c>
      <c r="AF3" s="152">
        <v>31</v>
      </c>
      <c r="AG3" s="78" t="s">
        <v>150</v>
      </c>
    </row>
    <row r="4" spans="1:38" s="5" customFormat="1" ht="13.5" customHeight="1" x14ac:dyDescent="0.2">
      <c r="A4" s="165"/>
      <c r="B4" s="167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7"/>
      <c r="AF4" s="153"/>
      <c r="AG4" s="79" t="s">
        <v>25</v>
      </c>
    </row>
    <row r="5" spans="1:38" s="5" customFormat="1" x14ac:dyDescent="0.2">
      <c r="A5" s="71" t="s">
        <v>30</v>
      </c>
      <c r="B5" s="85" t="str">
        <f>[55]Outubro!$I$5</f>
        <v>*</v>
      </c>
      <c r="C5" s="85" t="str">
        <f>[55]Outubro!$I$6</f>
        <v>*</v>
      </c>
      <c r="D5" s="85" t="str">
        <f>[55]Outubro!$I$7</f>
        <v>*</v>
      </c>
      <c r="E5" s="85" t="str">
        <f>[55]Outubro!$I$8</f>
        <v>*</v>
      </c>
      <c r="F5" s="85" t="str">
        <f>[55]Outubro!$I$9</f>
        <v>*</v>
      </c>
      <c r="G5" s="85" t="str">
        <f>[55]Outubro!$I$10</f>
        <v>*</v>
      </c>
      <c r="H5" s="85" t="str">
        <f>[55]Outubro!$I$11</f>
        <v>*</v>
      </c>
      <c r="I5" s="85" t="str">
        <f>[55]Outubro!$I$12</f>
        <v>*</v>
      </c>
      <c r="J5" s="85" t="str">
        <f>[55]Outubro!$I$13</f>
        <v>*</v>
      </c>
      <c r="K5" s="85" t="str">
        <f>[55]Outubro!$I$14</f>
        <v>*</v>
      </c>
      <c r="L5" s="85" t="str">
        <f>[55]Outubro!$I$15</f>
        <v>*</v>
      </c>
      <c r="M5" s="85" t="str">
        <f>[55]Outubro!$I$16</f>
        <v>*</v>
      </c>
      <c r="N5" s="85" t="str">
        <f>[55]Outubro!$I$17</f>
        <v>*</v>
      </c>
      <c r="O5" s="85" t="str">
        <f>[55]Outubro!$I$18</f>
        <v>*</v>
      </c>
      <c r="P5" s="85" t="str">
        <f>[55]Outubro!$I$19</f>
        <v>*</v>
      </c>
      <c r="Q5" s="85" t="str">
        <f>[55]Outubro!$I$20</f>
        <v>*</v>
      </c>
      <c r="R5" s="85" t="str">
        <f>[55]Outubro!$I$21</f>
        <v>*</v>
      </c>
      <c r="S5" s="85" t="str">
        <f>[55]Outubro!$I$22</f>
        <v>*</v>
      </c>
      <c r="T5" s="85" t="str">
        <f>[55]Outubro!$I$23</f>
        <v>*</v>
      </c>
      <c r="U5" s="85" t="str">
        <f>[55]Outubro!$I$24</f>
        <v>*</v>
      </c>
      <c r="V5" s="85" t="str">
        <f>[55]Outubro!$I$25</f>
        <v>*</v>
      </c>
      <c r="W5" s="85" t="str">
        <f>[55]Outubro!$I$26</f>
        <v>*</v>
      </c>
      <c r="X5" s="85" t="str">
        <f>[55]Outubro!$I$27</f>
        <v>*</v>
      </c>
      <c r="Y5" s="85" t="str">
        <f>[55]Outubro!$I$28</f>
        <v>*</v>
      </c>
      <c r="Z5" s="85" t="str">
        <f>[55]Outubro!$I$29</f>
        <v>*</v>
      </c>
      <c r="AA5" s="85" t="str">
        <f>[55]Outubro!$I$30</f>
        <v>*</v>
      </c>
      <c r="AB5" s="85" t="str">
        <f>[55]Outubro!$I$31</f>
        <v>*</v>
      </c>
      <c r="AC5" s="85" t="str">
        <f>[55]Outubro!$I$32</f>
        <v>*</v>
      </c>
      <c r="AD5" s="85" t="str">
        <f>[55]Outubro!$I$33</f>
        <v>*</v>
      </c>
      <c r="AE5" s="85" t="str">
        <f>[55]Outubro!$I$34</f>
        <v>*</v>
      </c>
      <c r="AF5" s="85" t="str">
        <f>[55]Outubro!$I$35</f>
        <v>*</v>
      </c>
      <c r="AG5" s="86" t="str">
        <f>[55]Outubro!$I$36</f>
        <v>*</v>
      </c>
    </row>
    <row r="6" spans="1:38" x14ac:dyDescent="0.2">
      <c r="A6" s="71" t="s">
        <v>0</v>
      </c>
      <c r="B6" s="11" t="str">
        <f>[56]Outubro!$I$5</f>
        <v>*</v>
      </c>
      <c r="C6" s="11" t="str">
        <f>[56]Outubro!$I$6</f>
        <v>*</v>
      </c>
      <c r="D6" s="11" t="str">
        <f>[56]Outubro!$I$7</f>
        <v>*</v>
      </c>
      <c r="E6" s="11" t="str">
        <f>[56]Outubro!$I$8</f>
        <v>*</v>
      </c>
      <c r="F6" s="11" t="str">
        <f>[56]Outubro!$I$9</f>
        <v>*</v>
      </c>
      <c r="G6" s="11" t="str">
        <f>[56]Outubro!$I$10</f>
        <v>*</v>
      </c>
      <c r="H6" s="11" t="str">
        <f>[56]Outubro!$I$11</f>
        <v>*</v>
      </c>
      <c r="I6" s="11" t="str">
        <f>[56]Outubro!$I$12</f>
        <v>*</v>
      </c>
      <c r="J6" s="11" t="str">
        <f>[56]Outubro!$I$13</f>
        <v>*</v>
      </c>
      <c r="K6" s="11" t="str">
        <f>[56]Outubro!$I$14</f>
        <v>*</v>
      </c>
      <c r="L6" s="11" t="str">
        <f>[56]Outubro!$I$15</f>
        <v>*</v>
      </c>
      <c r="M6" s="11" t="str">
        <f>[56]Outubro!$I$16</f>
        <v>*</v>
      </c>
      <c r="N6" s="11" t="str">
        <f>[56]Outubro!$I$17</f>
        <v>*</v>
      </c>
      <c r="O6" s="11" t="str">
        <f>[56]Outubro!$I$18</f>
        <v>*</v>
      </c>
      <c r="P6" s="11" t="str">
        <f>[56]Outubro!$I$19</f>
        <v>*</v>
      </c>
      <c r="Q6" s="11" t="str">
        <f>[56]Outubro!$I$20</f>
        <v>*</v>
      </c>
      <c r="R6" s="11" t="str">
        <f>[56]Outubro!$I$21</f>
        <v>*</v>
      </c>
      <c r="S6" s="11" t="str">
        <f>[56]Outubro!$I$22</f>
        <v>*</v>
      </c>
      <c r="T6" s="84" t="str">
        <f>[56]Outubro!$I$23</f>
        <v>*</v>
      </c>
      <c r="U6" s="84" t="str">
        <f>[56]Outubro!$I$24</f>
        <v>*</v>
      </c>
      <c r="V6" s="84" t="str">
        <f>[56]Outubro!$I$25</f>
        <v>*</v>
      </c>
      <c r="W6" s="84" t="str">
        <f>[56]Outubro!$I$26</f>
        <v>*</v>
      </c>
      <c r="X6" s="84" t="str">
        <f>[56]Outubro!$I$27</f>
        <v>*</v>
      </c>
      <c r="Y6" s="84" t="str">
        <f>[56]Outubro!$I$28</f>
        <v>*</v>
      </c>
      <c r="Z6" s="84" t="str">
        <f>[56]Outubro!$I$29</f>
        <v>*</v>
      </c>
      <c r="AA6" s="84" t="str">
        <f>[56]Outubro!$I$30</f>
        <v>*</v>
      </c>
      <c r="AB6" s="84" t="str">
        <f>[56]Outubro!$I$31</f>
        <v>*</v>
      </c>
      <c r="AC6" s="84" t="str">
        <f>[56]Outubro!$I$32</f>
        <v>*</v>
      </c>
      <c r="AD6" s="84" t="str">
        <f>[56]Outubro!$I$33</f>
        <v>*</v>
      </c>
      <c r="AE6" s="84" t="str">
        <f>[56]Outubro!$I$34</f>
        <v>*</v>
      </c>
      <c r="AF6" s="84" t="str">
        <f>[56]Outubro!$I$35</f>
        <v>*</v>
      </c>
      <c r="AG6" s="81" t="str">
        <f>[56]Outubro!$I$36</f>
        <v>*</v>
      </c>
    </row>
    <row r="7" spans="1:38" x14ac:dyDescent="0.2">
      <c r="A7" s="71" t="s">
        <v>81</v>
      </c>
      <c r="B7" s="84" t="str">
        <f>[57]Outubro!$I$5</f>
        <v>*</v>
      </c>
      <c r="C7" s="84" t="str">
        <f>[57]Outubro!$I$6</f>
        <v>*</v>
      </c>
      <c r="D7" s="84" t="str">
        <f>[57]Outubro!$I$7</f>
        <v>*</v>
      </c>
      <c r="E7" s="84" t="str">
        <f>[57]Outubro!$I$8</f>
        <v>*</v>
      </c>
      <c r="F7" s="84" t="str">
        <f>[57]Outubro!$I$9</f>
        <v>*</v>
      </c>
      <c r="G7" s="84" t="str">
        <f>[57]Outubro!$I$10</f>
        <v>*</v>
      </c>
      <c r="H7" s="84" t="str">
        <f>[57]Outubro!$I$11</f>
        <v>*</v>
      </c>
      <c r="I7" s="84" t="str">
        <f>[57]Outubro!$I$12</f>
        <v>*</v>
      </c>
      <c r="J7" s="84" t="str">
        <f>[57]Outubro!$I$13</f>
        <v>*</v>
      </c>
      <c r="K7" s="84" t="str">
        <f>[57]Outubro!$I$14</f>
        <v>*</v>
      </c>
      <c r="L7" s="84" t="str">
        <f>[57]Outubro!$I$15</f>
        <v>*</v>
      </c>
      <c r="M7" s="84" t="str">
        <f>[57]Outubro!$I$16</f>
        <v>*</v>
      </c>
      <c r="N7" s="84" t="str">
        <f>[57]Outubro!$I$17</f>
        <v>*</v>
      </c>
      <c r="O7" s="84" t="str">
        <f>[57]Outubro!$I$18</f>
        <v>*</v>
      </c>
      <c r="P7" s="84" t="str">
        <f>[57]Outubro!$I$19</f>
        <v>*</v>
      </c>
      <c r="Q7" s="84" t="str">
        <f>[57]Outubro!$I$20</f>
        <v>*</v>
      </c>
      <c r="R7" s="84" t="str">
        <f>[57]Outubro!$I$21</f>
        <v>*</v>
      </c>
      <c r="S7" s="84" t="str">
        <f>[57]Outubro!$I$22</f>
        <v>*</v>
      </c>
      <c r="T7" s="84" t="str">
        <f>[57]Outubro!$I$23</f>
        <v>*</v>
      </c>
      <c r="U7" s="84" t="str">
        <f>[57]Outubro!$I$24</f>
        <v>*</v>
      </c>
      <c r="V7" s="84" t="str">
        <f>[57]Outubro!$I$25</f>
        <v>*</v>
      </c>
      <c r="W7" s="84" t="str">
        <f>[57]Outubro!$I$26</f>
        <v>*</v>
      </c>
      <c r="X7" s="84" t="str">
        <f>[57]Outubro!$I$27</f>
        <v>*</v>
      </c>
      <c r="Y7" s="84" t="str">
        <f>[57]Outubro!$I$28</f>
        <v>*</v>
      </c>
      <c r="Z7" s="84" t="str">
        <f>[57]Outubro!$I$29</f>
        <v>*</v>
      </c>
      <c r="AA7" s="84" t="str">
        <f>[57]Outubro!$I$30</f>
        <v>*</v>
      </c>
      <c r="AB7" s="84" t="str">
        <f>[57]Outubro!$I$31</f>
        <v>*</v>
      </c>
      <c r="AC7" s="84" t="str">
        <f>[57]Outubro!$I$32</f>
        <v>*</v>
      </c>
      <c r="AD7" s="84" t="str">
        <f>[57]Outubro!$I$33</f>
        <v>*</v>
      </c>
      <c r="AE7" s="84" t="str">
        <f>[57]Outubro!$I$34</f>
        <v>*</v>
      </c>
      <c r="AF7" s="84" t="str">
        <f>[57]Outubro!$I$35</f>
        <v>*</v>
      </c>
      <c r="AG7" s="81" t="str">
        <f>[57]Outubro!$I$36</f>
        <v>*</v>
      </c>
    </row>
    <row r="8" spans="1:38" x14ac:dyDescent="0.2">
      <c r="A8" s="71" t="s">
        <v>1</v>
      </c>
      <c r="B8" s="11" t="str">
        <f>[58]Outubro!$I$5</f>
        <v>*</v>
      </c>
      <c r="C8" s="11" t="str">
        <f>[58]Outubro!$I$6</f>
        <v>*</v>
      </c>
      <c r="D8" s="11" t="str">
        <f>[58]Outubro!$I$7</f>
        <v>*</v>
      </c>
      <c r="E8" s="11" t="str">
        <f>[58]Outubro!$I$8</f>
        <v>*</v>
      </c>
      <c r="F8" s="11" t="str">
        <f>[58]Outubro!$I$9</f>
        <v>*</v>
      </c>
      <c r="G8" s="11" t="str">
        <f>[58]Outubro!$I$10</f>
        <v>*</v>
      </c>
      <c r="H8" s="11" t="str">
        <f>[58]Outubro!$I$11</f>
        <v>*</v>
      </c>
      <c r="I8" s="11" t="str">
        <f>[58]Outubro!$I$12</f>
        <v>*</v>
      </c>
      <c r="J8" s="11" t="str">
        <f>[58]Outubro!$I$13</f>
        <v>*</v>
      </c>
      <c r="K8" s="11" t="str">
        <f>[58]Outubro!$I$14</f>
        <v>*</v>
      </c>
      <c r="L8" s="11" t="str">
        <f>[58]Outubro!$I$15</f>
        <v>*</v>
      </c>
      <c r="M8" s="11" t="str">
        <f>[58]Outubro!$I$16</f>
        <v>*</v>
      </c>
      <c r="N8" s="11" t="str">
        <f>[58]Outubro!$I$17</f>
        <v>*</v>
      </c>
      <c r="O8" s="11" t="str">
        <f>[58]Outubro!$I$18</f>
        <v>*</v>
      </c>
      <c r="P8" s="11" t="str">
        <f>[58]Outubro!$I$19</f>
        <v>*</v>
      </c>
      <c r="Q8" s="11" t="str">
        <f>[58]Outubro!$I$20</f>
        <v>*</v>
      </c>
      <c r="R8" s="11" t="str">
        <f>[58]Outubro!$I$21</f>
        <v>*</v>
      </c>
      <c r="S8" s="11" t="str">
        <f>[58]Outubro!$I$22</f>
        <v>*</v>
      </c>
      <c r="T8" s="84" t="str">
        <f>[58]Outubro!$I$23</f>
        <v>*</v>
      </c>
      <c r="U8" s="84" t="str">
        <f>[58]Outubro!$I$24</f>
        <v>*</v>
      </c>
      <c r="V8" s="84" t="str">
        <f>[58]Outubro!$I$25</f>
        <v>*</v>
      </c>
      <c r="W8" s="84" t="str">
        <f>[58]Outubro!$I$26</f>
        <v>*</v>
      </c>
      <c r="X8" s="84" t="str">
        <f>[58]Outubro!$I$27</f>
        <v>*</v>
      </c>
      <c r="Y8" s="84" t="str">
        <f>[58]Outubro!$I$28</f>
        <v>*</v>
      </c>
      <c r="Z8" s="84" t="str">
        <f>[58]Outubro!$I$29</f>
        <v>*</v>
      </c>
      <c r="AA8" s="84" t="str">
        <f>[58]Outubro!$I$30</f>
        <v>*</v>
      </c>
      <c r="AB8" s="84" t="str">
        <f>[58]Outubro!$I$31</f>
        <v>*</v>
      </c>
      <c r="AC8" s="84" t="str">
        <f>[58]Outubro!$I$32</f>
        <v>*</v>
      </c>
      <c r="AD8" s="84" t="str">
        <f>[58]Outubro!$I$33</f>
        <v>*</v>
      </c>
      <c r="AE8" s="84" t="str">
        <f>[58]Outubro!$I$34</f>
        <v>*</v>
      </c>
      <c r="AF8" s="84" t="str">
        <f>[58]Outubro!$I$35</f>
        <v>*</v>
      </c>
      <c r="AG8" s="81" t="str">
        <f>[58]Outubro!$I$36</f>
        <v>*</v>
      </c>
    </row>
    <row r="9" spans="1:38" x14ac:dyDescent="0.2">
      <c r="A9" s="71" t="s">
        <v>138</v>
      </c>
      <c r="B9" s="11" t="str">
        <f>[59]Outubro!$I$5</f>
        <v>*</v>
      </c>
      <c r="C9" s="11" t="str">
        <f>[59]Outubro!$I$6</f>
        <v>*</v>
      </c>
      <c r="D9" s="11" t="str">
        <f>[59]Outubro!$I$7</f>
        <v>*</v>
      </c>
      <c r="E9" s="11" t="str">
        <f>[59]Outubro!$I$8</f>
        <v>*</v>
      </c>
      <c r="F9" s="11" t="str">
        <f>[59]Outubro!$I$9</f>
        <v>*</v>
      </c>
      <c r="G9" s="11" t="str">
        <f>[59]Outubro!$I$10</f>
        <v>*</v>
      </c>
      <c r="H9" s="11" t="str">
        <f>[59]Outubro!$I$11</f>
        <v>*</v>
      </c>
      <c r="I9" s="11" t="str">
        <f>[59]Outubro!$I$12</f>
        <v>*</v>
      </c>
      <c r="J9" s="11" t="str">
        <f>[59]Outubro!$I$13</f>
        <v>*</v>
      </c>
      <c r="K9" s="11" t="str">
        <f>[59]Outubro!$I$14</f>
        <v>*</v>
      </c>
      <c r="L9" s="11" t="str">
        <f>[59]Outubro!$I$15</f>
        <v>*</v>
      </c>
      <c r="M9" s="11" t="str">
        <f>[59]Outubro!$I$16</f>
        <v>*</v>
      </c>
      <c r="N9" s="11" t="str">
        <f>[59]Outubro!$I$17</f>
        <v>*</v>
      </c>
      <c r="O9" s="11" t="str">
        <f>[59]Outubro!$I$18</f>
        <v>*</v>
      </c>
      <c r="P9" s="11" t="str">
        <f>[59]Outubro!$I$19</f>
        <v>*</v>
      </c>
      <c r="Q9" s="11" t="str">
        <f>[59]Outubro!$I$20</f>
        <v>*</v>
      </c>
      <c r="R9" s="11" t="str">
        <f>[59]Outubro!$I$21</f>
        <v>*</v>
      </c>
      <c r="S9" s="11" t="str">
        <f>[59]Outubro!$I$22</f>
        <v>*</v>
      </c>
      <c r="T9" s="84" t="str">
        <f>[59]Outubro!$I$23</f>
        <v>*</v>
      </c>
      <c r="U9" s="84" t="str">
        <f>[59]Outubro!$I$24</f>
        <v>*</v>
      </c>
      <c r="V9" s="84" t="str">
        <f>[59]Outubro!$I$25</f>
        <v>*</v>
      </c>
      <c r="W9" s="84" t="str">
        <f>[59]Outubro!$I$26</f>
        <v>*</v>
      </c>
      <c r="X9" s="84" t="str">
        <f>[59]Outubro!$I$27</f>
        <v>*</v>
      </c>
      <c r="Y9" s="84" t="str">
        <f>[59]Outubro!$I$28</f>
        <v>*</v>
      </c>
      <c r="Z9" s="84" t="str">
        <f>[59]Outubro!$I$29</f>
        <v>*</v>
      </c>
      <c r="AA9" s="84" t="str">
        <f>[59]Outubro!$I$30</f>
        <v>*</v>
      </c>
      <c r="AB9" s="84" t="str">
        <f>[59]Outubro!$I$31</f>
        <v>*</v>
      </c>
      <c r="AC9" s="84" t="str">
        <f>[59]Outubro!$I$32</f>
        <v>*</v>
      </c>
      <c r="AD9" s="84" t="str">
        <f>[59]Outubro!$I$33</f>
        <v>*</v>
      </c>
      <c r="AE9" s="84" t="str">
        <f>[59]Outubro!$I$34</f>
        <v>*</v>
      </c>
      <c r="AF9" s="84" t="str">
        <f>[59]Outubro!$I$35</f>
        <v>*</v>
      </c>
      <c r="AG9" s="89" t="str">
        <f>[59]Outubro!$I$36</f>
        <v>*</v>
      </c>
    </row>
    <row r="10" spans="1:38" x14ac:dyDescent="0.2">
      <c r="A10" s="71" t="s">
        <v>87</v>
      </c>
      <c r="B10" s="11" t="str">
        <f>[60]Outubro!$I$5</f>
        <v>*</v>
      </c>
      <c r="C10" s="11" t="str">
        <f>[60]Outubro!$I$6</f>
        <v>*</v>
      </c>
      <c r="D10" s="11" t="str">
        <f>[60]Outubro!$I$7</f>
        <v>*</v>
      </c>
      <c r="E10" s="11" t="str">
        <f>[60]Outubro!$I$8</f>
        <v>*</v>
      </c>
      <c r="F10" s="11" t="str">
        <f>[60]Outubro!$I$9</f>
        <v>*</v>
      </c>
      <c r="G10" s="11" t="str">
        <f>[60]Outubro!$I$10</f>
        <v>*</v>
      </c>
      <c r="H10" s="11" t="str">
        <f>[60]Outubro!$I$11</f>
        <v>*</v>
      </c>
      <c r="I10" s="11" t="str">
        <f>[60]Outubro!$I$12</f>
        <v>*</v>
      </c>
      <c r="J10" s="11" t="str">
        <f>[60]Outubro!$I$13</f>
        <v>*</v>
      </c>
      <c r="K10" s="11" t="str">
        <f>[60]Outubro!$I$14</f>
        <v>*</v>
      </c>
      <c r="L10" s="11" t="str">
        <f>[60]Outubro!$I$15</f>
        <v>*</v>
      </c>
      <c r="M10" s="11" t="str">
        <f>[60]Outubro!$I$16</f>
        <v>*</v>
      </c>
      <c r="N10" s="11" t="str">
        <f>[60]Outubro!$I$17</f>
        <v>*</v>
      </c>
      <c r="O10" s="11" t="str">
        <f>[60]Outubro!$I$18</f>
        <v>*</v>
      </c>
      <c r="P10" s="11" t="str">
        <f>[60]Outubro!$I$19</f>
        <v>*</v>
      </c>
      <c r="Q10" s="11" t="str">
        <f>[60]Outubro!$I$20</f>
        <v>*</v>
      </c>
      <c r="R10" s="11" t="str">
        <f>[60]Outubro!$I$21</f>
        <v>*</v>
      </c>
      <c r="S10" s="11" t="str">
        <f>[60]Outubro!$I$22</f>
        <v>*</v>
      </c>
      <c r="T10" s="84" t="str">
        <f>[60]Outubro!$I$23</f>
        <v>*</v>
      </c>
      <c r="U10" s="84" t="str">
        <f>[60]Outubro!$I$24</f>
        <v>*</v>
      </c>
      <c r="V10" s="84" t="str">
        <f>[60]Outubro!$I$25</f>
        <v>*</v>
      </c>
      <c r="W10" s="84" t="str">
        <f>[60]Outubro!$I$26</f>
        <v>*</v>
      </c>
      <c r="X10" s="84" t="str">
        <f>[60]Outubro!$I$27</f>
        <v>*</v>
      </c>
      <c r="Y10" s="84" t="str">
        <f>[60]Outubro!$I$28</f>
        <v>*</v>
      </c>
      <c r="Z10" s="84" t="str">
        <f>[60]Outubro!$I$29</f>
        <v>*</v>
      </c>
      <c r="AA10" s="84" t="str">
        <f>[60]Outubro!$I$30</f>
        <v>*</v>
      </c>
      <c r="AB10" s="84" t="str">
        <f>[60]Outubro!$I$31</f>
        <v>*</v>
      </c>
      <c r="AC10" s="84" t="str">
        <f>[60]Outubro!$I$32</f>
        <v>*</v>
      </c>
      <c r="AD10" s="84" t="str">
        <f>[60]Outubro!$I$33</f>
        <v>*</v>
      </c>
      <c r="AE10" s="84" t="str">
        <f>[60]Outubro!$I$34</f>
        <v>*</v>
      </c>
      <c r="AF10" s="84" t="str">
        <f>[60]Outubro!$I$35</f>
        <v>*</v>
      </c>
      <c r="AG10" s="89" t="str">
        <f>[60]Outubro!$I$36</f>
        <v>*</v>
      </c>
    </row>
    <row r="11" spans="1:38" x14ac:dyDescent="0.2">
      <c r="A11" s="71" t="s">
        <v>47</v>
      </c>
      <c r="B11" s="11" t="str">
        <f>[61]Outubro!$I$5</f>
        <v>*</v>
      </c>
      <c r="C11" s="11" t="str">
        <f>[61]Outubro!$I$6</f>
        <v>*</v>
      </c>
      <c r="D11" s="11" t="str">
        <f>[61]Outubro!$I$7</f>
        <v>*</v>
      </c>
      <c r="E11" s="11" t="str">
        <f>[61]Outubro!$I$8</f>
        <v>*</v>
      </c>
      <c r="F11" s="11" t="str">
        <f>[61]Outubro!$I$9</f>
        <v>*</v>
      </c>
      <c r="G11" s="11" t="str">
        <f>[61]Outubro!$I$10</f>
        <v>*</v>
      </c>
      <c r="H11" s="11" t="str">
        <f>[61]Outubro!$I$11</f>
        <v>*</v>
      </c>
      <c r="I11" s="11" t="str">
        <f>[61]Outubro!$I$12</f>
        <v>*</v>
      </c>
      <c r="J11" s="11" t="str">
        <f>[61]Outubro!$I$13</f>
        <v>*</v>
      </c>
      <c r="K11" s="11" t="str">
        <f>[61]Outubro!$I$14</f>
        <v>*</v>
      </c>
      <c r="L11" s="11" t="str">
        <f>[61]Outubro!$I$15</f>
        <v>*</v>
      </c>
      <c r="M11" s="11" t="str">
        <f>[61]Outubro!$I$16</f>
        <v>*</v>
      </c>
      <c r="N11" s="11" t="str">
        <f>[61]Outubro!$I$17</f>
        <v>*</v>
      </c>
      <c r="O11" s="11" t="str">
        <f>[61]Outubro!$I$18</f>
        <v>*</v>
      </c>
      <c r="P11" s="11" t="str">
        <f>[61]Outubro!$I$19</f>
        <v>*</v>
      </c>
      <c r="Q11" s="11" t="str">
        <f>[61]Outubro!$I$20</f>
        <v>*</v>
      </c>
      <c r="R11" s="11" t="str">
        <f>[61]Outubro!$I$21</f>
        <v>*</v>
      </c>
      <c r="S11" s="11" t="str">
        <f>[61]Outubro!$I$22</f>
        <v>*</v>
      </c>
      <c r="T11" s="84" t="str">
        <f>[61]Outubro!$I$23</f>
        <v>*</v>
      </c>
      <c r="U11" s="84" t="str">
        <f>[61]Outubro!$I$24</f>
        <v>*</v>
      </c>
      <c r="V11" s="84" t="str">
        <f>[61]Outubro!$I$25</f>
        <v>*</v>
      </c>
      <c r="W11" s="84" t="str">
        <f>[61]Outubro!$I$26</f>
        <v>*</v>
      </c>
      <c r="X11" s="84" t="str">
        <f>[61]Outubro!$I$27</f>
        <v>*</v>
      </c>
      <c r="Y11" s="84" t="str">
        <f>[61]Outubro!$I$28</f>
        <v>*</v>
      </c>
      <c r="Z11" s="84" t="str">
        <f>[61]Outubro!$I$29</f>
        <v>*</v>
      </c>
      <c r="AA11" s="84" t="str">
        <f>[61]Outubro!$I$30</f>
        <v>*</v>
      </c>
      <c r="AB11" s="84" t="str">
        <f>[61]Outubro!$I$31</f>
        <v>*</v>
      </c>
      <c r="AC11" s="84" t="str">
        <f>[61]Outubro!$I$32</f>
        <v>*</v>
      </c>
      <c r="AD11" s="84" t="str">
        <f>[61]Outubro!$I$33</f>
        <v>*</v>
      </c>
      <c r="AE11" s="84" t="str">
        <f>[61]Outubro!$I$34</f>
        <v>*</v>
      </c>
      <c r="AF11" s="84" t="str">
        <f>[61]Outubro!$I$35</f>
        <v>*</v>
      </c>
      <c r="AG11" s="81" t="str">
        <f>[61]Outubro!$I$36</f>
        <v>*</v>
      </c>
    </row>
    <row r="12" spans="1:38" x14ac:dyDescent="0.2">
      <c r="A12" s="71" t="s">
        <v>31</v>
      </c>
      <c r="B12" s="87" t="str">
        <f>[62]Outubro!$I$5</f>
        <v>*</v>
      </c>
      <c r="C12" s="87" t="str">
        <f>[62]Outubro!$I$6</f>
        <v>*</v>
      </c>
      <c r="D12" s="87" t="str">
        <f>[62]Outubro!$I$7</f>
        <v>*</v>
      </c>
      <c r="E12" s="87" t="str">
        <f>[62]Outubro!$I$8</f>
        <v>*</v>
      </c>
      <c r="F12" s="87" t="str">
        <f>[62]Outubro!$I$9</f>
        <v>*</v>
      </c>
      <c r="G12" s="87" t="str">
        <f>[62]Outubro!$I$10</f>
        <v>*</v>
      </c>
      <c r="H12" s="87" t="str">
        <f>[62]Outubro!$I$11</f>
        <v>*</v>
      </c>
      <c r="I12" s="87" t="str">
        <f>[62]Outubro!$I$12</f>
        <v>*</v>
      </c>
      <c r="J12" s="87" t="str">
        <f>[62]Outubro!$I$13</f>
        <v>*</v>
      </c>
      <c r="K12" s="87" t="str">
        <f>[62]Outubro!$I$14</f>
        <v>*</v>
      </c>
      <c r="L12" s="87" t="str">
        <f>[62]Outubro!$I$15</f>
        <v>*</v>
      </c>
      <c r="M12" s="87" t="str">
        <f>[62]Outubro!$I$16</f>
        <v>*</v>
      </c>
      <c r="N12" s="87" t="str">
        <f>[62]Outubro!$I$17</f>
        <v>*</v>
      </c>
      <c r="O12" s="87" t="str">
        <f>[62]Outubro!$I$18</f>
        <v>*</v>
      </c>
      <c r="P12" s="87" t="str">
        <f>[62]Outubro!$I$19</f>
        <v>*</v>
      </c>
      <c r="Q12" s="87" t="str">
        <f>[62]Outubro!$I$20</f>
        <v>*</v>
      </c>
      <c r="R12" s="87" t="str">
        <f>[62]Outubro!$I$21</f>
        <v>*</v>
      </c>
      <c r="S12" s="87" t="str">
        <f>[62]Outubro!$I$22</f>
        <v>*</v>
      </c>
      <c r="T12" s="84" t="str">
        <f>[62]Outubro!$I$23</f>
        <v>*</v>
      </c>
      <c r="U12" s="84" t="str">
        <f>[62]Outubro!$I$24</f>
        <v>*</v>
      </c>
      <c r="V12" s="84" t="str">
        <f>[62]Outubro!$I$25</f>
        <v>*</v>
      </c>
      <c r="W12" s="84" t="str">
        <f>[62]Outubro!$I$26</f>
        <v>*</v>
      </c>
      <c r="X12" s="84" t="str">
        <f>[62]Outubro!$I$27</f>
        <v>*</v>
      </c>
      <c r="Y12" s="84" t="str">
        <f>[62]Outubro!$I$28</f>
        <v>*</v>
      </c>
      <c r="Z12" s="84" t="str">
        <f>[62]Outubro!$I$29</f>
        <v>*</v>
      </c>
      <c r="AA12" s="84" t="str">
        <f>[62]Outubro!$I$30</f>
        <v>*</v>
      </c>
      <c r="AB12" s="84" t="str">
        <f>[62]Outubro!$I$31</f>
        <v>*</v>
      </c>
      <c r="AC12" s="84" t="str">
        <f>[62]Outubro!$I$32</f>
        <v>*</v>
      </c>
      <c r="AD12" s="84" t="str">
        <f>[62]Outubro!$I$33</f>
        <v>*</v>
      </c>
      <c r="AE12" s="84" t="str">
        <f>[62]Outubro!$I$34</f>
        <v>*</v>
      </c>
      <c r="AF12" s="84" t="str">
        <f>[62]Outubro!$I$35</f>
        <v>*</v>
      </c>
      <c r="AG12" s="81" t="str">
        <f>[62]Outubro!$I$36</f>
        <v>*</v>
      </c>
      <c r="AJ12" t="s">
        <v>35</v>
      </c>
    </row>
    <row r="13" spans="1:38" x14ac:dyDescent="0.2">
      <c r="A13" s="71" t="s">
        <v>90</v>
      </c>
      <c r="B13" s="11" t="str">
        <f>[63]Outubro!$I$5</f>
        <v>*</v>
      </c>
      <c r="C13" s="11" t="str">
        <f>[63]Outubro!$I$6</f>
        <v>*</v>
      </c>
      <c r="D13" s="11" t="str">
        <f>[63]Outubro!$I$7</f>
        <v>*</v>
      </c>
      <c r="E13" s="11" t="str">
        <f>[63]Outubro!$I$8</f>
        <v>*</v>
      </c>
      <c r="F13" s="11" t="str">
        <f>[63]Outubro!$I$9</f>
        <v>*</v>
      </c>
      <c r="G13" s="11" t="str">
        <f>[63]Outubro!$I$10</f>
        <v>*</v>
      </c>
      <c r="H13" s="11" t="str">
        <f>[63]Outubro!$I$11</f>
        <v>*</v>
      </c>
      <c r="I13" s="11" t="str">
        <f>[63]Outubro!$I$12</f>
        <v>*</v>
      </c>
      <c r="J13" s="11" t="str">
        <f>[63]Outubro!$I$13</f>
        <v>*</v>
      </c>
      <c r="K13" s="11" t="str">
        <f>[63]Outubro!$I$14</f>
        <v>*</v>
      </c>
      <c r="L13" s="11" t="str">
        <f>[63]Outubro!$I$15</f>
        <v>*</v>
      </c>
      <c r="M13" s="11" t="str">
        <f>[63]Outubro!$I$16</f>
        <v>*</v>
      </c>
      <c r="N13" s="11" t="str">
        <f>[63]Outubro!$I$17</f>
        <v>*</v>
      </c>
      <c r="O13" s="11" t="str">
        <f>[63]Outubro!$I$18</f>
        <v>*</v>
      </c>
      <c r="P13" s="11" t="str">
        <f>[63]Outubro!$I$19</f>
        <v>*</v>
      </c>
      <c r="Q13" s="11" t="str">
        <f>[63]Outubro!$I$20</f>
        <v>*</v>
      </c>
      <c r="R13" s="11" t="str">
        <f>[63]Outubro!$I$21</f>
        <v>*</v>
      </c>
      <c r="S13" s="11" t="str">
        <f>[63]Outubro!$I$22</f>
        <v>*</v>
      </c>
      <c r="T13" s="11" t="str">
        <f>[63]Outubro!$I$23</f>
        <v>*</v>
      </c>
      <c r="U13" s="11" t="str">
        <f>[63]Outubro!$I$24</f>
        <v>*</v>
      </c>
      <c r="V13" s="11" t="str">
        <f>[63]Outubro!$I$25</f>
        <v>*</v>
      </c>
      <c r="W13" s="11" t="str">
        <f>[63]Outubro!$I$26</f>
        <v>*</v>
      </c>
      <c r="X13" s="11" t="str">
        <f>[63]Outubro!$I$27</f>
        <v>*</v>
      </c>
      <c r="Y13" s="11" t="str">
        <f>[63]Outubro!$I$28</f>
        <v>*</v>
      </c>
      <c r="Z13" s="11" t="str">
        <f>[63]Outubro!$I$29</f>
        <v>*</v>
      </c>
      <c r="AA13" s="11" t="str">
        <f>[63]Outubro!$I$30</f>
        <v>*</v>
      </c>
      <c r="AB13" s="11" t="str">
        <f>[63]Outubro!$I$31</f>
        <v>*</v>
      </c>
      <c r="AC13" s="11" t="str">
        <f>[63]Outubro!$I$32</f>
        <v>*</v>
      </c>
      <c r="AD13" s="11" t="str">
        <f>[63]Outubro!$I$33</f>
        <v>*</v>
      </c>
      <c r="AE13" s="11" t="str">
        <f>[63]Outubro!$I$34</f>
        <v>*</v>
      </c>
      <c r="AF13" s="11" t="str">
        <f>[63]Outubro!$I$35</f>
        <v>*</v>
      </c>
      <c r="AG13" s="89" t="str">
        <f>[63]Outubro!$I$36</f>
        <v>*</v>
      </c>
      <c r="AL13" t="s">
        <v>35</v>
      </c>
    </row>
    <row r="14" spans="1:38" x14ac:dyDescent="0.2">
      <c r="A14" s="71" t="s">
        <v>94</v>
      </c>
      <c r="B14" s="87" t="str">
        <f>[64]Outubro!$I$5</f>
        <v>*</v>
      </c>
      <c r="C14" s="87" t="str">
        <f>[64]Outubro!$I$6</f>
        <v>*</v>
      </c>
      <c r="D14" s="87" t="str">
        <f>[64]Outubro!$I$7</f>
        <v>*</v>
      </c>
      <c r="E14" s="87" t="str">
        <f>[64]Outubro!$I$8</f>
        <v>*</v>
      </c>
      <c r="F14" s="87" t="str">
        <f>[64]Outubro!$I$9</f>
        <v>*</v>
      </c>
      <c r="G14" s="87" t="str">
        <f>[64]Outubro!$I$10</f>
        <v>*</v>
      </c>
      <c r="H14" s="87" t="str">
        <f>[64]Outubro!$I$11</f>
        <v>*</v>
      </c>
      <c r="I14" s="87" t="str">
        <f>[64]Outubro!$I$12</f>
        <v>*</v>
      </c>
      <c r="J14" s="87" t="str">
        <f>[64]Outubro!$I$13</f>
        <v>*</v>
      </c>
      <c r="K14" s="87" t="str">
        <f>[64]Outubro!$I$14</f>
        <v>*</v>
      </c>
      <c r="L14" s="87" t="str">
        <f>[64]Outubro!$I$15</f>
        <v>*</v>
      </c>
      <c r="M14" s="87" t="str">
        <f>[64]Outubro!$I$16</f>
        <v>*</v>
      </c>
      <c r="N14" s="87" t="str">
        <f>[64]Outubro!$I$17</f>
        <v>*</v>
      </c>
      <c r="O14" s="87" t="str">
        <f>[64]Outubro!$I$18</f>
        <v>*</v>
      </c>
      <c r="P14" s="87" t="str">
        <f>[64]Outubro!$I$19</f>
        <v>*</v>
      </c>
      <c r="Q14" s="87" t="str">
        <f>[64]Outubro!$I$20</f>
        <v>*</v>
      </c>
      <c r="R14" s="87" t="str">
        <f>[64]Outubro!$I$21</f>
        <v>*</v>
      </c>
      <c r="S14" s="87" t="str">
        <f>[64]Outubro!$I$22</f>
        <v>*</v>
      </c>
      <c r="T14" s="84" t="str">
        <f>[64]Outubro!$I$23</f>
        <v>*</v>
      </c>
      <c r="U14" s="84" t="str">
        <f>[64]Outubro!$I$24</f>
        <v>*</v>
      </c>
      <c r="V14" s="84" t="str">
        <f>[64]Outubro!$I$25</f>
        <v>*</v>
      </c>
      <c r="W14" s="84" t="str">
        <f>[64]Outubro!$I$26</f>
        <v>*</v>
      </c>
      <c r="X14" s="84" t="str">
        <f>[64]Outubro!$I$27</f>
        <v>*</v>
      </c>
      <c r="Y14" s="84" t="str">
        <f>[64]Outubro!$I$28</f>
        <v>*</v>
      </c>
      <c r="Z14" s="84" t="str">
        <f>[64]Outubro!$I$29</f>
        <v>*</v>
      </c>
      <c r="AA14" s="84" t="str">
        <f>[64]Outubro!$I$30</f>
        <v>*</v>
      </c>
      <c r="AB14" s="84" t="str">
        <f>[64]Outubro!$I$31</f>
        <v>*</v>
      </c>
      <c r="AC14" s="84" t="str">
        <f>[64]Outubro!$I$32</f>
        <v>*</v>
      </c>
      <c r="AD14" s="84" t="str">
        <f>[64]Outubro!$I$33</f>
        <v>*</v>
      </c>
      <c r="AE14" s="84" t="str">
        <f>[64]Outubro!$I$34</f>
        <v>*</v>
      </c>
      <c r="AF14" s="84" t="str">
        <f>[64]Outubro!$I$35</f>
        <v>*</v>
      </c>
      <c r="AG14" s="89" t="str">
        <f>[64]Outubro!$I$36</f>
        <v>*</v>
      </c>
    </row>
    <row r="15" spans="1:38" x14ac:dyDescent="0.2">
      <c r="A15" s="71" t="s">
        <v>95</v>
      </c>
      <c r="B15" s="87" t="str">
        <f>[65]Outubro!$I$5</f>
        <v>*</v>
      </c>
      <c r="C15" s="87" t="str">
        <f>[65]Outubro!$I$6</f>
        <v>*</v>
      </c>
      <c r="D15" s="87" t="str">
        <f>[65]Outubro!$I$7</f>
        <v>*</v>
      </c>
      <c r="E15" s="87" t="str">
        <f>[65]Outubro!$I$8</f>
        <v>*</v>
      </c>
      <c r="F15" s="87" t="str">
        <f>[65]Outubro!$I$9</f>
        <v>*</v>
      </c>
      <c r="G15" s="87" t="str">
        <f>[65]Outubro!$I$10</f>
        <v>*</v>
      </c>
      <c r="H15" s="87" t="str">
        <f>[65]Outubro!$I$11</f>
        <v>*</v>
      </c>
      <c r="I15" s="87" t="str">
        <f>[65]Outubro!$I$12</f>
        <v>*</v>
      </c>
      <c r="J15" s="87" t="str">
        <f>[65]Outubro!$I$13</f>
        <v>*</v>
      </c>
      <c r="K15" s="87" t="str">
        <f>[65]Outubro!$I$14</f>
        <v>*</v>
      </c>
      <c r="L15" s="87" t="str">
        <f>[65]Outubro!$I$15</f>
        <v>*</v>
      </c>
      <c r="M15" s="87" t="str">
        <f>[65]Outubro!$I$16</f>
        <v>*</v>
      </c>
      <c r="N15" s="87" t="str">
        <f>[65]Outubro!$I$17</f>
        <v>*</v>
      </c>
      <c r="O15" s="87" t="str">
        <f>[65]Outubro!$I$18</f>
        <v>*</v>
      </c>
      <c r="P15" s="87" t="str">
        <f>[65]Outubro!$I$19</f>
        <v>*</v>
      </c>
      <c r="Q15" s="87" t="str">
        <f>[65]Outubro!$I$20</f>
        <v>*</v>
      </c>
      <c r="R15" s="87" t="str">
        <f>[65]Outubro!$I$21</f>
        <v>*</v>
      </c>
      <c r="S15" s="87" t="str">
        <f>[65]Outubro!$I$22</f>
        <v>*</v>
      </c>
      <c r="T15" s="84" t="str">
        <f>[65]Outubro!$I$23</f>
        <v>*</v>
      </c>
      <c r="U15" s="84" t="str">
        <f>[65]Outubro!$I$24</f>
        <v>*</v>
      </c>
      <c r="V15" s="87" t="str">
        <f>[65]Outubro!$I$25</f>
        <v>*</v>
      </c>
      <c r="W15" s="84" t="str">
        <f>[65]Outubro!$I$26</f>
        <v>*</v>
      </c>
      <c r="X15" s="84" t="str">
        <f>[65]Outubro!$I$27</f>
        <v>*</v>
      </c>
      <c r="Y15" s="84" t="str">
        <f>[65]Outubro!$I$28</f>
        <v>*</v>
      </c>
      <c r="Z15" s="84" t="str">
        <f>[65]Outubro!$I$29</f>
        <v>*</v>
      </c>
      <c r="AA15" s="84" t="str">
        <f>[65]Outubro!$I$30</f>
        <v>*</v>
      </c>
      <c r="AB15" s="84" t="str">
        <f>[65]Outubro!$I$31</f>
        <v>*</v>
      </c>
      <c r="AC15" s="84" t="str">
        <f>[65]Outubro!$I$32</f>
        <v>*</v>
      </c>
      <c r="AD15" s="84" t="str">
        <f>[65]Outubro!$I$33</f>
        <v>*</v>
      </c>
      <c r="AE15" s="84" t="str">
        <f>[65]Outubro!$I$34</f>
        <v>*</v>
      </c>
      <c r="AF15" s="84" t="str">
        <f>[65]Outubro!$I$35</f>
        <v>*</v>
      </c>
      <c r="AG15" s="89" t="str">
        <f>[65]Outubro!$I$36</f>
        <v>*</v>
      </c>
    </row>
    <row r="16" spans="1:38" x14ac:dyDescent="0.2">
      <c r="A16" s="71" t="s">
        <v>139</v>
      </c>
      <c r="B16" s="87" t="str">
        <f>[66]Outubro!$I$5</f>
        <v>*</v>
      </c>
      <c r="C16" s="87" t="str">
        <f>[66]Outubro!$I$6</f>
        <v>*</v>
      </c>
      <c r="D16" s="87" t="str">
        <f>[66]Outubro!$I$7</f>
        <v>*</v>
      </c>
      <c r="E16" s="87" t="str">
        <f>[66]Outubro!$I$8</f>
        <v>*</v>
      </c>
      <c r="F16" s="87" t="str">
        <f>[66]Outubro!$I$9</f>
        <v>*</v>
      </c>
      <c r="G16" s="87" t="str">
        <f>[66]Outubro!$I$10</f>
        <v>*</v>
      </c>
      <c r="H16" s="87" t="str">
        <f>[66]Outubro!$I$11</f>
        <v>*</v>
      </c>
      <c r="I16" s="87" t="str">
        <f>[66]Outubro!$I$12</f>
        <v>*</v>
      </c>
      <c r="J16" s="87" t="str">
        <f>[66]Outubro!$I$13</f>
        <v>*</v>
      </c>
      <c r="K16" s="87" t="str">
        <f>[66]Outubro!$I$14</f>
        <v>*</v>
      </c>
      <c r="L16" s="87" t="str">
        <f>[66]Outubro!$I$15</f>
        <v>*</v>
      </c>
      <c r="M16" s="87" t="str">
        <f>[66]Outubro!$I$16</f>
        <v>*</v>
      </c>
      <c r="N16" s="87" t="str">
        <f>[66]Outubro!$I$17</f>
        <v>*</v>
      </c>
      <c r="O16" s="87" t="str">
        <f>[66]Outubro!$I$18</f>
        <v>*</v>
      </c>
      <c r="P16" s="87" t="str">
        <f>[66]Outubro!$I$19</f>
        <v>*</v>
      </c>
      <c r="Q16" s="87" t="str">
        <f>[66]Outubro!$I$20</f>
        <v>*</v>
      </c>
      <c r="R16" s="87" t="str">
        <f>[66]Outubro!$I$21</f>
        <v>*</v>
      </c>
      <c r="S16" s="87" t="str">
        <f>[66]Outubro!$I$22</f>
        <v>*</v>
      </c>
      <c r="T16" s="84" t="str">
        <f>[66]Outubro!$I$23</f>
        <v>*</v>
      </c>
      <c r="U16" s="84" t="str">
        <f>[66]Outubro!$I$24</f>
        <v>*</v>
      </c>
      <c r="V16" s="84" t="str">
        <f>[66]Outubro!$I$25</f>
        <v>*</v>
      </c>
      <c r="W16" s="84" t="str">
        <f>[66]Outubro!$I$26</f>
        <v>*</v>
      </c>
      <c r="X16" s="84" t="str">
        <f>[66]Outubro!$I$27</f>
        <v>*</v>
      </c>
      <c r="Y16" s="84" t="str">
        <f>[66]Outubro!$I$28</f>
        <v>*</v>
      </c>
      <c r="Z16" s="84" t="str">
        <f>[66]Outubro!$I$29</f>
        <v>*</v>
      </c>
      <c r="AA16" s="84" t="str">
        <f>[66]Outubro!$I$30</f>
        <v>*</v>
      </c>
      <c r="AB16" s="84" t="str">
        <f>[66]Outubro!$I$31</f>
        <v>*</v>
      </c>
      <c r="AC16" s="84" t="str">
        <f>[66]Outubro!$I$32</f>
        <v>*</v>
      </c>
      <c r="AD16" s="84" t="str">
        <f>[66]Outubro!$I$33</f>
        <v>*</v>
      </c>
      <c r="AE16" s="84" t="str">
        <f>[66]Outubro!$I$34</f>
        <v>*</v>
      </c>
      <c r="AF16" s="84" t="str">
        <f>[66]Outubro!$I$35</f>
        <v>*</v>
      </c>
      <c r="AG16" s="89" t="str">
        <f>[66]Outubro!$I$36</f>
        <v>*</v>
      </c>
      <c r="AJ16" t="s">
        <v>35</v>
      </c>
    </row>
    <row r="17" spans="1:40" x14ac:dyDescent="0.2">
      <c r="A17" s="71" t="s">
        <v>2</v>
      </c>
      <c r="B17" s="87" t="str">
        <f>[67]Outubro!$I$5</f>
        <v>*</v>
      </c>
      <c r="C17" s="87" t="str">
        <f>[67]Outubro!$I$6</f>
        <v>*</v>
      </c>
      <c r="D17" s="87" t="str">
        <f>[67]Outubro!$I$7</f>
        <v>*</v>
      </c>
      <c r="E17" s="87" t="str">
        <f>[67]Outubro!$I$8</f>
        <v>*</v>
      </c>
      <c r="F17" s="87" t="str">
        <f>[67]Outubro!$I$9</f>
        <v>*</v>
      </c>
      <c r="G17" s="87" t="str">
        <f>[67]Outubro!$I$10</f>
        <v>*</v>
      </c>
      <c r="H17" s="87" t="str">
        <f>[67]Outubro!$I$11</f>
        <v>*</v>
      </c>
      <c r="I17" s="87" t="str">
        <f>[67]Outubro!$I$12</f>
        <v>*</v>
      </c>
      <c r="J17" s="87" t="str">
        <f>[67]Outubro!$I$13</f>
        <v>*</v>
      </c>
      <c r="K17" s="87" t="str">
        <f>[67]Outubro!$I$14</f>
        <v>*</v>
      </c>
      <c r="L17" s="87" t="str">
        <f>[67]Outubro!$I$15</f>
        <v>*</v>
      </c>
      <c r="M17" s="87" t="str">
        <f>[67]Outubro!$I$16</f>
        <v>*</v>
      </c>
      <c r="N17" s="87" t="str">
        <f>[67]Outubro!$I$17</f>
        <v>*</v>
      </c>
      <c r="O17" s="87" t="str">
        <f>[67]Outubro!$I$18</f>
        <v>*</v>
      </c>
      <c r="P17" s="87" t="str">
        <f>[67]Outubro!$I$19</f>
        <v>*</v>
      </c>
      <c r="Q17" s="87" t="str">
        <f>[67]Outubro!$I$20</f>
        <v>*</v>
      </c>
      <c r="R17" s="87" t="str">
        <f>[67]Outubro!$I$21</f>
        <v>*</v>
      </c>
      <c r="S17" s="87" t="str">
        <f>[67]Outubro!$I$22</f>
        <v>*</v>
      </c>
      <c r="T17" s="84" t="str">
        <f>[67]Outubro!$I$23</f>
        <v>*</v>
      </c>
      <c r="U17" s="84" t="str">
        <f>[67]Outubro!$I$24</f>
        <v>*</v>
      </c>
      <c r="V17" s="87" t="str">
        <f>[67]Outubro!$I$25</f>
        <v>*</v>
      </c>
      <c r="W17" s="84" t="str">
        <f>[67]Outubro!$I$26</f>
        <v>*</v>
      </c>
      <c r="X17" s="84" t="str">
        <f>[67]Outubro!$I$27</f>
        <v>*</v>
      </c>
      <c r="Y17" s="84" t="str">
        <f>[67]Outubro!$I$28</f>
        <v>*</v>
      </c>
      <c r="Z17" s="84" t="str">
        <f>[67]Outubro!$I$29</f>
        <v>*</v>
      </c>
      <c r="AA17" s="84" t="str">
        <f>[67]Outubro!$I$30</f>
        <v>*</v>
      </c>
      <c r="AB17" s="84" t="str">
        <f>[67]Outubro!$I$31</f>
        <v>*</v>
      </c>
      <c r="AC17" s="84" t="str">
        <f>[67]Outubro!$I$32</f>
        <v>*</v>
      </c>
      <c r="AD17" s="84" t="str">
        <f>[67]Outubro!$I$33</f>
        <v>*</v>
      </c>
      <c r="AE17" s="84" t="str">
        <f>[67]Outubro!$I$34</f>
        <v>*</v>
      </c>
      <c r="AF17" s="84" t="str">
        <f>[67]Outubro!$I$35</f>
        <v>*</v>
      </c>
      <c r="AG17" s="81" t="str">
        <f>[67]Outubro!$I$36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7" t="str">
        <f>[68]Outubro!$I$5</f>
        <v>*</v>
      </c>
      <c r="C18" s="87" t="str">
        <f>[68]Outubro!$I$6</f>
        <v>*</v>
      </c>
      <c r="D18" s="87" t="str">
        <f>[68]Outubro!$I$7</f>
        <v>*</v>
      </c>
      <c r="E18" s="87" t="str">
        <f>[68]Outubro!$I$8</f>
        <v>*</v>
      </c>
      <c r="F18" s="87" t="str">
        <f>[68]Outubro!$I$9</f>
        <v>*</v>
      </c>
      <c r="G18" s="87" t="str">
        <f>[68]Outubro!$I$10</f>
        <v>*</v>
      </c>
      <c r="H18" s="87" t="str">
        <f>[68]Outubro!$I$11</f>
        <v>*</v>
      </c>
      <c r="I18" s="87" t="str">
        <f>[68]Outubro!$I$12</f>
        <v>*</v>
      </c>
      <c r="J18" s="87" t="str">
        <f>[68]Outubro!$I$13</f>
        <v>*</v>
      </c>
      <c r="K18" s="87" t="str">
        <f>[68]Outubro!$I$14</f>
        <v>*</v>
      </c>
      <c r="L18" s="87" t="str">
        <f>[68]Outubro!$I$15</f>
        <v>*</v>
      </c>
      <c r="M18" s="87" t="str">
        <f>[68]Outubro!$I$16</f>
        <v>*</v>
      </c>
      <c r="N18" s="87" t="str">
        <f>[68]Outubro!$I$17</f>
        <v>*</v>
      </c>
      <c r="O18" s="87" t="str">
        <f>[68]Outubro!$I$18</f>
        <v>*</v>
      </c>
      <c r="P18" s="87" t="str">
        <f>[68]Outubro!$I$19</f>
        <v>*</v>
      </c>
      <c r="Q18" s="87" t="str">
        <f>[68]Outubro!$I$20</f>
        <v>*</v>
      </c>
      <c r="R18" s="87" t="str">
        <f>[68]Outubro!$I$21</f>
        <v>*</v>
      </c>
      <c r="S18" s="87" t="str">
        <f>[68]Outubro!$I$22</f>
        <v>*</v>
      </c>
      <c r="T18" s="84" t="str">
        <f>[68]Outubro!$I$23</f>
        <v>*</v>
      </c>
      <c r="U18" s="84" t="str">
        <f>[68]Outubro!$I$24</f>
        <v>*</v>
      </c>
      <c r="V18" s="84" t="str">
        <f>[68]Outubro!$I$25</f>
        <v>*</v>
      </c>
      <c r="W18" s="84" t="str">
        <f>[68]Outubro!$I$26</f>
        <v>*</v>
      </c>
      <c r="X18" s="84" t="str">
        <f>[68]Outubro!$I$27</f>
        <v>*</v>
      </c>
      <c r="Y18" s="84" t="str">
        <f>[68]Outubro!$I$28</f>
        <v>*</v>
      </c>
      <c r="Z18" s="84" t="str">
        <f>[68]Outubro!$I$29</f>
        <v>*</v>
      </c>
      <c r="AA18" s="84" t="str">
        <f>[68]Outubro!$I$30</f>
        <v>*</v>
      </c>
      <c r="AB18" s="84" t="str">
        <f>[68]Outubro!$I$31</f>
        <v>*</v>
      </c>
      <c r="AC18" s="84" t="str">
        <f>[68]Outubro!$I$32</f>
        <v>*</v>
      </c>
      <c r="AD18" s="84" t="str">
        <f>[68]Outubro!$I$33</f>
        <v>*</v>
      </c>
      <c r="AE18" s="84" t="str">
        <f>[68]Outubro!$I$34</f>
        <v>*</v>
      </c>
      <c r="AF18" s="84" t="str">
        <f>[68]Outubro!$I$35</f>
        <v>*</v>
      </c>
      <c r="AG18" s="81" t="str">
        <f>[68]Outubro!$I$36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7" t="str">
        <f>[69]Outubro!$I$5</f>
        <v>*</v>
      </c>
      <c r="C19" s="87" t="str">
        <f>[69]Outubro!$I$6</f>
        <v>*</v>
      </c>
      <c r="D19" s="87" t="str">
        <f>[69]Outubro!$I$7</f>
        <v>*</v>
      </c>
      <c r="E19" s="87" t="str">
        <f>[69]Outubro!$I$8</f>
        <v>*</v>
      </c>
      <c r="F19" s="87" t="str">
        <f>[69]Outubro!$I$9</f>
        <v>*</v>
      </c>
      <c r="G19" s="87" t="str">
        <f>[69]Outubro!$I$10</f>
        <v>*</v>
      </c>
      <c r="H19" s="87" t="str">
        <f>[69]Outubro!$I$11</f>
        <v>*</v>
      </c>
      <c r="I19" s="87" t="str">
        <f>[69]Outubro!$I$12</f>
        <v>*</v>
      </c>
      <c r="J19" s="87" t="str">
        <f>[69]Outubro!$I$13</f>
        <v>*</v>
      </c>
      <c r="K19" s="87" t="str">
        <f>[69]Outubro!$I$14</f>
        <v>*</v>
      </c>
      <c r="L19" s="87" t="str">
        <f>[69]Outubro!$I$15</f>
        <v>*</v>
      </c>
      <c r="M19" s="87" t="str">
        <f>[69]Outubro!$I$16</f>
        <v>*</v>
      </c>
      <c r="N19" s="87" t="str">
        <f>[69]Outubro!$I$17</f>
        <v>*</v>
      </c>
      <c r="O19" s="87" t="str">
        <f>[69]Outubro!$I$18</f>
        <v>*</v>
      </c>
      <c r="P19" s="87" t="str">
        <f>[69]Outubro!$I$19</f>
        <v>*</v>
      </c>
      <c r="Q19" s="87" t="str">
        <f>[69]Outubro!$I$20</f>
        <v>*</v>
      </c>
      <c r="R19" s="87" t="str">
        <f>[69]Outubro!$I$21</f>
        <v>*</v>
      </c>
      <c r="S19" s="87" t="str">
        <f>[69]Outubro!$I$22</f>
        <v>*</v>
      </c>
      <c r="T19" s="84" t="str">
        <f>[69]Outubro!$I$23</f>
        <v>*</v>
      </c>
      <c r="U19" s="84" t="str">
        <f>[69]Outubro!$I$24</f>
        <v>*</v>
      </c>
      <c r="V19" s="84" t="str">
        <f>[69]Outubro!$I$25</f>
        <v>*</v>
      </c>
      <c r="W19" s="84" t="str">
        <f>[69]Outubro!$I$26</f>
        <v>*</v>
      </c>
      <c r="X19" s="84" t="str">
        <f>[69]Outubro!$I$27</f>
        <v>*</v>
      </c>
      <c r="Y19" s="84" t="str">
        <f>[69]Outubro!$I$28</f>
        <v>*</v>
      </c>
      <c r="Z19" s="84" t="str">
        <f>[69]Outubro!$I$29</f>
        <v>*</v>
      </c>
      <c r="AA19" s="84" t="str">
        <f>[69]Outubro!$I$30</f>
        <v>*</v>
      </c>
      <c r="AB19" s="84" t="str">
        <f>[69]Outubro!$I$31</f>
        <v>*</v>
      </c>
      <c r="AC19" s="84" t="str">
        <f>[69]Outubro!$I$32</f>
        <v>*</v>
      </c>
      <c r="AD19" s="84" t="str">
        <f>[69]Outubro!$I$33</f>
        <v>*</v>
      </c>
      <c r="AE19" s="84" t="str">
        <f>[69]Outubro!$I$34</f>
        <v>*</v>
      </c>
      <c r="AF19" s="84" t="str">
        <f>[69]Outubro!$I$35</f>
        <v>*</v>
      </c>
      <c r="AG19" s="81" t="str">
        <f>[69]Outubro!$I$36</f>
        <v>*</v>
      </c>
      <c r="AJ19" t="s">
        <v>35</v>
      </c>
    </row>
    <row r="20" spans="1:40" x14ac:dyDescent="0.2">
      <c r="A20" s="71" t="s">
        <v>5</v>
      </c>
      <c r="B20" s="84" t="str">
        <f>[70]Outubro!$I$5</f>
        <v>*</v>
      </c>
      <c r="C20" s="84" t="str">
        <f>[70]Outubro!$I$6</f>
        <v>*</v>
      </c>
      <c r="D20" s="84" t="str">
        <f>[70]Outubro!$I$7</f>
        <v>*</v>
      </c>
      <c r="E20" s="84" t="str">
        <f>[70]Outubro!$I$8</f>
        <v>*</v>
      </c>
      <c r="F20" s="84" t="str">
        <f>[70]Outubro!$I$9</f>
        <v>*</v>
      </c>
      <c r="G20" s="84" t="str">
        <f>[70]Outubro!$I$10</f>
        <v>*</v>
      </c>
      <c r="H20" s="84" t="str">
        <f>[70]Outubro!$I$11</f>
        <v>*</v>
      </c>
      <c r="I20" s="84" t="str">
        <f>[70]Outubro!$I$12</f>
        <v>*</v>
      </c>
      <c r="J20" s="84" t="str">
        <f>[70]Outubro!$I$13</f>
        <v>*</v>
      </c>
      <c r="K20" s="84" t="str">
        <f>[70]Outubro!$I$14</f>
        <v>*</v>
      </c>
      <c r="L20" s="84" t="str">
        <f>[70]Outubro!$I$15</f>
        <v>*</v>
      </c>
      <c r="M20" s="84" t="str">
        <f>[70]Outubro!$I$16</f>
        <v>*</v>
      </c>
      <c r="N20" s="84" t="str">
        <f>[70]Outubro!$I$17</f>
        <v>*</v>
      </c>
      <c r="O20" s="84" t="str">
        <f>[70]Outubro!$I$18</f>
        <v>*</v>
      </c>
      <c r="P20" s="84" t="str">
        <f>[70]Outubro!$I$19</f>
        <v>*</v>
      </c>
      <c r="Q20" s="84" t="str">
        <f>[70]Outubro!$I$20</f>
        <v>*</v>
      </c>
      <c r="R20" s="84" t="str">
        <f>[70]Outubro!$I$21</f>
        <v>*</v>
      </c>
      <c r="S20" s="84" t="str">
        <f>[70]Outubro!$I$22</f>
        <v>*</v>
      </c>
      <c r="T20" s="84" t="str">
        <f>[70]Outubro!$I$23</f>
        <v>*</v>
      </c>
      <c r="U20" s="84" t="str">
        <f>[70]Outubro!$I$24</f>
        <v>*</v>
      </c>
      <c r="V20" s="84" t="str">
        <f>[70]Outubro!$I$25</f>
        <v>*</v>
      </c>
      <c r="W20" s="84" t="str">
        <f>[70]Outubro!$I$26</f>
        <v>*</v>
      </c>
      <c r="X20" s="84" t="str">
        <f>[70]Outubro!$I$27</f>
        <v>*</v>
      </c>
      <c r="Y20" s="84" t="str">
        <f>[70]Outubro!$I$28</f>
        <v>*</v>
      </c>
      <c r="Z20" s="84" t="str">
        <f>[70]Outubro!$I$29</f>
        <v>*</v>
      </c>
      <c r="AA20" s="84" t="str">
        <f>[70]Outubro!$I$30</f>
        <v>*</v>
      </c>
      <c r="AB20" s="84" t="str">
        <f>[70]Outubro!$I$31</f>
        <v>*</v>
      </c>
      <c r="AC20" s="84" t="str">
        <f>[70]Outubro!$I$32</f>
        <v>*</v>
      </c>
      <c r="AD20" s="84" t="str">
        <f>[70]Outubro!$I$33</f>
        <v>*</v>
      </c>
      <c r="AE20" s="84" t="str">
        <f>[70]Outubro!$I$34</f>
        <v>*</v>
      </c>
      <c r="AF20" s="84" t="str">
        <f>[70]Outubro!$I$35</f>
        <v>*</v>
      </c>
      <c r="AG20" s="81" t="str">
        <f>[70]Outubro!$I$36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4" t="str">
        <f>[71]Outubro!$I$5</f>
        <v>*</v>
      </c>
      <c r="C21" s="84" t="str">
        <f>[71]Outubro!$I$6</f>
        <v>*</v>
      </c>
      <c r="D21" s="84" t="str">
        <f>[71]Outubro!$I$7</f>
        <v>*</v>
      </c>
      <c r="E21" s="84" t="str">
        <f>[71]Outubro!$I$8</f>
        <v>*</v>
      </c>
      <c r="F21" s="84" t="str">
        <f>[71]Outubro!$I$9</f>
        <v>*</v>
      </c>
      <c r="G21" s="84" t="str">
        <f>[71]Outubro!$I$10</f>
        <v>*</v>
      </c>
      <c r="H21" s="84" t="str">
        <f>[71]Outubro!$I$11</f>
        <v>*</v>
      </c>
      <c r="I21" s="84" t="str">
        <f>[71]Outubro!$I$12</f>
        <v>*</v>
      </c>
      <c r="J21" s="84" t="str">
        <f>[71]Outubro!$I$13</f>
        <v>*</v>
      </c>
      <c r="K21" s="84" t="str">
        <f>[71]Outubro!$I$14</f>
        <v>*</v>
      </c>
      <c r="L21" s="84" t="str">
        <f>[71]Outubro!$I$15</f>
        <v>*</v>
      </c>
      <c r="M21" s="84" t="str">
        <f>[71]Outubro!$I$16</f>
        <v>*</v>
      </c>
      <c r="N21" s="84" t="str">
        <f>[71]Outubro!$I$17</f>
        <v>*</v>
      </c>
      <c r="O21" s="84" t="str">
        <f>[71]Outubro!$I$18</f>
        <v>*</v>
      </c>
      <c r="P21" s="84" t="str">
        <f>[71]Outubro!$I$19</f>
        <v>*</v>
      </c>
      <c r="Q21" s="84" t="str">
        <f>[71]Outubro!$I$20</f>
        <v>*</v>
      </c>
      <c r="R21" s="84" t="str">
        <f>[71]Outubro!$I$21</f>
        <v>*</v>
      </c>
      <c r="S21" s="84" t="str">
        <f>[71]Outubro!$I$22</f>
        <v>*</v>
      </c>
      <c r="T21" s="84" t="str">
        <f>[71]Outubro!$I$23</f>
        <v>*</v>
      </c>
      <c r="U21" s="84" t="str">
        <f>[71]Outubro!$I$24</f>
        <v>*</v>
      </c>
      <c r="V21" s="84" t="str">
        <f>[71]Outubro!$I$25</f>
        <v>*</v>
      </c>
      <c r="W21" s="84" t="str">
        <f>[71]Outubro!$I$26</f>
        <v>*</v>
      </c>
      <c r="X21" s="84" t="str">
        <f>[71]Outubro!$I$27</f>
        <v>*</v>
      </c>
      <c r="Y21" s="84" t="str">
        <f>[71]Outubro!$I$28</f>
        <v>*</v>
      </c>
      <c r="Z21" s="84" t="str">
        <f>[71]Outubro!$I$29</f>
        <v>*</v>
      </c>
      <c r="AA21" s="84" t="str">
        <f>[71]Outubro!$I$30</f>
        <v>*</v>
      </c>
      <c r="AB21" s="84" t="str">
        <f>[71]Outubro!$I$31</f>
        <v>*</v>
      </c>
      <c r="AC21" s="84" t="str">
        <f>[71]Outubro!$I$32</f>
        <v>*</v>
      </c>
      <c r="AD21" s="84" t="str">
        <f>[71]Outubro!$I$33</f>
        <v>*</v>
      </c>
      <c r="AE21" s="84" t="str">
        <f>[71]Outubro!$I$34</f>
        <v>*</v>
      </c>
      <c r="AF21" s="84" t="str">
        <f>[71]Outubro!$I$35</f>
        <v>*</v>
      </c>
      <c r="AG21" s="81" t="str">
        <f>[71]Outubro!$I$36</f>
        <v>*</v>
      </c>
      <c r="AK21" t="s">
        <v>35</v>
      </c>
    </row>
    <row r="22" spans="1:40" x14ac:dyDescent="0.2">
      <c r="A22" s="71" t="s">
        <v>6</v>
      </c>
      <c r="B22" s="84" t="str">
        <f>[72]Outubro!$I$5</f>
        <v>*</v>
      </c>
      <c r="C22" s="84" t="str">
        <f>[72]Outubro!$I$6</f>
        <v>*</v>
      </c>
      <c r="D22" s="84" t="str">
        <f>[72]Outubro!$I$7</f>
        <v>*</v>
      </c>
      <c r="E22" s="84" t="str">
        <f>[72]Outubro!$I$8</f>
        <v>*</v>
      </c>
      <c r="F22" s="84" t="str">
        <f>[72]Outubro!$I$9</f>
        <v>*</v>
      </c>
      <c r="G22" s="84" t="str">
        <f>[72]Outubro!$I$10</f>
        <v>*</v>
      </c>
      <c r="H22" s="84" t="str">
        <f>[72]Outubro!$I$11</f>
        <v>*</v>
      </c>
      <c r="I22" s="84" t="str">
        <f>[72]Outubro!$I$12</f>
        <v>*</v>
      </c>
      <c r="J22" s="84" t="str">
        <f>[72]Outubro!$I$13</f>
        <v>*</v>
      </c>
      <c r="K22" s="84" t="str">
        <f>[72]Outubro!$I$14</f>
        <v>*</v>
      </c>
      <c r="L22" s="84" t="str">
        <f>[72]Outubro!$I$15</f>
        <v>*</v>
      </c>
      <c r="M22" s="84" t="str">
        <f>[72]Outubro!$I$16</f>
        <v>*</v>
      </c>
      <c r="N22" s="84" t="str">
        <f>[72]Outubro!$I$17</f>
        <v>*</v>
      </c>
      <c r="O22" s="84" t="str">
        <f>[72]Outubro!$I$18</f>
        <v>*</v>
      </c>
      <c r="P22" s="84" t="str">
        <f>[72]Outubro!$I$19</f>
        <v>*</v>
      </c>
      <c r="Q22" s="84" t="str">
        <f>[72]Outubro!$I$20</f>
        <v>*</v>
      </c>
      <c r="R22" s="84" t="str">
        <f>[72]Outubro!$I$21</f>
        <v>*</v>
      </c>
      <c r="S22" s="84" t="str">
        <f>[72]Outubro!$I$22</f>
        <v>*</v>
      </c>
      <c r="T22" s="84" t="str">
        <f>[72]Outubro!$I$23</f>
        <v>*</v>
      </c>
      <c r="U22" s="84" t="str">
        <f>[72]Outubro!$I$24</f>
        <v>*</v>
      </c>
      <c r="V22" s="84" t="str">
        <f>[72]Outubro!$I$25</f>
        <v>*</v>
      </c>
      <c r="W22" s="84" t="str">
        <f>[72]Outubro!$I$26</f>
        <v>*</v>
      </c>
      <c r="X22" s="84" t="str">
        <f>[72]Outubro!$I$27</f>
        <v>*</v>
      </c>
      <c r="Y22" s="84" t="str">
        <f>[72]Outubro!$I$28</f>
        <v>*</v>
      </c>
      <c r="Z22" s="84" t="str">
        <f>[72]Outubro!$I$29</f>
        <v>*</v>
      </c>
      <c r="AA22" s="84" t="str">
        <f>[72]Outubro!$I$30</f>
        <v>*</v>
      </c>
      <c r="AB22" s="84" t="str">
        <f>[72]Outubro!$I$31</f>
        <v>*</v>
      </c>
      <c r="AC22" s="84" t="str">
        <f>[72]Outubro!$I$32</f>
        <v>*</v>
      </c>
      <c r="AD22" s="84" t="str">
        <f>[72]Outubro!$I$33</f>
        <v>*</v>
      </c>
      <c r="AE22" s="84" t="str">
        <f>[72]Outubro!$I$34</f>
        <v>*</v>
      </c>
      <c r="AF22" s="84" t="str">
        <f>[72]Outubro!$I$35</f>
        <v>*</v>
      </c>
      <c r="AG22" s="81" t="str">
        <f>[72]Outubro!$I$36</f>
        <v>*</v>
      </c>
      <c r="AK22" t="s">
        <v>35</v>
      </c>
    </row>
    <row r="23" spans="1:40" x14ac:dyDescent="0.2">
      <c r="A23" s="71" t="s">
        <v>7</v>
      </c>
      <c r="B23" s="87" t="str">
        <f>[73]Outubro!$I$5</f>
        <v>*</v>
      </c>
      <c r="C23" s="87" t="str">
        <f>[73]Outubro!$I$6</f>
        <v>*</v>
      </c>
      <c r="D23" s="87" t="str">
        <f>[73]Outubro!$I$7</f>
        <v>*</v>
      </c>
      <c r="E23" s="87" t="str">
        <f>[73]Outubro!$I$8</f>
        <v>*</v>
      </c>
      <c r="F23" s="87" t="str">
        <f>[73]Outubro!$I$9</f>
        <v>*</v>
      </c>
      <c r="G23" s="87" t="str">
        <f>[73]Outubro!$I$10</f>
        <v>*</v>
      </c>
      <c r="H23" s="87" t="str">
        <f>[73]Outubro!$I$11</f>
        <v>*</v>
      </c>
      <c r="I23" s="87" t="str">
        <f>[73]Outubro!$I$12</f>
        <v>*</v>
      </c>
      <c r="J23" s="87" t="str">
        <f>[73]Outubro!$I$13</f>
        <v>*</v>
      </c>
      <c r="K23" s="87" t="str">
        <f>[73]Outubro!$I$14</f>
        <v>*</v>
      </c>
      <c r="L23" s="87" t="str">
        <f>[73]Outubro!$I$15</f>
        <v>*</v>
      </c>
      <c r="M23" s="87" t="str">
        <f>[73]Outubro!$I$16</f>
        <v>*</v>
      </c>
      <c r="N23" s="87" t="str">
        <f>[73]Outubro!$I$17</f>
        <v>*</v>
      </c>
      <c r="O23" s="87" t="str">
        <f>[73]Outubro!$I$18</f>
        <v>*</v>
      </c>
      <c r="P23" s="87" t="str">
        <f>[73]Outubro!$I$19</f>
        <v>*</v>
      </c>
      <c r="Q23" s="87" t="str">
        <f>[73]Outubro!$I$20</f>
        <v>*</v>
      </c>
      <c r="R23" s="87" t="str">
        <f>[73]Outubro!$I$21</f>
        <v>*</v>
      </c>
      <c r="S23" s="87" t="str">
        <f>[73]Outubro!$I$22</f>
        <v>*</v>
      </c>
      <c r="T23" s="84" t="str">
        <f>[73]Outubro!$I$23</f>
        <v>*</v>
      </c>
      <c r="U23" s="84" t="str">
        <f>[73]Outubro!$I$24</f>
        <v>*</v>
      </c>
      <c r="V23" s="84" t="str">
        <f>[73]Outubro!$I$25</f>
        <v>*</v>
      </c>
      <c r="W23" s="84" t="str">
        <f>[73]Outubro!$I$26</f>
        <v>*</v>
      </c>
      <c r="X23" s="84" t="str">
        <f>[73]Outubro!$I$27</f>
        <v>*</v>
      </c>
      <c r="Y23" s="84" t="str">
        <f>[73]Outubro!$I$28</f>
        <v>*</v>
      </c>
      <c r="Z23" s="84" t="str">
        <f>[73]Outubro!$I$29</f>
        <v>*</v>
      </c>
      <c r="AA23" s="84" t="str">
        <f>[73]Outubro!$I$30</f>
        <v>*</v>
      </c>
      <c r="AB23" s="84" t="str">
        <f>[73]Outubro!$I$31</f>
        <v>*</v>
      </c>
      <c r="AC23" s="84" t="str">
        <f>[73]Outubro!$I$32</f>
        <v>*</v>
      </c>
      <c r="AD23" s="84" t="str">
        <f>[73]Outubro!$I$33</f>
        <v>*</v>
      </c>
      <c r="AE23" s="84" t="str">
        <f>[73]Outubro!$I$34</f>
        <v>*</v>
      </c>
      <c r="AF23" s="84" t="str">
        <f>[73]Outubro!$I$35</f>
        <v>*</v>
      </c>
      <c r="AG23" s="81" t="str">
        <f>[73]Outubro!$I$36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7" t="str">
        <f>[74]Outubro!$I$5</f>
        <v>*</v>
      </c>
      <c r="C24" s="87" t="str">
        <f>[74]Outubro!$I$6</f>
        <v>*</v>
      </c>
      <c r="D24" s="87" t="str">
        <f>[74]Outubro!$I$7</f>
        <v>*</v>
      </c>
      <c r="E24" s="87" t="str">
        <f>[74]Outubro!$I$8</f>
        <v>*</v>
      </c>
      <c r="F24" s="87" t="str">
        <f>[74]Outubro!$I$9</f>
        <v>*</v>
      </c>
      <c r="G24" s="87" t="str">
        <f>[74]Outubro!$I$10</f>
        <v>*</v>
      </c>
      <c r="H24" s="87" t="str">
        <f>[74]Outubro!$I$11</f>
        <v>*</v>
      </c>
      <c r="I24" s="87" t="str">
        <f>[74]Outubro!$I$12</f>
        <v>*</v>
      </c>
      <c r="J24" s="87" t="str">
        <f>[74]Outubro!$I$13</f>
        <v>*</v>
      </c>
      <c r="K24" s="87" t="str">
        <f>[74]Outubro!$I$14</f>
        <v>*</v>
      </c>
      <c r="L24" s="87" t="str">
        <f>[74]Outubro!$I$15</f>
        <v>*</v>
      </c>
      <c r="M24" s="87" t="str">
        <f>[74]Outubro!$I$16</f>
        <v>*</v>
      </c>
      <c r="N24" s="87" t="str">
        <f>[74]Outubro!$I$17</f>
        <v>*</v>
      </c>
      <c r="O24" s="87" t="str">
        <f>[74]Outubro!$I$18</f>
        <v>*</v>
      </c>
      <c r="P24" s="87" t="str">
        <f>[74]Outubro!$I$19</f>
        <v>*</v>
      </c>
      <c r="Q24" s="87" t="str">
        <f>[74]Outubro!$I$20</f>
        <v>*</v>
      </c>
      <c r="R24" s="87" t="str">
        <f>[74]Outubro!$I$21</f>
        <v>*</v>
      </c>
      <c r="S24" s="87" t="str">
        <f>[74]Outubro!$I$22</f>
        <v>*</v>
      </c>
      <c r="T24" s="87" t="str">
        <f>[74]Outubro!$I$23</f>
        <v>*</v>
      </c>
      <c r="U24" s="87" t="str">
        <f>[74]Outubro!$I$24</f>
        <v>*</v>
      </c>
      <c r="V24" s="87" t="str">
        <f>[74]Outubro!$I$25</f>
        <v>*</v>
      </c>
      <c r="W24" s="87" t="str">
        <f>[74]Outubro!$I$26</f>
        <v>*</v>
      </c>
      <c r="X24" s="87" t="str">
        <f>[74]Outubro!$I$27</f>
        <v>*</v>
      </c>
      <c r="Y24" s="87" t="str">
        <f>[74]Outubro!$I$28</f>
        <v>*</v>
      </c>
      <c r="Z24" s="87" t="str">
        <f>[74]Outubro!$I$29</f>
        <v>*</v>
      </c>
      <c r="AA24" s="87" t="str">
        <f>[74]Outubro!$I$30</f>
        <v>*</v>
      </c>
      <c r="AB24" s="87" t="str">
        <f>[74]Outubro!$I$31</f>
        <v>*</v>
      </c>
      <c r="AC24" s="87" t="str">
        <f>[74]Outubro!$I$32</f>
        <v>*</v>
      </c>
      <c r="AD24" s="87" t="str">
        <f>[74]Outubro!$I$33</f>
        <v>*</v>
      </c>
      <c r="AE24" s="87" t="str">
        <f>[74]Outubro!$I$34</f>
        <v>*</v>
      </c>
      <c r="AF24" s="87" t="str">
        <f>[74]Outubro!$I$35</f>
        <v>*</v>
      </c>
      <c r="AG24" s="89" t="str">
        <f>[74]Outubro!$I$36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4" t="str">
        <f>[75]Outubro!$I$5</f>
        <v>*</v>
      </c>
      <c r="C25" s="84" t="str">
        <f>[75]Outubro!$I$6</f>
        <v>*</v>
      </c>
      <c r="D25" s="84" t="str">
        <f>[75]Outubro!$I$7</f>
        <v>*</v>
      </c>
      <c r="E25" s="84" t="str">
        <f>[75]Outubro!$I$8</f>
        <v>*</v>
      </c>
      <c r="F25" s="84" t="str">
        <f>[75]Outubro!$I$9</f>
        <v>*</v>
      </c>
      <c r="G25" s="84" t="str">
        <f>[75]Outubro!$I$10</f>
        <v>*</v>
      </c>
      <c r="H25" s="84" t="str">
        <f>[75]Outubro!$I$11</f>
        <v>*</v>
      </c>
      <c r="I25" s="84" t="str">
        <f>[75]Outubro!$I$12</f>
        <v>*</v>
      </c>
      <c r="J25" s="84" t="str">
        <f>[75]Outubro!$I$13</f>
        <v>*</v>
      </c>
      <c r="K25" s="84" t="str">
        <f>[75]Outubro!$I$14</f>
        <v>*</v>
      </c>
      <c r="L25" s="84" t="str">
        <f>[75]Outubro!$I$15</f>
        <v>*</v>
      </c>
      <c r="M25" s="84" t="str">
        <f>[75]Outubro!$I$16</f>
        <v>*</v>
      </c>
      <c r="N25" s="84" t="str">
        <f>[75]Outubro!$I$17</f>
        <v>*</v>
      </c>
      <c r="O25" s="84" t="str">
        <f>[75]Outubro!$I$18</f>
        <v>*</v>
      </c>
      <c r="P25" s="84" t="str">
        <f>[75]Outubro!$I$19</f>
        <v>*</v>
      </c>
      <c r="Q25" s="84" t="str">
        <f>[75]Outubro!$I$20</f>
        <v>*</v>
      </c>
      <c r="R25" s="84" t="str">
        <f>[75]Outubro!$I$21</f>
        <v>*</v>
      </c>
      <c r="S25" s="84" t="str">
        <f>[75]Outubro!$I$22</f>
        <v>*</v>
      </c>
      <c r="T25" s="11" t="s">
        <v>154</v>
      </c>
      <c r="U25" s="84" t="str">
        <f>[75]Outubro!$I$24</f>
        <v>*</v>
      </c>
      <c r="V25" s="84" t="str">
        <f>[75]Outubro!$I$25</f>
        <v>*</v>
      </c>
      <c r="W25" s="84" t="str">
        <f>[75]Outubro!$I$26</f>
        <v>*</v>
      </c>
      <c r="X25" s="84" t="str">
        <f>[75]Outubro!$I$27</f>
        <v>*</v>
      </c>
      <c r="Y25" s="84" t="str">
        <f>[75]Outubro!$I$28</f>
        <v>*</v>
      </c>
      <c r="Z25" s="84" t="str">
        <f>[75]Outubro!$I$29</f>
        <v>*</v>
      </c>
      <c r="AA25" s="84" t="str">
        <f>[75]Outubro!$I$30</f>
        <v>*</v>
      </c>
      <c r="AB25" s="84" t="str">
        <f>[75]Outubro!$I$31</f>
        <v>*</v>
      </c>
      <c r="AC25" s="84" t="str">
        <f>[75]Outubro!$I$32</f>
        <v>*</v>
      </c>
      <c r="AD25" s="84" t="str">
        <f>[75]Outubro!$I$33</f>
        <v>*</v>
      </c>
      <c r="AE25" s="84" t="str">
        <f>[75]Outubro!$I$34</f>
        <v>*</v>
      </c>
      <c r="AF25" s="84" t="str">
        <f>[75]Outubro!$I$35</f>
        <v>*</v>
      </c>
      <c r="AG25" s="89" t="str">
        <f>[75]Outubro!$I$36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4" t="str">
        <f>[76]Outubro!$I$5</f>
        <v>*</v>
      </c>
      <c r="C26" s="84" t="str">
        <f>[76]Outubro!$I$6</f>
        <v>*</v>
      </c>
      <c r="D26" s="84" t="str">
        <f>[76]Outubro!$I$7</f>
        <v>*</v>
      </c>
      <c r="E26" s="84" t="str">
        <f>[76]Outubro!$I$8</f>
        <v>*</v>
      </c>
      <c r="F26" s="84" t="str">
        <f>[76]Outubro!$I$9</f>
        <v>*</v>
      </c>
      <c r="G26" s="84" t="str">
        <f>[76]Outubro!$I$10</f>
        <v>*</v>
      </c>
      <c r="H26" s="84" t="str">
        <f>[76]Outubro!$I$11</f>
        <v>*</v>
      </c>
      <c r="I26" s="84" t="str">
        <f>[76]Outubro!$I$12</f>
        <v>*</v>
      </c>
      <c r="J26" s="84" t="str">
        <f>[76]Outubro!$I$13</f>
        <v>*</v>
      </c>
      <c r="K26" s="84" t="str">
        <f>[76]Outubro!$I$14</f>
        <v>*</v>
      </c>
      <c r="L26" s="84" t="str">
        <f>[76]Outubro!$I$15</f>
        <v>*</v>
      </c>
      <c r="M26" s="84" t="str">
        <f>[76]Outubro!$I$16</f>
        <v>*</v>
      </c>
      <c r="N26" s="84" t="str">
        <f>[76]Outubro!$I$17</f>
        <v>*</v>
      </c>
      <c r="O26" s="84" t="str">
        <f>[76]Outubro!$I$18</f>
        <v>*</v>
      </c>
      <c r="P26" s="84" t="str">
        <f>[76]Outubro!$I$19</f>
        <v>*</v>
      </c>
      <c r="Q26" s="84" t="str">
        <f>[76]Outubro!$I$20</f>
        <v>*</v>
      </c>
      <c r="R26" s="84" t="str">
        <f>[76]Outubro!$I$21</f>
        <v>*</v>
      </c>
      <c r="S26" s="84" t="str">
        <f>[76]Outubro!$I$22</f>
        <v>*</v>
      </c>
      <c r="T26" s="84" t="str">
        <f>[76]Outubro!$I$23</f>
        <v>*</v>
      </c>
      <c r="U26" s="84" t="str">
        <f>[76]Outubro!$I$24</f>
        <v>*</v>
      </c>
      <c r="V26" s="84" t="str">
        <f>[76]Outubro!$I$25</f>
        <v>*</v>
      </c>
      <c r="W26" s="84" t="str">
        <f>[76]Outubro!$I$26</f>
        <v>*</v>
      </c>
      <c r="X26" s="84" t="str">
        <f>[76]Outubro!$I$27</f>
        <v>*</v>
      </c>
      <c r="Y26" s="84" t="str">
        <f>[76]Outubro!$I$28</f>
        <v>*</v>
      </c>
      <c r="Z26" s="84" t="str">
        <f>[76]Outubro!$I$29</f>
        <v>*</v>
      </c>
      <c r="AA26" s="84" t="str">
        <f>[76]Outubro!$I$30</f>
        <v>*</v>
      </c>
      <c r="AB26" s="84" t="str">
        <f>[76]Outubro!$I$31</f>
        <v>*</v>
      </c>
      <c r="AC26" s="84" t="str">
        <f>[76]Outubro!$I$32</f>
        <v>*</v>
      </c>
      <c r="AD26" s="84" t="str">
        <f>[76]Outubro!$I$33</f>
        <v>*</v>
      </c>
      <c r="AE26" s="84" t="str">
        <f>[76]Outubro!$I$34</f>
        <v>*</v>
      </c>
      <c r="AF26" s="84" t="str">
        <f>[76]Outubro!$I$35</f>
        <v>*</v>
      </c>
      <c r="AG26" s="89" t="str">
        <f>[76]Outubro!$I$36</f>
        <v>*</v>
      </c>
    </row>
    <row r="27" spans="1:40" x14ac:dyDescent="0.2">
      <c r="A27" s="71" t="s">
        <v>8</v>
      </c>
      <c r="B27" s="87" t="str">
        <f>[77]Outubro!$I$5</f>
        <v>*</v>
      </c>
      <c r="C27" s="87" t="str">
        <f>[77]Outubro!$I$6</f>
        <v>*</v>
      </c>
      <c r="D27" s="87" t="str">
        <f>[77]Outubro!$I$7</f>
        <v>*</v>
      </c>
      <c r="E27" s="87" t="str">
        <f>[77]Outubro!$I$8</f>
        <v>*</v>
      </c>
      <c r="F27" s="87" t="str">
        <f>[77]Outubro!$I$9</f>
        <v>*</v>
      </c>
      <c r="G27" s="87" t="str">
        <f>[77]Outubro!$I$10</f>
        <v>*</v>
      </c>
      <c r="H27" s="87" t="str">
        <f>[77]Outubro!$I$11</f>
        <v>*</v>
      </c>
      <c r="I27" s="87" t="str">
        <f>[77]Outubro!$I$12</f>
        <v>*</v>
      </c>
      <c r="J27" s="87" t="str">
        <f>[77]Outubro!$I$13</f>
        <v>*</v>
      </c>
      <c r="K27" s="87" t="str">
        <f>[77]Outubro!$I$14</f>
        <v>*</v>
      </c>
      <c r="L27" s="87" t="str">
        <f>[77]Outubro!$I$15</f>
        <v>*</v>
      </c>
      <c r="M27" s="87" t="str">
        <f>[77]Outubro!$I$16</f>
        <v>*</v>
      </c>
      <c r="N27" s="87" t="str">
        <f>[77]Outubro!$I$17</f>
        <v>*</v>
      </c>
      <c r="O27" s="87" t="str">
        <f>[77]Outubro!$I$18</f>
        <v>*</v>
      </c>
      <c r="P27" s="87" t="str">
        <f>[77]Outubro!$I$19</f>
        <v>*</v>
      </c>
      <c r="Q27" s="84" t="str">
        <f>[77]Outubro!$I$20</f>
        <v>*</v>
      </c>
      <c r="R27" s="84" t="str">
        <f>[77]Outubro!$I$21</f>
        <v>*</v>
      </c>
      <c r="S27" s="84" t="str">
        <f>[77]Outubro!$I$22</f>
        <v>*</v>
      </c>
      <c r="T27" s="84" t="str">
        <f>[77]Outubro!$I$23</f>
        <v>*</v>
      </c>
      <c r="U27" s="84" t="str">
        <f>[77]Outubro!$I$24</f>
        <v>*</v>
      </c>
      <c r="V27" s="84" t="str">
        <f>[77]Outubro!$I$25</f>
        <v>*</v>
      </c>
      <c r="W27" s="84" t="str">
        <f>[77]Outubro!$I$26</f>
        <v>*</v>
      </c>
      <c r="X27" s="84" t="str">
        <f>[77]Outubro!$I$27</f>
        <v>*</v>
      </c>
      <c r="Y27" s="84" t="str">
        <f>[77]Outubro!$I$28</f>
        <v>*</v>
      </c>
      <c r="Z27" s="84" t="str">
        <f>[77]Outubro!$I$29</f>
        <v>*</v>
      </c>
      <c r="AA27" s="84" t="str">
        <f>[77]Outubro!$I$30</f>
        <v>*</v>
      </c>
      <c r="AB27" s="84" t="str">
        <f>[77]Outubro!$I$31</f>
        <v>*</v>
      </c>
      <c r="AC27" s="84" t="str">
        <f>[77]Outubro!$I$32</f>
        <v>*</v>
      </c>
      <c r="AD27" s="84" t="str">
        <f>[77]Outubro!$I$33</f>
        <v>*</v>
      </c>
      <c r="AE27" s="84" t="str">
        <f>[77]Outubro!$I$34</f>
        <v>*</v>
      </c>
      <c r="AF27" s="84" t="str">
        <f>[77]Outubro!$I$35</f>
        <v>*</v>
      </c>
      <c r="AG27" s="81" t="str">
        <f>[77]Outubro!$I$36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7" t="str">
        <f>[78]Outubro!$I$5</f>
        <v>*</v>
      </c>
      <c r="C28" s="87" t="str">
        <f>[78]Outubro!$I$6</f>
        <v>*</v>
      </c>
      <c r="D28" s="87" t="str">
        <f>[78]Outubro!$I$7</f>
        <v>*</v>
      </c>
      <c r="E28" s="87" t="str">
        <f>[78]Outubro!$I$8</f>
        <v>*</v>
      </c>
      <c r="F28" s="87" t="str">
        <f>[78]Outubro!$I$9</f>
        <v>*</v>
      </c>
      <c r="G28" s="87" t="str">
        <f>[78]Outubro!$I$10</f>
        <v>*</v>
      </c>
      <c r="H28" s="87" t="str">
        <f>[78]Outubro!$I$11</f>
        <v>*</v>
      </c>
      <c r="I28" s="87" t="str">
        <f>[78]Outubro!$I$12</f>
        <v>*</v>
      </c>
      <c r="J28" s="87" t="str">
        <f>[78]Outubro!$I$13</f>
        <v>*</v>
      </c>
      <c r="K28" s="87" t="str">
        <f>[78]Outubro!$I$14</f>
        <v>*</v>
      </c>
      <c r="L28" s="87" t="str">
        <f>[78]Outubro!$I$15</f>
        <v>*</v>
      </c>
      <c r="M28" s="87" t="str">
        <f>[78]Outubro!$I$16</f>
        <v>*</v>
      </c>
      <c r="N28" s="87" t="str">
        <f>[78]Outubro!$I$17</f>
        <v>*</v>
      </c>
      <c r="O28" s="87" t="str">
        <f>[78]Outubro!$I$18</f>
        <v>*</v>
      </c>
      <c r="P28" s="87" t="str">
        <f>[78]Outubro!$I$19</f>
        <v>*</v>
      </c>
      <c r="Q28" s="87" t="str">
        <f>[78]Outubro!$I$20</f>
        <v>*</v>
      </c>
      <c r="R28" s="87" t="str">
        <f>[78]Outubro!$I$21</f>
        <v>*</v>
      </c>
      <c r="S28" s="87" t="str">
        <f>[78]Outubro!$I$22</f>
        <v>*</v>
      </c>
      <c r="T28" s="84" t="str">
        <f>[78]Outubro!$I$23</f>
        <v>*</v>
      </c>
      <c r="U28" s="84" t="str">
        <f>[78]Outubro!$I$24</f>
        <v>*</v>
      </c>
      <c r="V28" s="84" t="str">
        <f>[78]Outubro!$I$25</f>
        <v>*</v>
      </c>
      <c r="W28" s="84" t="str">
        <f>[78]Outubro!$I$26</f>
        <v>*</v>
      </c>
      <c r="X28" s="84" t="str">
        <f>[78]Outubro!$I$27</f>
        <v>*</v>
      </c>
      <c r="Y28" s="84" t="str">
        <f>[78]Outubro!$I$28</f>
        <v>*</v>
      </c>
      <c r="Z28" s="84" t="str">
        <f>[78]Outubro!$I$29</f>
        <v>*</v>
      </c>
      <c r="AA28" s="84" t="str">
        <f>[78]Outubro!$I$30</f>
        <v>*</v>
      </c>
      <c r="AB28" s="84" t="str">
        <f>[78]Outubro!$I$31</f>
        <v>*</v>
      </c>
      <c r="AC28" s="84" t="str">
        <f>[78]Outubro!$I$32</f>
        <v>*</v>
      </c>
      <c r="AD28" s="84" t="str">
        <f>[78]Outubro!$I$33</f>
        <v>*</v>
      </c>
      <c r="AE28" s="84" t="str">
        <f>[78]Outubro!$I$34</f>
        <v>*</v>
      </c>
      <c r="AF28" s="84" t="str">
        <f>[78]Outubro!$I$35</f>
        <v>*</v>
      </c>
      <c r="AG28" s="81" t="str">
        <f>[78]Outubro!$I$36</f>
        <v>*</v>
      </c>
      <c r="AM28" t="s">
        <v>35</v>
      </c>
    </row>
    <row r="29" spans="1:40" x14ac:dyDescent="0.2">
      <c r="A29" s="71" t="s">
        <v>32</v>
      </c>
      <c r="B29" s="87" t="str">
        <f>[79]Outubro!$I$5</f>
        <v>*</v>
      </c>
      <c r="C29" s="87" t="str">
        <f>[79]Outubro!$I$6</f>
        <v>*</v>
      </c>
      <c r="D29" s="87" t="str">
        <f>[79]Outubro!$I$7</f>
        <v>*</v>
      </c>
      <c r="E29" s="87" t="str">
        <f>[79]Outubro!$I$8</f>
        <v>*</v>
      </c>
      <c r="F29" s="87" t="str">
        <f>[79]Outubro!$I$9</f>
        <v>*</v>
      </c>
      <c r="G29" s="87" t="str">
        <f>[79]Outubro!$I$10</f>
        <v>*</v>
      </c>
      <c r="H29" s="87" t="str">
        <f>[79]Outubro!$I$11</f>
        <v>*</v>
      </c>
      <c r="I29" s="87" t="str">
        <f>[79]Outubro!$I$12</f>
        <v>*</v>
      </c>
      <c r="J29" s="87" t="str">
        <f>[79]Outubro!$I$13</f>
        <v>*</v>
      </c>
      <c r="K29" s="87" t="str">
        <f>[79]Outubro!$I$14</f>
        <v>*</v>
      </c>
      <c r="L29" s="87" t="str">
        <f>[79]Outubro!$I$15</f>
        <v>*</v>
      </c>
      <c r="M29" s="87" t="str">
        <f>[79]Outubro!$I$16</f>
        <v>*</v>
      </c>
      <c r="N29" s="87" t="str">
        <f>[79]Outubro!$I$17</f>
        <v>*</v>
      </c>
      <c r="O29" s="87" t="str">
        <f>[79]Outubro!$I$18</f>
        <v>*</v>
      </c>
      <c r="P29" s="87" t="str">
        <f>[79]Outubro!$I$19</f>
        <v>*</v>
      </c>
      <c r="Q29" s="87" t="str">
        <f>[79]Outubro!$I$20</f>
        <v>*</v>
      </c>
      <c r="R29" s="87" t="str">
        <f>[79]Outubro!$I$21</f>
        <v>*</v>
      </c>
      <c r="S29" s="87" t="str">
        <f>[79]Outubro!$I$22</f>
        <v>*</v>
      </c>
      <c r="T29" s="84" t="str">
        <f>[79]Outubro!$I$23</f>
        <v>*</v>
      </c>
      <c r="U29" s="84" t="str">
        <f>[79]Outubro!$I$24</f>
        <v>*</v>
      </c>
      <c r="V29" s="84" t="str">
        <f>[79]Outubro!$I$25</f>
        <v>*</v>
      </c>
      <c r="W29" s="84" t="str">
        <f>[79]Outubro!$I$26</f>
        <v>*</v>
      </c>
      <c r="X29" s="84" t="str">
        <f>[79]Outubro!$I$27</f>
        <v>*</v>
      </c>
      <c r="Y29" s="84" t="str">
        <f>[79]Outubro!$I$28</f>
        <v>*</v>
      </c>
      <c r="Z29" s="84" t="str">
        <f>[79]Outubro!$I$29</f>
        <v>*</v>
      </c>
      <c r="AA29" s="84" t="str">
        <f>[79]Outubro!$I$30</f>
        <v>*</v>
      </c>
      <c r="AB29" s="84" t="str">
        <f>[79]Outubro!$I$31</f>
        <v>*</v>
      </c>
      <c r="AC29" s="84" t="str">
        <f>[79]Outubro!$I$32</f>
        <v>*</v>
      </c>
      <c r="AD29" s="84" t="str">
        <f>[79]Outubro!$I$33</f>
        <v>*</v>
      </c>
      <c r="AE29" s="84" t="str">
        <f>[79]Outubro!$I$34</f>
        <v>*</v>
      </c>
      <c r="AF29" s="84" t="str">
        <f>[79]Outubro!$I$35</f>
        <v>*</v>
      </c>
      <c r="AG29" s="81" t="str">
        <f>[79]Outubro!$I$36</f>
        <v>*</v>
      </c>
      <c r="AJ29" t="s">
        <v>35</v>
      </c>
    </row>
    <row r="30" spans="1:40" x14ac:dyDescent="0.2">
      <c r="A30" s="71" t="s">
        <v>10</v>
      </c>
      <c r="B30" s="11" t="str">
        <f>[80]Outubro!$I$5</f>
        <v>*</v>
      </c>
      <c r="C30" s="11" t="str">
        <f>[80]Outubro!$I$6</f>
        <v>*</v>
      </c>
      <c r="D30" s="11" t="str">
        <f>[80]Outubro!$I$7</f>
        <v>*</v>
      </c>
      <c r="E30" s="11" t="str">
        <f>[80]Outubro!$I$8</f>
        <v>*</v>
      </c>
      <c r="F30" s="11" t="str">
        <f>[80]Outubro!$I$9</f>
        <v>*</v>
      </c>
      <c r="G30" s="11" t="str">
        <f>[80]Outubro!$I$10</f>
        <v>*</v>
      </c>
      <c r="H30" s="11" t="str">
        <f>[80]Outubro!$I$11</f>
        <v>*</v>
      </c>
      <c r="I30" s="11" t="str">
        <f>[80]Outubro!$I$12</f>
        <v>*</v>
      </c>
      <c r="J30" s="11" t="str">
        <f>[80]Outubro!$I$13</f>
        <v>*</v>
      </c>
      <c r="K30" s="11" t="str">
        <f>[80]Outubro!$I$14</f>
        <v>*</v>
      </c>
      <c r="L30" s="11" t="str">
        <f>[80]Outubro!$I$15</f>
        <v>*</v>
      </c>
      <c r="M30" s="11" t="str">
        <f>[80]Outubro!$I$16</f>
        <v>*</v>
      </c>
      <c r="N30" s="11" t="str">
        <f>[80]Outubro!$I$17</f>
        <v>*</v>
      </c>
      <c r="O30" s="11" t="str">
        <f>[80]Outubro!$I$18</f>
        <v>*</v>
      </c>
      <c r="P30" s="11" t="str">
        <f>[80]Outubro!$I$19</f>
        <v>*</v>
      </c>
      <c r="Q30" s="11" t="str">
        <f>[80]Outubro!$I$20</f>
        <v>*</v>
      </c>
      <c r="R30" s="11" t="str">
        <f>[80]Outubro!$I$21</f>
        <v>*</v>
      </c>
      <c r="S30" s="11" t="str">
        <f>[80]Outubro!$I$22</f>
        <v>*</v>
      </c>
      <c r="T30" s="84" t="str">
        <f>[80]Outubro!$I$23</f>
        <v>*</v>
      </c>
      <c r="U30" s="84" t="str">
        <f>[80]Outubro!$I$24</f>
        <v>*</v>
      </c>
      <c r="V30" s="84" t="str">
        <f>[80]Outubro!$I$25</f>
        <v>*</v>
      </c>
      <c r="W30" s="84" t="str">
        <f>[80]Outubro!$I$26</f>
        <v>*</v>
      </c>
      <c r="X30" s="84" t="str">
        <f>[80]Outubro!$I$27</f>
        <v>*</v>
      </c>
      <c r="Y30" s="84" t="str">
        <f>[80]Outubro!$I$28</f>
        <v>*</v>
      </c>
      <c r="Z30" s="84" t="str">
        <f>[80]Outubro!$I$29</f>
        <v>*</v>
      </c>
      <c r="AA30" s="84" t="str">
        <f>[80]Outubro!$I$30</f>
        <v>*</v>
      </c>
      <c r="AB30" s="84" t="str">
        <f>[80]Outubro!$I$31</f>
        <v>*</v>
      </c>
      <c r="AC30" s="84" t="str">
        <f>[80]Outubro!$I$32</f>
        <v>*</v>
      </c>
      <c r="AD30" s="84" t="str">
        <f>[80]Outubro!$I$33</f>
        <v>*</v>
      </c>
      <c r="AE30" s="84" t="str">
        <f>[80]Outubro!$I$34</f>
        <v>*</v>
      </c>
      <c r="AF30" s="84" t="str">
        <f>[80]Outubro!$I$35</f>
        <v>*</v>
      </c>
      <c r="AG30" s="81" t="str">
        <f>[80]Outubro!$I$36</f>
        <v>*</v>
      </c>
      <c r="AJ30" t="s">
        <v>35</v>
      </c>
    </row>
    <row r="31" spans="1:40" x14ac:dyDescent="0.2">
      <c r="A31" s="71" t="s">
        <v>143</v>
      </c>
      <c r="B31" s="84" t="str">
        <f>[81]Outubro!$I$5</f>
        <v>*</v>
      </c>
      <c r="C31" s="84" t="str">
        <f>[81]Outubro!$I$6</f>
        <v>*</v>
      </c>
      <c r="D31" s="84" t="str">
        <f>[81]Outubro!$I$7</f>
        <v>*</v>
      </c>
      <c r="E31" s="84" t="str">
        <f>[81]Outubro!$I$8</f>
        <v>*</v>
      </c>
      <c r="F31" s="84" t="str">
        <f>[81]Outubro!$I$9</f>
        <v>*</v>
      </c>
      <c r="G31" s="84" t="str">
        <f>[81]Outubro!$I$10</f>
        <v>*</v>
      </c>
      <c r="H31" s="84" t="str">
        <f>[81]Outubro!$I$11</f>
        <v>*</v>
      </c>
      <c r="I31" s="84" t="str">
        <f>[81]Outubro!$I$12</f>
        <v>*</v>
      </c>
      <c r="J31" s="84" t="str">
        <f>[81]Outubro!$I$13</f>
        <v>*</v>
      </c>
      <c r="K31" s="84" t="str">
        <f>[81]Outubro!$I$14</f>
        <v>*</v>
      </c>
      <c r="L31" s="84" t="str">
        <f>[81]Outubro!$I$15</f>
        <v>*</v>
      </c>
      <c r="M31" s="84" t="str">
        <f>[81]Outubro!$I$16</f>
        <v>*</v>
      </c>
      <c r="N31" s="84" t="str">
        <f>[81]Outubro!$I$17</f>
        <v>*</v>
      </c>
      <c r="O31" s="84" t="str">
        <f>[81]Outubro!$I$18</f>
        <v>*</v>
      </c>
      <c r="P31" s="84" t="str">
        <f>[81]Outubro!$I$19</f>
        <v>*</v>
      </c>
      <c r="Q31" s="84" t="str">
        <f>[81]Outubro!$I$20</f>
        <v>*</v>
      </c>
      <c r="R31" s="84" t="str">
        <f>[81]Outubro!$I$21</f>
        <v>*</v>
      </c>
      <c r="S31" s="84" t="str">
        <f>[81]Outubro!$I$22</f>
        <v>*</v>
      </c>
      <c r="T31" s="84" t="str">
        <f>[81]Outubro!$I$23</f>
        <v>*</v>
      </c>
      <c r="U31" s="84" t="str">
        <f>[81]Outubro!$I$24</f>
        <v>*</v>
      </c>
      <c r="V31" s="84" t="str">
        <f>[81]Outubro!$I$25</f>
        <v>*</v>
      </c>
      <c r="W31" s="84" t="str">
        <f>[81]Outubro!$I$26</f>
        <v>*</v>
      </c>
      <c r="X31" s="84" t="str">
        <f>[81]Outubro!$I$27</f>
        <v>*</v>
      </c>
      <c r="Y31" s="84" t="str">
        <f>[81]Outubro!$I$28</f>
        <v>*</v>
      </c>
      <c r="Z31" s="84" t="str">
        <f>[81]Outubro!$I$29</f>
        <v>*</v>
      </c>
      <c r="AA31" s="84" t="str">
        <f>[81]Outubro!$I$30</f>
        <v>*</v>
      </c>
      <c r="AB31" s="84" t="str">
        <f>[81]Outubro!$I$31</f>
        <v>*</v>
      </c>
      <c r="AC31" s="84" t="str">
        <f>[81]Outubro!$I$32</f>
        <v>*</v>
      </c>
      <c r="AD31" s="84" t="str">
        <f>[81]Outubro!$I$33</f>
        <v>*</v>
      </c>
      <c r="AE31" s="84" t="str">
        <f>[81]Outubro!$I$34</f>
        <v>*</v>
      </c>
      <c r="AF31" s="84" t="str">
        <f>[81]Outubro!$I$35</f>
        <v>*</v>
      </c>
      <c r="AG31" s="89" t="str">
        <f>[81]Outubro!$I$36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7" t="str">
        <f>[82]Outubro!$I$5</f>
        <v>*</v>
      </c>
      <c r="C32" s="87" t="str">
        <f>[82]Outubro!$I$6</f>
        <v>*</v>
      </c>
      <c r="D32" s="87" t="str">
        <f>[82]Outubro!$I$7</f>
        <v>*</v>
      </c>
      <c r="E32" s="87" t="str">
        <f>[82]Outubro!$I$8</f>
        <v>*</v>
      </c>
      <c r="F32" s="87" t="str">
        <f>[82]Outubro!$I$9</f>
        <v>*</v>
      </c>
      <c r="G32" s="87" t="str">
        <f>[82]Outubro!$I$10</f>
        <v>*</v>
      </c>
      <c r="H32" s="87" t="str">
        <f>[82]Outubro!$I$11</f>
        <v>*</v>
      </c>
      <c r="I32" s="87" t="str">
        <f>[82]Outubro!$I$12</f>
        <v>*</v>
      </c>
      <c r="J32" s="87" t="str">
        <f>[82]Outubro!$I$13</f>
        <v>*</v>
      </c>
      <c r="K32" s="87" t="str">
        <f>[82]Outubro!$I$14</f>
        <v>*</v>
      </c>
      <c r="L32" s="87" t="str">
        <f>[82]Outubro!$I$15</f>
        <v>*</v>
      </c>
      <c r="M32" s="87" t="str">
        <f>[82]Outubro!$I$16</f>
        <v>*</v>
      </c>
      <c r="N32" s="87" t="str">
        <f>[82]Outubro!$I$17</f>
        <v>*</v>
      </c>
      <c r="O32" s="87" t="str">
        <f>[82]Outubro!$I$18</f>
        <v>*</v>
      </c>
      <c r="P32" s="87" t="str">
        <f>[82]Outubro!$I$19</f>
        <v>*</v>
      </c>
      <c r="Q32" s="87" t="str">
        <f>[82]Outubro!$I$20</f>
        <v>*</v>
      </c>
      <c r="R32" s="87" t="str">
        <f>[82]Outubro!$I$21</f>
        <v>*</v>
      </c>
      <c r="S32" s="87" t="str">
        <f>[82]Outubro!$I$22</f>
        <v>*</v>
      </c>
      <c r="T32" s="84" t="str">
        <f>[82]Outubro!$I$23</f>
        <v>*</v>
      </c>
      <c r="U32" s="84" t="str">
        <f>[82]Outubro!$I$24</f>
        <v>*</v>
      </c>
      <c r="V32" s="84" t="str">
        <f>[82]Outubro!$I$25</f>
        <v>*</v>
      </c>
      <c r="W32" s="84" t="str">
        <f>[82]Outubro!$I$26</f>
        <v>*</v>
      </c>
      <c r="X32" s="84" t="str">
        <f>[82]Outubro!$I$27</f>
        <v>*</v>
      </c>
      <c r="Y32" s="84" t="str">
        <f>[82]Outubro!$I$28</f>
        <v>*</v>
      </c>
      <c r="Z32" s="84" t="str">
        <f>[82]Outubro!$I$29</f>
        <v>*</v>
      </c>
      <c r="AA32" s="84" t="str">
        <f>[82]Outubro!$I$30</f>
        <v>*</v>
      </c>
      <c r="AB32" s="84" t="str">
        <f>[82]Outubro!$I$31</f>
        <v>*</v>
      </c>
      <c r="AC32" s="84" t="str">
        <f>[82]Outubro!$I$32</f>
        <v>*</v>
      </c>
      <c r="AD32" s="84" t="str">
        <f>[82]Outubro!$I$33</f>
        <v>*</v>
      </c>
      <c r="AE32" s="84" t="str">
        <f>[82]Outubro!$I$34</f>
        <v>*</v>
      </c>
      <c r="AF32" s="84" t="str">
        <f>[82]Outubro!$I$35</f>
        <v>*</v>
      </c>
      <c r="AG32" s="81" t="str">
        <f>[82]Outubro!$I$36</f>
        <v>*</v>
      </c>
      <c r="AJ32" t="s">
        <v>35</v>
      </c>
    </row>
    <row r="33" spans="1:39" s="5" customFormat="1" x14ac:dyDescent="0.2">
      <c r="A33" s="71" t="s">
        <v>12</v>
      </c>
      <c r="B33" s="87" t="str">
        <f>[83]Outubro!$I$5</f>
        <v>*</v>
      </c>
      <c r="C33" s="87" t="str">
        <f>[83]Outubro!$I$6</f>
        <v>*</v>
      </c>
      <c r="D33" s="87" t="str">
        <f>[83]Outubro!$I$7</f>
        <v>*</v>
      </c>
      <c r="E33" s="87" t="str">
        <f>[83]Outubro!$I$8</f>
        <v>*</v>
      </c>
      <c r="F33" s="87" t="str">
        <f>[83]Outubro!$I$9</f>
        <v>*</v>
      </c>
      <c r="G33" s="87" t="str">
        <f>[83]Outubro!$I$10</f>
        <v>*</v>
      </c>
      <c r="H33" s="87" t="str">
        <f>[83]Outubro!$I$11</f>
        <v>*</v>
      </c>
      <c r="I33" s="87" t="str">
        <f>[83]Outubro!$I$12</f>
        <v>*</v>
      </c>
      <c r="J33" s="87" t="str">
        <f>[83]Outubro!$I$13</f>
        <v>*</v>
      </c>
      <c r="K33" s="87" t="str">
        <f>[83]Outubro!$I$14</f>
        <v>*</v>
      </c>
      <c r="L33" s="87" t="str">
        <f>[83]Outubro!$I$15</f>
        <v>*</v>
      </c>
      <c r="M33" s="87" t="str">
        <f>[83]Outubro!$I$16</f>
        <v>*</v>
      </c>
      <c r="N33" s="87" t="str">
        <f>[83]Outubro!$I$17</f>
        <v>*</v>
      </c>
      <c r="O33" s="87" t="str">
        <f>[83]Outubro!$I$18</f>
        <v>*</v>
      </c>
      <c r="P33" s="87" t="str">
        <f>[83]Outubro!$I$19</f>
        <v>*</v>
      </c>
      <c r="Q33" s="87" t="str">
        <f>[83]Outubro!$I$20</f>
        <v>*</v>
      </c>
      <c r="R33" s="87" t="str">
        <f>[83]Outubro!$I$21</f>
        <v>*</v>
      </c>
      <c r="S33" s="87" t="str">
        <f>[83]Outubro!$I$22</f>
        <v>*</v>
      </c>
      <c r="T33" s="87" t="str">
        <f>[83]Outubro!$I$23</f>
        <v>*</v>
      </c>
      <c r="U33" s="87" t="str">
        <f>[83]Outubro!$I$24</f>
        <v>*</v>
      </c>
      <c r="V33" s="87" t="str">
        <f>[83]Outubro!$I$25</f>
        <v>*</v>
      </c>
      <c r="W33" s="87" t="str">
        <f>[83]Outubro!$I$26</f>
        <v>*</v>
      </c>
      <c r="X33" s="87" t="str">
        <f>[83]Outubro!$I$27</f>
        <v>*</v>
      </c>
      <c r="Y33" s="87" t="str">
        <f>[83]Outubro!$I$28</f>
        <v>*</v>
      </c>
      <c r="Z33" s="87" t="str">
        <f>[83]Outubro!$I$29</f>
        <v>*</v>
      </c>
      <c r="AA33" s="87" t="str">
        <f>[83]Outubro!$I$30</f>
        <v>*</v>
      </c>
      <c r="AB33" s="87" t="str">
        <f>[83]Outubro!$I$31</f>
        <v>*</v>
      </c>
      <c r="AC33" s="87" t="str">
        <f>[83]Outubro!$I$32</f>
        <v>*</v>
      </c>
      <c r="AD33" s="87" t="str">
        <f>[83]Outubro!$I$33</f>
        <v>*</v>
      </c>
      <c r="AE33" s="87" t="str">
        <f>[83]Outubro!$I$34</f>
        <v>*</v>
      </c>
      <c r="AF33" s="87" t="str">
        <f>[83]Outubro!$I$35</f>
        <v>*</v>
      </c>
      <c r="AG33" s="81" t="str">
        <f>[83]Outubro!$I$36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4" t="str">
        <f>[84]Outubro!$I$5</f>
        <v>*</v>
      </c>
      <c r="C34" s="84" t="str">
        <f>[84]Outubro!$I$6</f>
        <v>*</v>
      </c>
      <c r="D34" s="84" t="str">
        <f>[84]Outubro!$I$7</f>
        <v>*</v>
      </c>
      <c r="E34" s="84" t="str">
        <f>[84]Outubro!$I$8</f>
        <v>*</v>
      </c>
      <c r="F34" s="84" t="str">
        <f>[84]Outubro!$I$9</f>
        <v>*</v>
      </c>
      <c r="G34" s="84" t="str">
        <f>[84]Outubro!$I$10</f>
        <v>*</v>
      </c>
      <c r="H34" s="84" t="str">
        <f>[84]Outubro!$I$11</f>
        <v>*</v>
      </c>
      <c r="I34" s="84" t="str">
        <f>[84]Outubro!$I$12</f>
        <v>*</v>
      </c>
      <c r="J34" s="84" t="str">
        <f>[84]Outubro!$I$13</f>
        <v>*</v>
      </c>
      <c r="K34" s="84" t="str">
        <f>[84]Outubro!$I$14</f>
        <v>*</v>
      </c>
      <c r="L34" s="84" t="str">
        <f>[84]Outubro!$I$15</f>
        <v>*</v>
      </c>
      <c r="M34" s="84" t="str">
        <f>[84]Outubro!$I$16</f>
        <v>*</v>
      </c>
      <c r="N34" s="84" t="str">
        <f>[84]Outubro!$I$17</f>
        <v>*</v>
      </c>
      <c r="O34" s="84" t="str">
        <f>[84]Outubro!$I$18</f>
        <v>*</v>
      </c>
      <c r="P34" s="84" t="str">
        <f>[84]Outubro!$I$19</f>
        <v>*</v>
      </c>
      <c r="Q34" s="84" t="str">
        <f>[84]Outubro!$I$20</f>
        <v>*</v>
      </c>
      <c r="R34" s="84" t="str">
        <f>[84]Outubro!$I$21</f>
        <v>*</v>
      </c>
      <c r="S34" s="84" t="str">
        <f>[84]Outubro!$I$22</f>
        <v>*</v>
      </c>
      <c r="T34" s="84" t="str">
        <f>[84]Outubro!$I$23</f>
        <v>*</v>
      </c>
      <c r="U34" s="84" t="str">
        <f>[84]Outubro!$I$24</f>
        <v>*</v>
      </c>
      <c r="V34" s="84" t="str">
        <f>[84]Outubro!$I$25</f>
        <v>*</v>
      </c>
      <c r="W34" s="84" t="str">
        <f>[84]Outubro!$I$26</f>
        <v>*</v>
      </c>
      <c r="X34" s="84" t="str">
        <f>[84]Outubro!$I$27</f>
        <v>*</v>
      </c>
      <c r="Y34" s="84" t="str">
        <f>[84]Outubro!$I$28</f>
        <v>*</v>
      </c>
      <c r="Z34" s="84" t="str">
        <f>[84]Outubro!$I$29</f>
        <v>*</v>
      </c>
      <c r="AA34" s="84" t="str">
        <f>[84]Outubro!$I$30</f>
        <v>*</v>
      </c>
      <c r="AB34" s="84" t="str">
        <f>[84]Outubro!$I$31</f>
        <v>*</v>
      </c>
      <c r="AC34" s="84" t="str">
        <f>[84]Outubro!$I$32</f>
        <v>*</v>
      </c>
      <c r="AD34" s="84" t="str">
        <f>[84]Outubro!$I$33</f>
        <v>*</v>
      </c>
      <c r="AE34" s="84" t="str">
        <f>[84]Outubro!$I$34</f>
        <v>*</v>
      </c>
      <c r="AF34" s="84" t="str">
        <f>[84]Outubro!$I$35</f>
        <v>*</v>
      </c>
      <c r="AG34" s="86" t="str">
        <f>[84]Outubro!$I$36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7" t="str">
        <f>[85]Outubro!$I$5</f>
        <v>*</v>
      </c>
      <c r="C35" s="87" t="str">
        <f>[85]Outubro!$I$6</f>
        <v>*</v>
      </c>
      <c r="D35" s="87" t="str">
        <f>[85]Outubro!$I$7</f>
        <v>*</v>
      </c>
      <c r="E35" s="87" t="str">
        <f>[85]Outubro!$I$8</f>
        <v>*</v>
      </c>
      <c r="F35" s="87" t="str">
        <f>[85]Outubro!$I$9</f>
        <v>*</v>
      </c>
      <c r="G35" s="87" t="str">
        <f>[85]Outubro!$I$10</f>
        <v>*</v>
      </c>
      <c r="H35" s="87" t="str">
        <f>[85]Outubro!$I$11</f>
        <v>*</v>
      </c>
      <c r="I35" s="87" t="str">
        <f>[85]Outubro!$I$12</f>
        <v>*</v>
      </c>
      <c r="J35" s="87" t="str">
        <f>[85]Outubro!$I$13</f>
        <v>*</v>
      </c>
      <c r="K35" s="87" t="str">
        <f>[85]Outubro!$I$14</f>
        <v>*</v>
      </c>
      <c r="L35" s="87" t="str">
        <f>[85]Outubro!$I$15</f>
        <v>*</v>
      </c>
      <c r="M35" s="87" t="str">
        <f>[85]Outubro!$I$16</f>
        <v>*</v>
      </c>
      <c r="N35" s="87" t="str">
        <f>[85]Outubro!$I$17</f>
        <v>*</v>
      </c>
      <c r="O35" s="87" t="str">
        <f>[85]Outubro!$I$18</f>
        <v>*</v>
      </c>
      <c r="P35" s="87" t="str">
        <f>[85]Outubro!$I$19</f>
        <v>*</v>
      </c>
      <c r="Q35" s="87" t="str">
        <f>[85]Outubro!$I$20</f>
        <v>*</v>
      </c>
      <c r="R35" s="87" t="str">
        <f>[85]Outubro!$I$21</f>
        <v>*</v>
      </c>
      <c r="S35" s="87" t="str">
        <f>[85]Outubro!$I$22</f>
        <v>*</v>
      </c>
      <c r="T35" s="84" t="str">
        <f>[85]Outubro!$I$23</f>
        <v>*</v>
      </c>
      <c r="U35" s="84" t="str">
        <f>[85]Outubro!$I$24</f>
        <v>*</v>
      </c>
      <c r="V35" s="84" t="str">
        <f>[85]Outubro!$I$25</f>
        <v>*</v>
      </c>
      <c r="W35" s="84" t="str">
        <f>[85]Outubro!$I$26</f>
        <v>*</v>
      </c>
      <c r="X35" s="84" t="str">
        <f>[85]Outubro!$I$27</f>
        <v>*</v>
      </c>
      <c r="Y35" s="84" t="str">
        <f>[85]Outubro!$I$28</f>
        <v>*</v>
      </c>
      <c r="Z35" s="84" t="str">
        <f>[85]Outubro!$I$29</f>
        <v>*</v>
      </c>
      <c r="AA35" s="84" t="str">
        <f>[85]Outubro!$I$30</f>
        <v>*</v>
      </c>
      <c r="AB35" s="84" t="str">
        <f>[85]Outubro!$I$31</f>
        <v>*</v>
      </c>
      <c r="AC35" s="84" t="str">
        <f>[85]Outubro!$I$32</f>
        <v>*</v>
      </c>
      <c r="AD35" s="84" t="str">
        <f>[85]Outubro!$I$33</f>
        <v>*</v>
      </c>
      <c r="AE35" s="84" t="str">
        <f>[85]Outubro!$I$34</f>
        <v>*</v>
      </c>
      <c r="AF35" s="84" t="str">
        <f>[85]Outubro!$I$35</f>
        <v>*</v>
      </c>
      <c r="AG35" s="89" t="str">
        <f>[85]Outubro!$I$36</f>
        <v>*</v>
      </c>
      <c r="AK35" t="s">
        <v>35</v>
      </c>
    </row>
    <row r="36" spans="1:39" x14ac:dyDescent="0.2">
      <c r="A36" s="71" t="s">
        <v>117</v>
      </c>
      <c r="B36" s="87" t="str">
        <f>[86]Outubro!$I$5</f>
        <v>*</v>
      </c>
      <c r="C36" s="87" t="str">
        <f>[86]Outubro!$I$6</f>
        <v>*</v>
      </c>
      <c r="D36" s="87" t="str">
        <f>[86]Outubro!$I$7</f>
        <v>*</v>
      </c>
      <c r="E36" s="87" t="str">
        <f>[86]Outubro!$I$8</f>
        <v>*</v>
      </c>
      <c r="F36" s="87" t="str">
        <f>[86]Outubro!$I$9</f>
        <v>*</v>
      </c>
      <c r="G36" s="87" t="str">
        <f>[86]Outubro!$I$10</f>
        <v>*</v>
      </c>
      <c r="H36" s="87" t="str">
        <f>[86]Outubro!$I$11</f>
        <v>*</v>
      </c>
      <c r="I36" s="87" t="str">
        <f>[86]Outubro!$I$12</f>
        <v>*</v>
      </c>
      <c r="J36" s="87" t="str">
        <f>[86]Outubro!$I$13</f>
        <v>*</v>
      </c>
      <c r="K36" s="87" t="str">
        <f>[86]Outubro!$I$14</f>
        <v>*</v>
      </c>
      <c r="L36" s="87" t="str">
        <f>[86]Outubro!$I$15</f>
        <v>*</v>
      </c>
      <c r="M36" s="87" t="str">
        <f>[86]Outubro!$I$16</f>
        <v>*</v>
      </c>
      <c r="N36" s="87" t="str">
        <f>[86]Outubro!$I$17</f>
        <v>*</v>
      </c>
      <c r="O36" s="87" t="str">
        <f>[86]Outubro!$I$18</f>
        <v>*</v>
      </c>
      <c r="P36" s="87" t="str">
        <f>[86]Outubro!$I$19</f>
        <v>*</v>
      </c>
      <c r="Q36" s="84" t="str">
        <f>[86]Outubro!$I$20</f>
        <v>*</v>
      </c>
      <c r="R36" s="84" t="str">
        <f>[86]Outubro!$I$21</f>
        <v>*</v>
      </c>
      <c r="S36" s="84" t="str">
        <f>[86]Outubro!$I$22</f>
        <v>*</v>
      </c>
      <c r="T36" s="84" t="str">
        <f>[86]Outubro!$I$23</f>
        <v>*</v>
      </c>
      <c r="U36" s="84" t="str">
        <f>[86]Outubro!$I$24</f>
        <v>*</v>
      </c>
      <c r="V36" s="84" t="str">
        <f>[86]Outubro!$I$25</f>
        <v>*</v>
      </c>
      <c r="W36" s="84" t="str">
        <f>[86]Outubro!$I$26</f>
        <v>*</v>
      </c>
      <c r="X36" s="84" t="str">
        <f>[86]Outubro!$I$27</f>
        <v>*</v>
      </c>
      <c r="Y36" s="84" t="str">
        <f>[86]Outubro!$I$28</f>
        <v>*</v>
      </c>
      <c r="Z36" s="84" t="str">
        <f>[86]Outubro!$I$29</f>
        <v>*</v>
      </c>
      <c r="AA36" s="84" t="str">
        <f>[86]Outubro!$I$30</f>
        <v>*</v>
      </c>
      <c r="AB36" s="84" t="str">
        <f>[86]Outubro!$I$31</f>
        <v>*</v>
      </c>
      <c r="AC36" s="84" t="str">
        <f>[86]Outubro!$I$32</f>
        <v>*</v>
      </c>
      <c r="AD36" s="84" t="str">
        <f>[86]Outubro!$I$33</f>
        <v>*</v>
      </c>
      <c r="AE36" s="84" t="str">
        <f>[86]Outubro!$I$34</f>
        <v>*</v>
      </c>
      <c r="AF36" s="84" t="str">
        <f>[86]Outubro!$I$35</f>
        <v>*</v>
      </c>
      <c r="AG36" s="89" t="str">
        <f>[86]Outubro!$I$36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7" t="str">
        <f>[87]Outubro!$I$5</f>
        <v>*</v>
      </c>
      <c r="C37" s="87" t="str">
        <f>[87]Outubro!$I$6</f>
        <v>*</v>
      </c>
      <c r="D37" s="87" t="str">
        <f>[87]Outubro!$I$7</f>
        <v>*</v>
      </c>
      <c r="E37" s="87" t="str">
        <f>[87]Outubro!$I$8</f>
        <v>*</v>
      </c>
      <c r="F37" s="87" t="str">
        <f>[87]Outubro!$I$9</f>
        <v>*</v>
      </c>
      <c r="G37" s="87" t="str">
        <f>[87]Outubro!$I$10</f>
        <v>*</v>
      </c>
      <c r="H37" s="87" t="str">
        <f>[87]Outubro!$I$11</f>
        <v>*</v>
      </c>
      <c r="I37" s="87" t="str">
        <f>[87]Outubro!$I$12</f>
        <v>*</v>
      </c>
      <c r="J37" s="87" t="str">
        <f>[87]Outubro!$I$13</f>
        <v>*</v>
      </c>
      <c r="K37" s="87" t="str">
        <f>[87]Outubro!$I$14</f>
        <v>*</v>
      </c>
      <c r="L37" s="87" t="str">
        <f>[87]Outubro!$I$15</f>
        <v>*</v>
      </c>
      <c r="M37" s="87" t="str">
        <f>[87]Outubro!$I$16</f>
        <v>*</v>
      </c>
      <c r="N37" s="87" t="str">
        <f>[87]Outubro!$I$17</f>
        <v>*</v>
      </c>
      <c r="O37" s="87" t="str">
        <f>[87]Outubro!$I$18</f>
        <v>*</v>
      </c>
      <c r="P37" s="87" t="str">
        <f>[87]Outubro!$I$19</f>
        <v>*</v>
      </c>
      <c r="Q37" s="87" t="str">
        <f>[87]Outubro!$I$20</f>
        <v>*</v>
      </c>
      <c r="R37" s="87" t="str">
        <f>[87]Outubro!$I$21</f>
        <v>*</v>
      </c>
      <c r="S37" s="87" t="str">
        <f>[87]Outubro!$I$22</f>
        <v>*</v>
      </c>
      <c r="T37" s="87" t="str">
        <f>[87]Outubro!$I$23</f>
        <v>*</v>
      </c>
      <c r="U37" s="87" t="str">
        <f>[87]Outubro!$I$24</f>
        <v>*</v>
      </c>
      <c r="V37" s="87" t="str">
        <f>[87]Outubro!$I$25</f>
        <v>*</v>
      </c>
      <c r="W37" s="87" t="str">
        <f>[87]Outubro!$I$26</f>
        <v>*</v>
      </c>
      <c r="X37" s="87" t="str">
        <f>[87]Outubro!$I$27</f>
        <v>*</v>
      </c>
      <c r="Y37" s="87" t="str">
        <f>[87]Outubro!$I$28</f>
        <v>*</v>
      </c>
      <c r="Z37" s="87" t="str">
        <f>[87]Outubro!$I$29</f>
        <v>*</v>
      </c>
      <c r="AA37" s="87" t="str">
        <f>[87]Outubro!$I$30</f>
        <v>*</v>
      </c>
      <c r="AB37" s="87" t="str">
        <f>[87]Outubro!$I$31</f>
        <v>*</v>
      </c>
      <c r="AC37" s="87" t="str">
        <f>[87]Outubro!$I$32</f>
        <v>*</v>
      </c>
      <c r="AD37" s="87" t="str">
        <f>[87]Outubro!$I$33</f>
        <v>*</v>
      </c>
      <c r="AE37" s="87" t="str">
        <f>[87]Outubro!$I$34</f>
        <v>*</v>
      </c>
      <c r="AF37" s="87" t="str">
        <f>[87]Outubro!$I$35</f>
        <v>*</v>
      </c>
      <c r="AG37" s="81" t="str">
        <f>[87]Outubro!$I$36</f>
        <v>*</v>
      </c>
      <c r="AK37" t="s">
        <v>35</v>
      </c>
    </row>
    <row r="38" spans="1:39" x14ac:dyDescent="0.2">
      <c r="A38" s="71" t="s">
        <v>145</v>
      </c>
      <c r="B38" s="11" t="str">
        <f>[88]Outubro!$I$5</f>
        <v>*</v>
      </c>
      <c r="C38" s="11" t="str">
        <f>[88]Outubro!$I$6</f>
        <v>*</v>
      </c>
      <c r="D38" s="11" t="str">
        <f>[88]Outubro!$I$7</f>
        <v>*</v>
      </c>
      <c r="E38" s="11" t="str">
        <f>[88]Outubro!$I$8</f>
        <v>*</v>
      </c>
      <c r="F38" s="11" t="str">
        <f>[88]Outubro!$I$9</f>
        <v>*</v>
      </c>
      <c r="G38" s="11" t="str">
        <f>[88]Outubro!$I$10</f>
        <v>*</v>
      </c>
      <c r="H38" s="11" t="str">
        <f>[88]Outubro!$I$11</f>
        <v>*</v>
      </c>
      <c r="I38" s="11" t="str">
        <f>[88]Outubro!$I$12</f>
        <v>*</v>
      </c>
      <c r="J38" s="11" t="str">
        <f>[88]Outubro!$I$13</f>
        <v>*</v>
      </c>
      <c r="K38" s="11" t="str">
        <f>[88]Outubro!$I$14</f>
        <v>*</v>
      </c>
      <c r="L38" s="11" t="str">
        <f>[88]Outubro!$I$15</f>
        <v>*</v>
      </c>
      <c r="M38" s="11" t="str">
        <f>[88]Outubro!$I$16</f>
        <v>*</v>
      </c>
      <c r="N38" s="11" t="str">
        <f>[88]Outubro!$I$17</f>
        <v>*</v>
      </c>
      <c r="O38" s="11" t="str">
        <f>[88]Outubro!$I$18</f>
        <v>*</v>
      </c>
      <c r="P38" s="11" t="str">
        <f>[88]Outubro!$I$19</f>
        <v>*</v>
      </c>
      <c r="Q38" s="84" t="str">
        <f>[88]Outubro!$I$20</f>
        <v>*</v>
      </c>
      <c r="R38" s="84" t="str">
        <f>[88]Outubro!$I$21</f>
        <v>*</v>
      </c>
      <c r="S38" s="84" t="str">
        <f>[88]Outubro!$I$22</f>
        <v>*</v>
      </c>
      <c r="T38" s="84" t="str">
        <f>[88]Outubro!$I$23</f>
        <v>*</v>
      </c>
      <c r="U38" s="84" t="str">
        <f>[88]Outubro!$I$24</f>
        <v>*</v>
      </c>
      <c r="V38" s="84" t="str">
        <f>[88]Outubro!$I$25</f>
        <v>*</v>
      </c>
      <c r="W38" s="84" t="str">
        <f>[88]Outubro!$I$26</f>
        <v>*</v>
      </c>
      <c r="X38" s="84" t="str">
        <f>[88]Outubro!$I$27</f>
        <v>*</v>
      </c>
      <c r="Y38" s="84" t="str">
        <f>[88]Outubro!$I$28</f>
        <v>*</v>
      </c>
      <c r="Z38" s="84" t="str">
        <f>[88]Outubro!$I$29</f>
        <v>*</v>
      </c>
      <c r="AA38" s="84" t="str">
        <f>[88]Outubro!$I$30</f>
        <v>*</v>
      </c>
      <c r="AB38" s="84" t="str">
        <f>[88]Outubro!$I$31</f>
        <v>*</v>
      </c>
      <c r="AC38" s="84" t="str">
        <f>[88]Outubro!$I$32</f>
        <v>*</v>
      </c>
      <c r="AD38" s="84" t="str">
        <f>[88]Outubro!$I$33</f>
        <v>*</v>
      </c>
      <c r="AE38" s="84" t="str">
        <f>[88]Outubro!$I$34</f>
        <v>*</v>
      </c>
      <c r="AF38" s="84" t="str">
        <f>[88]Outubro!$I$35</f>
        <v>*</v>
      </c>
      <c r="AG38" s="89" t="str">
        <f>[88]Outubro!$I$36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7" t="str">
        <f>[89]Outubro!$I$5</f>
        <v>*</v>
      </c>
      <c r="C39" s="87" t="str">
        <f>[89]Outubro!$I$6</f>
        <v>*</v>
      </c>
      <c r="D39" s="87" t="str">
        <f>[89]Outubro!$I$7</f>
        <v>*</v>
      </c>
      <c r="E39" s="87" t="str">
        <f>[89]Outubro!$I$8</f>
        <v>*</v>
      </c>
      <c r="F39" s="87" t="str">
        <f>[89]Outubro!$I$9</f>
        <v>*</v>
      </c>
      <c r="G39" s="87" t="str">
        <f>[89]Outubro!$I$10</f>
        <v>*</v>
      </c>
      <c r="H39" s="87" t="str">
        <f>[89]Outubro!$I$11</f>
        <v>*</v>
      </c>
      <c r="I39" s="87" t="str">
        <f>[89]Outubro!$I$12</f>
        <v>*</v>
      </c>
      <c r="J39" s="87" t="str">
        <f>[89]Outubro!$I$13</f>
        <v>*</v>
      </c>
      <c r="K39" s="87" t="str">
        <f>[89]Outubro!$I$14</f>
        <v>*</v>
      </c>
      <c r="L39" s="87" t="str">
        <f>[89]Outubro!$I$15</f>
        <v>*</v>
      </c>
      <c r="M39" s="87" t="str">
        <f>[89]Outubro!$I$16</f>
        <v>*</v>
      </c>
      <c r="N39" s="87" t="str">
        <f>[89]Outubro!$I$17</f>
        <v>*</v>
      </c>
      <c r="O39" s="87" t="str">
        <f>[89]Outubro!$I$18</f>
        <v>*</v>
      </c>
      <c r="P39" s="87" t="str">
        <f>[89]Outubro!$I$19</f>
        <v>*</v>
      </c>
      <c r="Q39" s="87" t="str">
        <f>[89]Outubro!$I$20</f>
        <v>*</v>
      </c>
      <c r="R39" s="87" t="str">
        <f>[89]Outubro!$I$21</f>
        <v>*</v>
      </c>
      <c r="S39" s="87" t="str">
        <f>[89]Outubro!$I$22</f>
        <v>*</v>
      </c>
      <c r="T39" s="87" t="str">
        <f>[89]Outubro!$I$23</f>
        <v>*</v>
      </c>
      <c r="U39" s="87" t="str">
        <f>[89]Outubro!$I$24</f>
        <v>*</v>
      </c>
      <c r="V39" s="87" t="str">
        <f>[89]Outubro!$I$25</f>
        <v>*</v>
      </c>
      <c r="W39" s="87" t="str">
        <f>[89]Outubro!$I$26</f>
        <v>*</v>
      </c>
      <c r="X39" s="87" t="str">
        <f>[89]Outubro!$I$27</f>
        <v>*</v>
      </c>
      <c r="Y39" s="87" t="str">
        <f>[89]Outubro!$I$28</f>
        <v>*</v>
      </c>
      <c r="Z39" s="87" t="str">
        <f>[89]Outubro!$I$29</f>
        <v>*</v>
      </c>
      <c r="AA39" s="87" t="str">
        <f>[89]Outubro!$I$30</f>
        <v>*</v>
      </c>
      <c r="AB39" s="87" t="str">
        <f>[89]Outubro!$I$31</f>
        <v>*</v>
      </c>
      <c r="AC39" s="87" t="str">
        <f>[89]Outubro!$I$32</f>
        <v>*</v>
      </c>
      <c r="AD39" s="87" t="str">
        <f>[89]Outubro!$I$33</f>
        <v>*</v>
      </c>
      <c r="AE39" s="87" t="str">
        <f>[89]Outubro!$I$34</f>
        <v>*</v>
      </c>
      <c r="AF39" s="87" t="str">
        <f>[89]Outubro!$I$35</f>
        <v>*</v>
      </c>
      <c r="AG39" s="81" t="str">
        <f>[89]Outubro!$I$36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8" t="str">
        <f>[90]Outubro!$I$5</f>
        <v>*</v>
      </c>
      <c r="C40" s="88" t="str">
        <f>[90]Outubro!$I$6</f>
        <v>*</v>
      </c>
      <c r="D40" s="88" t="str">
        <f>[90]Outubro!$I$7</f>
        <v>*</v>
      </c>
      <c r="E40" s="88" t="str">
        <f>[90]Outubro!$I$8</f>
        <v>*</v>
      </c>
      <c r="F40" s="88" t="str">
        <f>[90]Outubro!$I$9</f>
        <v>*</v>
      </c>
      <c r="G40" s="88" t="str">
        <f>[90]Outubro!$I$10</f>
        <v>*</v>
      </c>
      <c r="H40" s="88" t="str">
        <f>[90]Outubro!$I$11</f>
        <v>*</v>
      </c>
      <c r="I40" s="88" t="str">
        <f>[90]Outubro!$I$12</f>
        <v>*</v>
      </c>
      <c r="J40" s="88" t="str">
        <f>[90]Outubro!$I$13</f>
        <v>*</v>
      </c>
      <c r="K40" s="88" t="str">
        <f>[90]Outubro!$I$14</f>
        <v>*</v>
      </c>
      <c r="L40" s="88" t="str">
        <f>[90]Outubro!$I$15</f>
        <v>*</v>
      </c>
      <c r="M40" s="88" t="str">
        <f>[90]Outubro!$I$16</f>
        <v>*</v>
      </c>
      <c r="N40" s="88" t="str">
        <f>[90]Outubro!$I$17</f>
        <v>*</v>
      </c>
      <c r="O40" s="88" t="str">
        <f>[90]Outubro!$I$18</f>
        <v>*</v>
      </c>
      <c r="P40" s="88" t="str">
        <f>[90]Outubro!$I$19</f>
        <v>*</v>
      </c>
      <c r="Q40" s="88" t="str">
        <f>[90]Outubro!$I$20</f>
        <v>*</v>
      </c>
      <c r="R40" s="88" t="str">
        <f>[90]Outubro!$I$21</f>
        <v>*</v>
      </c>
      <c r="S40" s="88" t="str">
        <f>[90]Outubro!$I$22</f>
        <v>*</v>
      </c>
      <c r="T40" s="88" t="str">
        <f>[90]Outubro!$I$23</f>
        <v>*</v>
      </c>
      <c r="U40" s="88" t="str">
        <f>[90]Outubro!$I$24</f>
        <v>*</v>
      </c>
      <c r="V40" s="88" t="str">
        <f>[90]Outubro!$I$25</f>
        <v>*</v>
      </c>
      <c r="W40" s="88" t="str">
        <f>[90]Outubro!$I$26</f>
        <v>*</v>
      </c>
      <c r="X40" s="88" t="str">
        <f>[90]Outubro!$I$27</f>
        <v>*</v>
      </c>
      <c r="Y40" s="88" t="str">
        <f>[90]Outubro!$I$28</f>
        <v>*</v>
      </c>
      <c r="Z40" s="88" t="str">
        <f>[90]Outubro!$I$29</f>
        <v>*</v>
      </c>
      <c r="AA40" s="88" t="str">
        <f>[90]Outubro!$I$30</f>
        <v>*</v>
      </c>
      <c r="AB40" s="88" t="str">
        <f>[90]Outubro!$I$31</f>
        <v>*</v>
      </c>
      <c r="AC40" s="88" t="str">
        <f>[90]Outubro!$I$32</f>
        <v>*</v>
      </c>
      <c r="AD40" s="88" t="str">
        <f>[90]Outubro!$I$33</f>
        <v>*</v>
      </c>
      <c r="AE40" s="88" t="str">
        <f>[90]Outubro!$I$34</f>
        <v>*</v>
      </c>
      <c r="AF40" s="88" t="str">
        <f>[90]Outubro!$I$35</f>
        <v>*</v>
      </c>
      <c r="AG40" s="81" t="str">
        <f>[90]Outubro!$I$36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7" t="str">
        <f>[91]Outubro!$I$5</f>
        <v>*</v>
      </c>
      <c r="C41" s="87" t="str">
        <f>[91]Outubro!$I$6</f>
        <v>*</v>
      </c>
      <c r="D41" s="87" t="str">
        <f>[91]Outubro!$I$7</f>
        <v>*</v>
      </c>
      <c r="E41" s="87" t="str">
        <f>[91]Outubro!$I$8</f>
        <v>*</v>
      </c>
      <c r="F41" s="87" t="str">
        <f>[91]Outubro!$I$9</f>
        <v>*</v>
      </c>
      <c r="G41" s="87" t="str">
        <f>[91]Outubro!$I$10</f>
        <v>*</v>
      </c>
      <c r="H41" s="87" t="str">
        <f>[91]Outubro!$I$11</f>
        <v>*</v>
      </c>
      <c r="I41" s="87" t="str">
        <f>[91]Outubro!$I$12</f>
        <v>*</v>
      </c>
      <c r="J41" s="87" t="str">
        <f>[91]Outubro!$I$13</f>
        <v>*</v>
      </c>
      <c r="K41" s="87" t="str">
        <f>[91]Outubro!$I$14</f>
        <v>*</v>
      </c>
      <c r="L41" s="87" t="str">
        <f>[91]Outubro!$I$15</f>
        <v>*</v>
      </c>
      <c r="M41" s="87" t="str">
        <f>[91]Outubro!$I$16</f>
        <v>*</v>
      </c>
      <c r="N41" s="87" t="str">
        <f>[91]Outubro!$I$17</f>
        <v>*</v>
      </c>
      <c r="O41" s="87" t="str">
        <f>[91]Outubro!$I$18</f>
        <v>*</v>
      </c>
      <c r="P41" s="87" t="str">
        <f>[91]Outubro!$I$19</f>
        <v>*</v>
      </c>
      <c r="Q41" s="87" t="str">
        <f>[91]Outubro!$I$20</f>
        <v>*</v>
      </c>
      <c r="R41" s="87" t="str">
        <f>[91]Outubro!$I$21</f>
        <v>*</v>
      </c>
      <c r="S41" s="87" t="str">
        <f>[91]Outubro!$I$22</f>
        <v>*</v>
      </c>
      <c r="T41" s="84" t="str">
        <f>[91]Outubro!$I$23</f>
        <v>*</v>
      </c>
      <c r="U41" s="84" t="str">
        <f>[91]Outubro!$I$24</f>
        <v>*</v>
      </c>
      <c r="V41" s="84" t="str">
        <f>[91]Outubro!$I$25</f>
        <v>*</v>
      </c>
      <c r="W41" s="84" t="str">
        <f>[91]Outubro!$I$26</f>
        <v>*</v>
      </c>
      <c r="X41" s="84" t="str">
        <f>[91]Outubro!$I$27</f>
        <v>*</v>
      </c>
      <c r="Y41" s="84" t="str">
        <f>[91]Outubro!$I$28</f>
        <v>*</v>
      </c>
      <c r="Z41" s="84" t="str">
        <f>[91]Outubro!$I$29</f>
        <v>*</v>
      </c>
      <c r="AA41" s="84" t="str">
        <f>[91]Outubro!$I$30</f>
        <v>*</v>
      </c>
      <c r="AB41" s="84" t="str">
        <f>[91]Outubro!$I$31</f>
        <v>*</v>
      </c>
      <c r="AC41" s="84" t="str">
        <f>[91]Outubro!$I$32</f>
        <v>*</v>
      </c>
      <c r="AD41" s="84" t="str">
        <f>[91]Outubro!$I$33</f>
        <v>*</v>
      </c>
      <c r="AE41" s="84" t="str">
        <f>[91]Outubro!$I$34</f>
        <v>*</v>
      </c>
      <c r="AF41" s="84" t="str">
        <f>[91]Outubro!$I$35</f>
        <v>*</v>
      </c>
      <c r="AG41" s="89" t="str">
        <f>[91]Outubro!$I$36</f>
        <v>*</v>
      </c>
      <c r="AJ41" t="s">
        <v>35</v>
      </c>
    </row>
    <row r="42" spans="1:39" x14ac:dyDescent="0.2">
      <c r="A42" s="71" t="s">
        <v>17</v>
      </c>
      <c r="B42" s="87" t="str">
        <f>[92]Outubro!$I$5</f>
        <v>*</v>
      </c>
      <c r="C42" s="87" t="str">
        <f>[92]Outubro!$I$6</f>
        <v>*</v>
      </c>
      <c r="D42" s="87" t="str">
        <f>[92]Outubro!$I$7</f>
        <v>*</v>
      </c>
      <c r="E42" s="87" t="str">
        <f>[92]Outubro!$I$8</f>
        <v>*</v>
      </c>
      <c r="F42" s="87" t="str">
        <f>[92]Outubro!$I$9</f>
        <v>*</v>
      </c>
      <c r="G42" s="87" t="str">
        <f>[92]Outubro!$I$10</f>
        <v>*</v>
      </c>
      <c r="H42" s="87" t="str">
        <f>[92]Outubro!$I$11</f>
        <v>*</v>
      </c>
      <c r="I42" s="87" t="str">
        <f>[92]Outubro!$I$12</f>
        <v>*</v>
      </c>
      <c r="J42" s="87" t="str">
        <f>[92]Outubro!$I$13</f>
        <v>*</v>
      </c>
      <c r="K42" s="87" t="str">
        <f>[92]Outubro!$I$14</f>
        <v>*</v>
      </c>
      <c r="L42" s="87" t="str">
        <f>[92]Outubro!$I$15</f>
        <v>*</v>
      </c>
      <c r="M42" s="87" t="str">
        <f>[92]Outubro!$I$16</f>
        <v>*</v>
      </c>
      <c r="N42" s="87" t="str">
        <f>[92]Outubro!$I$17</f>
        <v>*</v>
      </c>
      <c r="O42" s="87" t="str">
        <f>[92]Outubro!$I$18</f>
        <v>*</v>
      </c>
      <c r="P42" s="87" t="str">
        <f>[92]Outubro!$I$19</f>
        <v>*</v>
      </c>
      <c r="Q42" s="87" t="str">
        <f>[92]Outubro!$I$20</f>
        <v>*</v>
      </c>
      <c r="R42" s="87" t="str">
        <f>[92]Outubro!$I$21</f>
        <v>*</v>
      </c>
      <c r="S42" s="87" t="str">
        <f>[92]Outubro!$I$22</f>
        <v>*</v>
      </c>
      <c r="T42" s="87" t="str">
        <f>[92]Outubro!$I$23</f>
        <v>*</v>
      </c>
      <c r="U42" s="87" t="str">
        <f>[92]Outubro!$I$24</f>
        <v>*</v>
      </c>
      <c r="V42" s="87" t="str">
        <f>[92]Outubro!$I$25</f>
        <v>*</v>
      </c>
      <c r="W42" s="87" t="str">
        <f>[92]Outubro!$I$26</f>
        <v>*</v>
      </c>
      <c r="X42" s="87" t="str">
        <f>[92]Outubro!$I$27</f>
        <v>*</v>
      </c>
      <c r="Y42" s="87" t="str">
        <f>[92]Outubro!$I$28</f>
        <v>*</v>
      </c>
      <c r="Z42" s="87" t="str">
        <f>[92]Outubro!$I$29</f>
        <v>*</v>
      </c>
      <c r="AA42" s="87" t="str">
        <f>[92]Outubro!$I$30</f>
        <v>*</v>
      </c>
      <c r="AB42" s="87" t="str">
        <f>[92]Outubro!$I$31</f>
        <v>*</v>
      </c>
      <c r="AC42" s="87" t="str">
        <f>[92]Outubro!$I$32</f>
        <v>*</v>
      </c>
      <c r="AD42" s="87" t="str">
        <f>[92]Outubro!$I$33</f>
        <v>*</v>
      </c>
      <c r="AE42" s="87" t="str">
        <f>[92]Outubro!$I$34</f>
        <v>*</v>
      </c>
      <c r="AF42" s="87" t="str">
        <f>[92]Outubro!$I$35</f>
        <v>*</v>
      </c>
      <c r="AG42" s="81" t="str">
        <f>[92]Outubro!$I$36</f>
        <v>*</v>
      </c>
    </row>
    <row r="43" spans="1:39" x14ac:dyDescent="0.2">
      <c r="A43" s="71" t="s">
        <v>130</v>
      </c>
      <c r="B43" s="11" t="str">
        <f>[93]Outubro!$I$5</f>
        <v>*</v>
      </c>
      <c r="C43" s="11" t="str">
        <f>[93]Outubro!$I$6</f>
        <v>*</v>
      </c>
      <c r="D43" s="11" t="str">
        <f>[93]Outubro!$I$7</f>
        <v>*</v>
      </c>
      <c r="E43" s="11" t="str">
        <f>[93]Outubro!$I$8</f>
        <v>*</v>
      </c>
      <c r="F43" s="11" t="str">
        <f>[93]Outubro!$I$9</f>
        <v>*</v>
      </c>
      <c r="G43" s="11" t="str">
        <f>[93]Outubro!$I$10</f>
        <v>*</v>
      </c>
      <c r="H43" s="11" t="str">
        <f>[93]Outubro!$I$11</f>
        <v>*</v>
      </c>
      <c r="I43" s="11" t="str">
        <f>[93]Outubro!$I$12</f>
        <v>*</v>
      </c>
      <c r="J43" s="11" t="str">
        <f>[93]Outubro!$I$13</f>
        <v>*</v>
      </c>
      <c r="K43" s="11" t="str">
        <f>[93]Outubro!$I$14</f>
        <v>*</v>
      </c>
      <c r="L43" s="11" t="str">
        <f>[93]Outubro!$I$15</f>
        <v>*</v>
      </c>
      <c r="M43" s="11" t="str">
        <f>[93]Outubro!$I$16</f>
        <v>*</v>
      </c>
      <c r="N43" s="11" t="str">
        <f>[93]Outubro!$I$17</f>
        <v>*</v>
      </c>
      <c r="O43" s="11" t="str">
        <f>[93]Outubro!$I$18</f>
        <v>*</v>
      </c>
      <c r="P43" s="11" t="str">
        <f>[93]Outubro!$I$19</f>
        <v>*</v>
      </c>
      <c r="Q43" s="11" t="str">
        <f>[93]Outubro!$I$20</f>
        <v>*</v>
      </c>
      <c r="R43" s="11" t="str">
        <f>[93]Outubro!$I$21</f>
        <v>*</v>
      </c>
      <c r="S43" s="11" t="str">
        <f>[93]Outubro!$I$22</f>
        <v>*</v>
      </c>
      <c r="T43" s="84" t="str">
        <f>[93]Outubro!$I$23</f>
        <v>*</v>
      </c>
      <c r="U43" s="84" t="str">
        <f>[93]Outubro!$I$24</f>
        <v>*</v>
      </c>
      <c r="V43" s="84" t="str">
        <f>[93]Outubro!$I$25</f>
        <v>*</v>
      </c>
      <c r="W43" s="84" t="str">
        <f>[93]Outubro!$I$26</f>
        <v>*</v>
      </c>
      <c r="X43" s="84" t="str">
        <f>[93]Outubro!$I$27</f>
        <v>*</v>
      </c>
      <c r="Y43" s="84" t="str">
        <f>[93]Outubro!$I$28</f>
        <v>*</v>
      </c>
      <c r="Z43" s="84" t="str">
        <f>[93]Outubro!$I$29</f>
        <v>*</v>
      </c>
      <c r="AA43" s="84" t="str">
        <f>[93]Outubro!$I$30</f>
        <v>*</v>
      </c>
      <c r="AB43" s="84" t="str">
        <f>[93]Outubro!$I$31</f>
        <v>*</v>
      </c>
      <c r="AC43" s="84" t="str">
        <f>[93]Outubro!$I$32</f>
        <v>*</v>
      </c>
      <c r="AD43" s="84" t="str">
        <f>[93]Outubro!$I$33</f>
        <v>*</v>
      </c>
      <c r="AE43" s="84" t="str">
        <f>[93]Outubro!$I$34</f>
        <v>*</v>
      </c>
      <c r="AF43" s="84" t="str">
        <f>[93]Outubro!$I$35</f>
        <v>*</v>
      </c>
      <c r="AG43" s="89" t="str">
        <f>[93]Outubro!$I$36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7" t="str">
        <f>[94]Outubro!$I$5</f>
        <v>*</v>
      </c>
      <c r="C44" s="87" t="str">
        <f>[94]Outubro!$I$6</f>
        <v>*</v>
      </c>
      <c r="D44" s="87" t="str">
        <f>[94]Outubro!$I$7</f>
        <v>*</v>
      </c>
      <c r="E44" s="87" t="str">
        <f>[94]Outubro!$I$8</f>
        <v>*</v>
      </c>
      <c r="F44" s="87" t="str">
        <f>[94]Outubro!$I$9</f>
        <v>*</v>
      </c>
      <c r="G44" s="87" t="str">
        <f>[94]Outubro!$I$10</f>
        <v>*</v>
      </c>
      <c r="H44" s="87" t="str">
        <f>[94]Outubro!$I$11</f>
        <v>*</v>
      </c>
      <c r="I44" s="87" t="str">
        <f>[94]Outubro!$I$12</f>
        <v>*</v>
      </c>
      <c r="J44" s="87" t="str">
        <f>[94]Outubro!$I$13</f>
        <v>*</v>
      </c>
      <c r="K44" s="87" t="str">
        <f>[94]Outubro!$I$14</f>
        <v>*</v>
      </c>
      <c r="L44" s="87" t="str">
        <f>[94]Outubro!$I$15</f>
        <v>*</v>
      </c>
      <c r="M44" s="87" t="str">
        <f>[94]Outubro!$I$16</f>
        <v>*</v>
      </c>
      <c r="N44" s="87" t="str">
        <f>[94]Outubro!$I$17</f>
        <v>*</v>
      </c>
      <c r="O44" s="87" t="str">
        <f>[94]Outubro!$I$18</f>
        <v>*</v>
      </c>
      <c r="P44" s="87" t="str">
        <f>[94]Outubro!$I$19</f>
        <v>*</v>
      </c>
      <c r="Q44" s="87" t="str">
        <f>[94]Outubro!$I$20</f>
        <v>*</v>
      </c>
      <c r="R44" s="87" t="str">
        <f>[94]Outubro!$I$21</f>
        <v>*</v>
      </c>
      <c r="S44" s="87" t="str">
        <f>[94]Outubro!$I$22</f>
        <v>*</v>
      </c>
      <c r="T44" s="87" t="str">
        <f>[94]Outubro!$I$23</f>
        <v>*</v>
      </c>
      <c r="U44" s="87" t="str">
        <f>[94]Outubro!$I$24</f>
        <v>*</v>
      </c>
      <c r="V44" s="87" t="str">
        <f>[94]Outubro!$I$25</f>
        <v>*</v>
      </c>
      <c r="W44" s="87" t="str">
        <f>[94]Outubro!$I$26</f>
        <v>*</v>
      </c>
      <c r="X44" s="87" t="str">
        <f>[94]Outubro!$I$27</f>
        <v>*</v>
      </c>
      <c r="Y44" s="87" t="str">
        <f>[94]Outubro!$I$28</f>
        <v>*</v>
      </c>
      <c r="Z44" s="87" t="str">
        <f>[94]Outubro!$I$29</f>
        <v>*</v>
      </c>
      <c r="AA44" s="87" t="str">
        <f>[94]Outubro!$I$30</f>
        <v>*</v>
      </c>
      <c r="AB44" s="87" t="str">
        <f>[94]Outubro!$I$31</f>
        <v>*</v>
      </c>
      <c r="AC44" s="87" t="str">
        <f>[94]Outubro!$I$32</f>
        <v>*</v>
      </c>
      <c r="AD44" s="87" t="str">
        <f>[94]Outubro!$I$33</f>
        <v>*</v>
      </c>
      <c r="AE44" s="87" t="str">
        <f>[94]Outubro!$I$34</f>
        <v>*</v>
      </c>
      <c r="AF44" s="87" t="str">
        <f>[94]Outubro!$I$35</f>
        <v>*</v>
      </c>
      <c r="AG44" s="81" t="str">
        <f>[94]Outubro!$I$36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7" t="str">
        <f>[95]Outubro!$I$5</f>
        <v>*</v>
      </c>
      <c r="C45" s="87" t="str">
        <f>[95]Outubro!$I$6</f>
        <v>*</v>
      </c>
      <c r="D45" s="87" t="str">
        <f>[95]Outubro!$I$7</f>
        <v>*</v>
      </c>
      <c r="E45" s="87" t="str">
        <f>[95]Outubro!$I$8</f>
        <v>*</v>
      </c>
      <c r="F45" s="87" t="str">
        <f>[95]Outubro!$I$9</f>
        <v>*</v>
      </c>
      <c r="G45" s="87" t="str">
        <f>[95]Outubro!$I$10</f>
        <v>*</v>
      </c>
      <c r="H45" s="87" t="str">
        <f>[95]Outubro!$I$11</f>
        <v>*</v>
      </c>
      <c r="I45" s="87" t="str">
        <f>[95]Outubro!$I$12</f>
        <v>*</v>
      </c>
      <c r="J45" s="87" t="str">
        <f>[95]Outubro!$I$13</f>
        <v>*</v>
      </c>
      <c r="K45" s="87" t="str">
        <f>[95]Outubro!$I$14</f>
        <v>*</v>
      </c>
      <c r="L45" s="87" t="str">
        <f>[95]Outubro!$I$15</f>
        <v>*</v>
      </c>
      <c r="M45" s="87" t="str">
        <f>[95]Outubro!$I$16</f>
        <v>*</v>
      </c>
      <c r="N45" s="87" t="str">
        <f>[95]Outubro!$I$17</f>
        <v>*</v>
      </c>
      <c r="O45" s="87" t="str">
        <f>[95]Outubro!$I$18</f>
        <v>*</v>
      </c>
      <c r="P45" s="87" t="str">
        <f>[95]Outubro!$I$19</f>
        <v>*</v>
      </c>
      <c r="Q45" s="87" t="str">
        <f>[95]Outubro!$I$20</f>
        <v>*</v>
      </c>
      <c r="R45" s="87" t="str">
        <f>[95]Outubro!$I$21</f>
        <v>*</v>
      </c>
      <c r="S45" s="87" t="str">
        <f>[95]Outubro!$I$22</f>
        <v>*</v>
      </c>
      <c r="T45" s="84" t="str">
        <f>[95]Outubro!$I$23</f>
        <v>*</v>
      </c>
      <c r="U45" s="84" t="str">
        <f>[95]Outubro!$I$24</f>
        <v>*</v>
      </c>
      <c r="V45" s="84" t="str">
        <f>[95]Outubro!$I$25</f>
        <v>*</v>
      </c>
      <c r="W45" s="84" t="str">
        <f>[95]Outubro!$I$26</f>
        <v>*</v>
      </c>
      <c r="X45" s="84" t="str">
        <f>[95]Outubro!$I$27</f>
        <v>*</v>
      </c>
      <c r="Y45" s="84" t="str">
        <f>[95]Outubro!$I$28</f>
        <v>*</v>
      </c>
      <c r="Z45" s="84" t="str">
        <f>[95]Outubro!$I$29</f>
        <v>*</v>
      </c>
      <c r="AA45" s="84" t="str">
        <f>[95]Outubro!$I$30</f>
        <v>*</v>
      </c>
      <c r="AB45" s="84" t="str">
        <f>[95]Outubro!$I$31</f>
        <v>*</v>
      </c>
      <c r="AC45" s="84" t="str">
        <f>[95]Outubro!$I$32</f>
        <v>*</v>
      </c>
      <c r="AD45" s="84" t="str">
        <f>[95]Outubro!$I$33</f>
        <v>*</v>
      </c>
      <c r="AE45" s="84" t="str">
        <f>[95]Outubro!$I$34</f>
        <v>*</v>
      </c>
      <c r="AF45" s="84" t="str">
        <f>[95]Outubro!$I$35</f>
        <v>*</v>
      </c>
      <c r="AG45" s="89" t="str">
        <f>[95]Outubro!$I$36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7" t="str">
        <f>[96]Outubro!$I$5</f>
        <v>*</v>
      </c>
      <c r="C46" s="87" t="str">
        <f>[96]Outubro!$I$6</f>
        <v>*</v>
      </c>
      <c r="D46" s="87" t="str">
        <f>[96]Outubro!$I$7</f>
        <v>*</v>
      </c>
      <c r="E46" s="87" t="str">
        <f>[96]Outubro!$I$8</f>
        <v>*</v>
      </c>
      <c r="F46" s="87" t="str">
        <f>[96]Outubro!$I$9</f>
        <v>*</v>
      </c>
      <c r="G46" s="87" t="str">
        <f>[96]Outubro!$I$10</f>
        <v>*</v>
      </c>
      <c r="H46" s="87" t="str">
        <f>[96]Outubro!$I$11</f>
        <v>*</v>
      </c>
      <c r="I46" s="87" t="str">
        <f>[96]Outubro!$I$12</f>
        <v>*</v>
      </c>
      <c r="J46" s="87" t="str">
        <f>[96]Outubro!$I$13</f>
        <v>*</v>
      </c>
      <c r="K46" s="87" t="str">
        <f>[96]Outubro!$I$14</f>
        <v>*</v>
      </c>
      <c r="L46" s="87" t="str">
        <f>[96]Outubro!$I$15</f>
        <v>*</v>
      </c>
      <c r="M46" s="87" t="str">
        <f>[96]Outubro!$I$16</f>
        <v>*</v>
      </c>
      <c r="N46" s="87" t="str">
        <f>[96]Outubro!$I$17</f>
        <v>*</v>
      </c>
      <c r="O46" s="87" t="str">
        <f>[96]Outubro!$I$18</f>
        <v>*</v>
      </c>
      <c r="P46" s="87" t="str">
        <f>[96]Outubro!$I$19</f>
        <v>*</v>
      </c>
      <c r="Q46" s="87" t="str">
        <f>[96]Outubro!$I$20</f>
        <v>*</v>
      </c>
      <c r="R46" s="87" t="str">
        <f>[96]Outubro!$I$21</f>
        <v>*</v>
      </c>
      <c r="S46" s="87" t="str">
        <f>[96]Outubro!$I$22</f>
        <v>*</v>
      </c>
      <c r="T46" s="87" t="str">
        <f>[96]Outubro!$I$23</f>
        <v>*</v>
      </c>
      <c r="U46" s="87" t="str">
        <f>[96]Outubro!$I$24</f>
        <v>*</v>
      </c>
      <c r="V46" s="87" t="str">
        <f>[96]Outubro!$I$25</f>
        <v>*</v>
      </c>
      <c r="W46" s="87" t="str">
        <f>[96]Outubro!$I$26</f>
        <v>*</v>
      </c>
      <c r="X46" s="87" t="str">
        <f>[96]Outubro!$I$27</f>
        <v>*</v>
      </c>
      <c r="Y46" s="87" t="str">
        <f>[96]Outubro!$I$28</f>
        <v>*</v>
      </c>
      <c r="Z46" s="87" t="str">
        <f>[96]Outubro!$I$29</f>
        <v>*</v>
      </c>
      <c r="AA46" s="87" t="str">
        <f>[96]Outubro!$I$30</f>
        <v>*</v>
      </c>
      <c r="AB46" s="87" t="str">
        <f>[96]Outubro!$I$31</f>
        <v>*</v>
      </c>
      <c r="AC46" s="87" t="str">
        <f>[96]Outubro!$I$32</f>
        <v>*</v>
      </c>
      <c r="AD46" s="87" t="str">
        <f>[96]Outubro!$I$33</f>
        <v>*</v>
      </c>
      <c r="AE46" s="87" t="str">
        <f>[96]Outubro!$I$34</f>
        <v>*</v>
      </c>
      <c r="AF46" s="87" t="str">
        <f>[96]Outubro!$I$35</f>
        <v>*</v>
      </c>
      <c r="AG46" s="81" t="str">
        <f>[96]Outubro!$I$36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7" t="str">
        <f>[97]Outubro!$I$5</f>
        <v>*</v>
      </c>
      <c r="C47" s="87" t="str">
        <f>[97]Outubro!$I$6</f>
        <v>*</v>
      </c>
      <c r="D47" s="87" t="str">
        <f>[97]Outubro!$I$7</f>
        <v>*</v>
      </c>
      <c r="E47" s="87" t="str">
        <f>[97]Outubro!$I$8</f>
        <v>*</v>
      </c>
      <c r="F47" s="87" t="str">
        <f>[97]Outubro!$I$9</f>
        <v>*</v>
      </c>
      <c r="G47" s="87" t="str">
        <f>[97]Outubro!$I$10</f>
        <v>*</v>
      </c>
      <c r="H47" s="87" t="str">
        <f>[97]Outubro!$I$11</f>
        <v>*</v>
      </c>
      <c r="I47" s="87" t="str">
        <f>[97]Outubro!$I$12</f>
        <v>*</v>
      </c>
      <c r="J47" s="87" t="str">
        <f>[97]Outubro!$I$13</f>
        <v>*</v>
      </c>
      <c r="K47" s="87" t="str">
        <f>[97]Outubro!$I$14</f>
        <v>*</v>
      </c>
      <c r="L47" s="87" t="str">
        <f>[97]Outubro!$I$15</f>
        <v>*</v>
      </c>
      <c r="M47" s="87" t="str">
        <f>[97]Outubro!$I$16</f>
        <v>*</v>
      </c>
      <c r="N47" s="87" t="str">
        <f>[97]Outubro!$I$17</f>
        <v>*</v>
      </c>
      <c r="O47" s="87" t="str">
        <f>[97]Outubro!$I$18</f>
        <v>*</v>
      </c>
      <c r="P47" s="87" t="str">
        <f>[97]Outubro!$I$19</f>
        <v>*</v>
      </c>
      <c r="Q47" s="87" t="str">
        <f>[97]Outubro!$I$20</f>
        <v>*</v>
      </c>
      <c r="R47" s="87" t="str">
        <f>[97]Outubro!$I$21</f>
        <v>*</v>
      </c>
      <c r="S47" s="87" t="str">
        <f>[97]Outubro!$I$22</f>
        <v>*</v>
      </c>
      <c r="T47" s="87" t="str">
        <f>[97]Outubro!$I$23</f>
        <v>*</v>
      </c>
      <c r="U47" s="87" t="str">
        <f>[97]Outubro!$I$24</f>
        <v>*</v>
      </c>
      <c r="V47" s="87" t="str">
        <f>[97]Outubro!$I$25</f>
        <v>*</v>
      </c>
      <c r="W47" s="87" t="str">
        <f>[97]Outubro!$I$26</f>
        <v>*</v>
      </c>
      <c r="X47" s="87" t="str">
        <f>[97]Outubro!$I$27</f>
        <v>*</v>
      </c>
      <c r="Y47" s="87" t="str">
        <f>[97]Outubro!$I$28</f>
        <v>*</v>
      </c>
      <c r="Z47" s="87" t="str">
        <f>[97]Outubro!$I$29</f>
        <v>*</v>
      </c>
      <c r="AA47" s="87" t="str">
        <f>[97]Outubro!$I$30</f>
        <v>*</v>
      </c>
      <c r="AB47" s="87" t="str">
        <f>[97]Outubro!$I$31</f>
        <v>*</v>
      </c>
      <c r="AC47" s="87" t="str">
        <f>[97]Outubro!$I$32</f>
        <v>*</v>
      </c>
      <c r="AD47" s="87" t="str">
        <f>[97]Outubro!$I$33</f>
        <v>*</v>
      </c>
      <c r="AE47" s="87" t="str">
        <f>[97]Outubro!$I$34</f>
        <v>*</v>
      </c>
      <c r="AF47" s="87" t="str">
        <f>[97]Outubro!$I$35</f>
        <v>*</v>
      </c>
      <c r="AG47" s="81" t="str">
        <f>[97]Outubro!$I$36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7" t="str">
        <f>[98]Outubro!$I$5</f>
        <v>*</v>
      </c>
      <c r="C48" s="87" t="str">
        <f>[98]Outubro!$I$6</f>
        <v>*</v>
      </c>
      <c r="D48" s="87" t="str">
        <f>[98]Outubro!$I$7</f>
        <v>*</v>
      </c>
      <c r="E48" s="87" t="str">
        <f>[98]Outubro!$I$8</f>
        <v>*</v>
      </c>
      <c r="F48" s="87" t="str">
        <f>[98]Outubro!$I$9</f>
        <v>*</v>
      </c>
      <c r="G48" s="87" t="str">
        <f>[98]Outubro!$I$10</f>
        <v>*</v>
      </c>
      <c r="H48" s="87" t="str">
        <f>[98]Outubro!$I$11</f>
        <v>*</v>
      </c>
      <c r="I48" s="87" t="str">
        <f>[98]Outubro!$I$12</f>
        <v>*</v>
      </c>
      <c r="J48" s="87" t="str">
        <f>[98]Outubro!$I$13</f>
        <v>*</v>
      </c>
      <c r="K48" s="87" t="str">
        <f>[98]Outubro!$I$14</f>
        <v>*</v>
      </c>
      <c r="L48" s="87" t="str">
        <f>[98]Outubro!$I$15</f>
        <v>*</v>
      </c>
      <c r="M48" s="87" t="str">
        <f>[98]Outubro!$I$16</f>
        <v>*</v>
      </c>
      <c r="N48" s="87" t="str">
        <f>[98]Outubro!$I$17</f>
        <v>*</v>
      </c>
      <c r="O48" s="87" t="str">
        <f>[98]Outubro!$I$18</f>
        <v>*</v>
      </c>
      <c r="P48" s="87" t="str">
        <f>[98]Outubro!$I$19</f>
        <v>*</v>
      </c>
      <c r="Q48" s="87" t="str">
        <f>[98]Outubro!$I$20</f>
        <v>*</v>
      </c>
      <c r="R48" s="87" t="str">
        <f>[98]Outubro!$I$21</f>
        <v>*</v>
      </c>
      <c r="S48" s="87" t="str">
        <f>[98]Outubro!$I$22</f>
        <v>*</v>
      </c>
      <c r="T48" s="87" t="str">
        <f>[98]Outubro!$I$23</f>
        <v>*</v>
      </c>
      <c r="U48" s="87" t="str">
        <f>[98]Outubro!$I$24</f>
        <v>*</v>
      </c>
      <c r="V48" s="87" t="str">
        <f>[98]Outubro!$I$25</f>
        <v>*</v>
      </c>
      <c r="W48" s="87" t="str">
        <f>[98]Outubro!$I$26</f>
        <v>*</v>
      </c>
      <c r="X48" s="87" t="str">
        <f>[98]Outubro!$I$27</f>
        <v>*</v>
      </c>
      <c r="Y48" s="87" t="str">
        <f>[98]Outubro!$I$28</f>
        <v>*</v>
      </c>
      <c r="Z48" s="87" t="str">
        <f>[98]Outubro!$I$29</f>
        <v>*</v>
      </c>
      <c r="AA48" s="87" t="str">
        <f>[98]Outubro!$I$30</f>
        <v>*</v>
      </c>
      <c r="AB48" s="87" t="str">
        <f>[98]Outubro!$I$31</f>
        <v>*</v>
      </c>
      <c r="AC48" s="87" t="str">
        <f>[98]Outubro!$I$32</f>
        <v>*</v>
      </c>
      <c r="AD48" s="87" t="str">
        <f>[98]Outubro!$I$33</f>
        <v>*</v>
      </c>
      <c r="AE48" s="87" t="str">
        <f>[98]Outubro!$I$34</f>
        <v>*</v>
      </c>
      <c r="AF48" s="87" t="str">
        <f>[98]Outubro!$I$35</f>
        <v>*</v>
      </c>
      <c r="AG48" s="81" t="str">
        <f>[98]Outubro!$I$36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4" t="str">
        <f>[99]Outubro!$I$5</f>
        <v>*</v>
      </c>
      <c r="C49" s="84" t="str">
        <f>[99]Outubro!$I$6</f>
        <v>*</v>
      </c>
      <c r="D49" s="84" t="str">
        <f>[99]Outubro!$I$7</f>
        <v>*</v>
      </c>
      <c r="E49" s="84" t="str">
        <f>[99]Outubro!$I$8</f>
        <v>*</v>
      </c>
      <c r="F49" s="84" t="str">
        <f>[99]Outubro!$I$9</f>
        <v>*</v>
      </c>
      <c r="G49" s="84" t="str">
        <f>[99]Outubro!$I$10</f>
        <v>*</v>
      </c>
      <c r="H49" s="84" t="str">
        <f>[99]Outubro!$I$11</f>
        <v>*</v>
      </c>
      <c r="I49" s="84" t="str">
        <f>[99]Outubro!$I$12</f>
        <v>*</v>
      </c>
      <c r="J49" s="84" t="str">
        <f>[99]Outubro!$I$13</f>
        <v>*</v>
      </c>
      <c r="K49" s="84" t="str">
        <f>[99]Outubro!$I$14</f>
        <v>*</v>
      </c>
      <c r="L49" s="84" t="str">
        <f>[99]Outubro!$I$15</f>
        <v>*</v>
      </c>
      <c r="M49" s="84" t="str">
        <f>[99]Outubro!$I$16</f>
        <v>*</v>
      </c>
      <c r="N49" s="84" t="str">
        <f>[99]Outubro!$I$17</f>
        <v>*</v>
      </c>
      <c r="O49" s="84" t="str">
        <f>[99]Outubro!$I$18</f>
        <v>*</v>
      </c>
      <c r="P49" s="84" t="str">
        <f>[99]Outubro!$I$19</f>
        <v>*</v>
      </c>
      <c r="Q49" s="84" t="str">
        <f>[99]Outubro!$I$20</f>
        <v>*</v>
      </c>
      <c r="R49" s="84" t="str">
        <f>[99]Outubro!$I$21</f>
        <v>*</v>
      </c>
      <c r="S49" s="84" t="str">
        <f>[99]Outubro!$I$22</f>
        <v>*</v>
      </c>
      <c r="T49" s="84" t="str">
        <f>[99]Outubro!$I$23</f>
        <v>*</v>
      </c>
      <c r="U49" s="84" t="str">
        <f>[99]Outubro!$I$24</f>
        <v>*</v>
      </c>
      <c r="V49" s="84" t="str">
        <f>[99]Outubro!$I$25</f>
        <v>*</v>
      </c>
      <c r="W49" s="84" t="str">
        <f>[99]Outubro!$I$26</f>
        <v>*</v>
      </c>
      <c r="X49" s="84" t="str">
        <f>[99]Outubro!$I$27</f>
        <v>*</v>
      </c>
      <c r="Y49" s="84" t="str">
        <f>[99]Outubro!$I$28</f>
        <v>*</v>
      </c>
      <c r="Z49" s="84" t="str">
        <f>[99]Outubro!$I$29</f>
        <v>*</v>
      </c>
      <c r="AA49" s="84" t="str">
        <f>[99]Outubro!$I$30</f>
        <v>*</v>
      </c>
      <c r="AB49" s="84" t="str">
        <f>[99]Outubro!$I$31</f>
        <v>*</v>
      </c>
      <c r="AC49" s="84" t="str">
        <f>[99]Outubro!$I$32</f>
        <v>*</v>
      </c>
      <c r="AD49" s="84" t="str">
        <f>[99]Outubro!$I$33</f>
        <v>*</v>
      </c>
      <c r="AE49" s="84" t="str">
        <f>[99]Outubro!$I$34</f>
        <v>*</v>
      </c>
      <c r="AF49" s="84" t="str">
        <f>[99]Outubro!$I$35</f>
        <v>*</v>
      </c>
      <c r="AG49" s="81" t="str">
        <f>[99]Outubro!$I$36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80"/>
      <c r="AL50" s="5" t="s">
        <v>35</v>
      </c>
    </row>
    <row r="51" spans="1:38" s="8" customFormat="1" ht="13.5" thickBot="1" x14ac:dyDescent="0.25">
      <c r="A51" s="158" t="s">
        <v>151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60"/>
      <c r="AF51" s="77"/>
      <c r="AG51" s="82" t="s">
        <v>154</v>
      </c>
      <c r="AL51" s="8" t="s">
        <v>35</v>
      </c>
    </row>
    <row r="52" spans="1:38" x14ac:dyDescent="0.2">
      <c r="A52" s="99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9" t="s">
        <v>180</v>
      </c>
      <c r="B53" s="39"/>
      <c r="C53" s="39"/>
      <c r="D53" s="39"/>
      <c r="E53" s="39"/>
      <c r="F53" s="39"/>
      <c r="G53" s="39"/>
      <c r="H53" s="39"/>
      <c r="I53" s="39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3"/>
      <c r="U53" s="93"/>
      <c r="V53" s="93"/>
      <c r="W53" s="93"/>
      <c r="X53" s="93"/>
      <c r="Y53" s="91"/>
      <c r="Z53" s="91"/>
      <c r="AA53" s="91"/>
      <c r="AB53" s="91"/>
      <c r="AC53" s="91"/>
      <c r="AD53" s="91"/>
      <c r="AE53" s="91"/>
      <c r="AF53" s="91"/>
      <c r="AG53" s="66"/>
      <c r="AL53" t="s">
        <v>35</v>
      </c>
    </row>
    <row r="54" spans="1:38" x14ac:dyDescent="0.2">
      <c r="A54" s="40"/>
      <c r="B54" s="91"/>
      <c r="C54" s="91"/>
      <c r="D54" s="91"/>
      <c r="E54" s="91"/>
      <c r="F54" s="91"/>
      <c r="G54" s="91"/>
      <c r="H54" s="91"/>
      <c r="I54" s="91"/>
      <c r="J54" s="92"/>
      <c r="K54" s="92"/>
      <c r="L54" s="92"/>
      <c r="M54" s="92"/>
      <c r="N54" s="92"/>
      <c r="O54" s="92"/>
      <c r="P54" s="92"/>
      <c r="Q54" s="91"/>
      <c r="R54" s="91"/>
      <c r="S54" s="91"/>
      <c r="T54" s="94"/>
      <c r="U54" s="94"/>
      <c r="V54" s="94"/>
      <c r="W54" s="94"/>
      <c r="X54" s="94"/>
      <c r="Y54" s="91"/>
      <c r="Z54" s="91"/>
      <c r="AA54" s="91"/>
      <c r="AB54" s="91"/>
      <c r="AC54" s="91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44"/>
      <c r="AE55" s="44"/>
      <c r="AF55" s="44"/>
      <c r="AG55" s="66"/>
    </row>
    <row r="56" spans="1:38" x14ac:dyDescent="0.2">
      <c r="A56" s="40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44"/>
      <c r="AF56" s="44"/>
      <c r="AG56" s="66"/>
    </row>
    <row r="57" spans="1:38" x14ac:dyDescent="0.2">
      <c r="A57" s="40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  <mergeCell ref="L3:L4"/>
    <mergeCell ref="V3:V4"/>
    <mergeCell ref="Y3:Y4"/>
    <mergeCell ref="Z3:Z4"/>
    <mergeCell ref="X3:X4"/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1"/>
  <sheetViews>
    <sheetView topLeftCell="A11" zoomScale="90" zoomScaleNormal="90" workbookViewId="0">
      <selection activeCell="A24" sqref="A24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12" width="5.42578125" style="2" bestFit="1" customWidth="1"/>
    <col min="13" max="13" width="5.85546875" style="2" customWidth="1"/>
    <col min="14" max="14" width="7.42578125" style="2" customWidth="1"/>
    <col min="15" max="15" width="6.5703125" style="2" customWidth="1"/>
    <col min="16" max="17" width="5.42578125" style="2" bestFit="1" customWidth="1"/>
    <col min="18" max="18" width="6.42578125" style="2" bestFit="1" customWidth="1"/>
    <col min="19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5.42578125" style="2" customWidth="1"/>
    <col min="33" max="33" width="7.42578125" style="6" bestFit="1" customWidth="1"/>
    <col min="34" max="34" width="9.140625" style="1"/>
  </cols>
  <sheetData>
    <row r="1" spans="1:37" ht="20.100000000000001" customHeight="1" x14ac:dyDescent="0.2">
      <c r="A1" s="136" t="s">
        <v>160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7" s="4" customFormat="1" ht="20.100000000000001" customHeight="1" x14ac:dyDescent="0.2">
      <c r="A2" s="139" t="s">
        <v>21</v>
      </c>
      <c r="B2" s="134" t="s">
        <v>214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7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7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7" s="5" customFormat="1" x14ac:dyDescent="0.2">
      <c r="A5" s="47" t="s">
        <v>30</v>
      </c>
      <c r="B5" s="102">
        <f>[1]Julho!$J$5</f>
        <v>0.36000000000000004</v>
      </c>
      <c r="C5" s="102">
        <f>[1]Julho!$J$6</f>
        <v>0.36000000000000004</v>
      </c>
      <c r="D5" s="102">
        <f>[1]Julho!$J$7</f>
        <v>0.72000000000000008</v>
      </c>
      <c r="E5" s="102" t="str">
        <f>[1]Julho!$J$8</f>
        <v>*</v>
      </c>
      <c r="F5" s="102" t="str">
        <f>[1]Julho!$J$9</f>
        <v>*</v>
      </c>
      <c r="G5" s="102">
        <f>[1]Julho!$J$10</f>
        <v>0.36000000000000004</v>
      </c>
      <c r="H5" s="102" t="str">
        <f>[1]Julho!$J$11</f>
        <v>*</v>
      </c>
      <c r="I5" s="102" t="str">
        <f>[1]Julho!$J$12</f>
        <v>*</v>
      </c>
      <c r="J5" s="102">
        <f>[1]Julho!$J$13</f>
        <v>5.7600000000000007</v>
      </c>
      <c r="K5" s="102">
        <f>[1]Julho!$J$14</f>
        <v>21.240000000000002</v>
      </c>
      <c r="L5" s="102">
        <f>[1]Julho!$J$15</f>
        <v>16.2</v>
      </c>
      <c r="M5" s="102">
        <f>[1]Julho!$J$16</f>
        <v>29.52</v>
      </c>
      <c r="N5" s="102">
        <f>[1]Julho!$J$17</f>
        <v>21.6</v>
      </c>
      <c r="O5" s="102">
        <f>[1]Julho!$J$18</f>
        <v>24.12</v>
      </c>
      <c r="P5" s="102">
        <f>[1]Julho!$J$19</f>
        <v>26.28</v>
      </c>
      <c r="Q5" s="102">
        <f>[1]Julho!$J$20</f>
        <v>24.840000000000003</v>
      </c>
      <c r="R5" s="102">
        <f>[1]Julho!$J$21</f>
        <v>19.8</v>
      </c>
      <c r="S5" s="102">
        <f>[1]Julho!$J$22</f>
        <v>29.16</v>
      </c>
      <c r="T5" s="102">
        <f>[1]Julho!$J$23</f>
        <v>13.32</v>
      </c>
      <c r="U5" s="102">
        <f>[1]Julho!$J$24</f>
        <v>16.2</v>
      </c>
      <c r="V5" s="102">
        <f>[1]Julho!$J$25</f>
        <v>18</v>
      </c>
      <c r="W5" s="102">
        <f>[1]Julho!$J$26</f>
        <v>24.12</v>
      </c>
      <c r="X5" s="102">
        <f>[1]Julho!$J$27</f>
        <v>23.400000000000002</v>
      </c>
      <c r="Y5" s="102">
        <f>[1]Julho!$J$28</f>
        <v>30.6</v>
      </c>
      <c r="Z5" s="102">
        <f>[1]Julho!$J$29</f>
        <v>20.16</v>
      </c>
      <c r="AA5" s="102">
        <f>[1]Julho!$J$30</f>
        <v>29.880000000000003</v>
      </c>
      <c r="AB5" s="102">
        <f>[1]Julho!$J$31</f>
        <v>38.880000000000003</v>
      </c>
      <c r="AC5" s="102">
        <f>[1]Julho!$J$32</f>
        <v>27.36</v>
      </c>
      <c r="AD5" s="102">
        <f>[1]Julho!$J$33</f>
        <v>24.12</v>
      </c>
      <c r="AE5" s="102">
        <f>[1]Julho!$J$34</f>
        <v>25.56</v>
      </c>
      <c r="AF5" s="102">
        <f>[1]Julho!$J$35</f>
        <v>26.64</v>
      </c>
      <c r="AG5" s="109">
        <f t="shared" ref="AG5" si="1">MAX(B5:AF5)</f>
        <v>38.880000000000003</v>
      </c>
      <c r="AH5" s="108">
        <f t="shared" ref="AH5" si="2">AVERAGE(B5:AF5)</f>
        <v>19.946666666666669</v>
      </c>
    </row>
    <row r="6" spans="1:37" x14ac:dyDescent="0.2">
      <c r="A6" s="47" t="s">
        <v>0</v>
      </c>
      <c r="B6" s="104">
        <f>[2]Julho!$J$5</f>
        <v>18.720000000000002</v>
      </c>
      <c r="C6" s="104">
        <f>[2]Julho!$J$6</f>
        <v>18.720000000000002</v>
      </c>
      <c r="D6" s="104">
        <f>[2]Julho!$J$7</f>
        <v>16.920000000000002</v>
      </c>
      <c r="E6" s="104">
        <f>[2]Julho!$J$8</f>
        <v>30.96</v>
      </c>
      <c r="F6" s="104">
        <f>[2]Julho!$J$9</f>
        <v>23.759999999999998</v>
      </c>
      <c r="G6" s="104">
        <f>[2]Julho!$J$10</f>
        <v>20.52</v>
      </c>
      <c r="H6" s="104">
        <f>[2]Julho!$J$11</f>
        <v>20.16</v>
      </c>
      <c r="I6" s="104">
        <f>[2]Julho!$J$12</f>
        <v>21.240000000000002</v>
      </c>
      <c r="J6" s="104">
        <f>[2]Julho!$J$13</f>
        <v>33.480000000000004</v>
      </c>
      <c r="K6" s="104">
        <f>[2]Julho!$J$14</f>
        <v>23.759999999999998</v>
      </c>
      <c r="L6" s="104">
        <f>[2]Julho!$J$15</f>
        <v>17.64</v>
      </c>
      <c r="M6" s="104">
        <f>[2]Julho!$J$16</f>
        <v>29.880000000000003</v>
      </c>
      <c r="N6" s="104">
        <f>[2]Julho!$J$17</f>
        <v>26.64</v>
      </c>
      <c r="O6" s="104">
        <f>[2]Julho!$J$18</f>
        <v>26.28</v>
      </c>
      <c r="P6" s="104">
        <f>[2]Julho!$J$19</f>
        <v>35.64</v>
      </c>
      <c r="Q6" s="104">
        <f>[2]Julho!$J$20</f>
        <v>33.480000000000004</v>
      </c>
      <c r="R6" s="104">
        <f>[2]Julho!$J$21</f>
        <v>33.480000000000004</v>
      </c>
      <c r="S6" s="104">
        <f>[2]Julho!$J$22</f>
        <v>31.319999999999997</v>
      </c>
      <c r="T6" s="104">
        <f>[2]Julho!$J$23</f>
        <v>27</v>
      </c>
      <c r="U6" s="104">
        <f>[2]Julho!$J$24</f>
        <v>22.68</v>
      </c>
      <c r="V6" s="104">
        <f>[2]Julho!$J$25</f>
        <v>22.68</v>
      </c>
      <c r="W6" s="104">
        <f>[2]Julho!$J$26</f>
        <v>21.6</v>
      </c>
      <c r="X6" s="104">
        <f>[2]Julho!$J$27</f>
        <v>32.4</v>
      </c>
      <c r="Y6" s="104">
        <f>[2]Julho!$J$28</f>
        <v>37.080000000000005</v>
      </c>
      <c r="Z6" s="104">
        <f>[2]Julho!$J$29</f>
        <v>32.4</v>
      </c>
      <c r="AA6" s="104">
        <f>[2]Julho!$J$30</f>
        <v>37.440000000000005</v>
      </c>
      <c r="AB6" s="104">
        <f>[2]Julho!$J$31</f>
        <v>56.16</v>
      </c>
      <c r="AC6" s="104">
        <f>[2]Julho!$J$32</f>
        <v>31.319999999999997</v>
      </c>
      <c r="AD6" s="104">
        <f>[2]Julho!$J$33</f>
        <v>18.720000000000002</v>
      </c>
      <c r="AE6" s="104">
        <f>[2]Julho!$J$34</f>
        <v>28.08</v>
      </c>
      <c r="AF6" s="104">
        <f>[2]Julho!$J$35</f>
        <v>42.12</v>
      </c>
      <c r="AG6" s="109">
        <f t="shared" ref="AG6:AG58" si="3">MAX(B6:AF6)</f>
        <v>56.16</v>
      </c>
      <c r="AH6" s="108">
        <f t="shared" ref="AH6:AH58" si="4">AVERAGE(B6:AF6)</f>
        <v>28.138064516129035</v>
      </c>
    </row>
    <row r="7" spans="1:37" x14ac:dyDescent="0.2">
      <c r="A7" s="47" t="s">
        <v>81</v>
      </c>
      <c r="B7" s="104">
        <f>[3]Julho!$J$5</f>
        <v>34.200000000000003</v>
      </c>
      <c r="C7" s="104">
        <f>[3]Julho!$J$6</f>
        <v>29.16</v>
      </c>
      <c r="D7" s="104">
        <f>[3]Julho!$J$7</f>
        <v>24.12</v>
      </c>
      <c r="E7" s="104">
        <f>[3]Julho!$J$8</f>
        <v>31.319999999999997</v>
      </c>
      <c r="F7" s="104">
        <f>[3]Julho!$J$9</f>
        <v>25.56</v>
      </c>
      <c r="G7" s="104">
        <f>[3]Julho!$J$10</f>
        <v>23.040000000000003</v>
      </c>
      <c r="H7" s="104">
        <f>[3]Julho!$J$11</f>
        <v>24.840000000000003</v>
      </c>
      <c r="I7" s="104">
        <f>[3]Julho!$J$12</f>
        <v>20.88</v>
      </c>
      <c r="J7" s="104">
        <f>[3]Julho!$J$13</f>
        <v>25.2</v>
      </c>
      <c r="K7" s="104">
        <f>[3]Julho!$J$14</f>
        <v>25.56</v>
      </c>
      <c r="L7" s="104">
        <f>[3]Julho!$J$15</f>
        <v>24.12</v>
      </c>
      <c r="M7" s="104">
        <f>[3]Julho!$J$16</f>
        <v>32.04</v>
      </c>
      <c r="N7" s="104">
        <f>[3]Julho!$J$17</f>
        <v>28.08</v>
      </c>
      <c r="O7" s="104">
        <f>[3]Julho!$J$18</f>
        <v>21.6</v>
      </c>
      <c r="P7" s="104">
        <f>[3]Julho!$J$19</f>
        <v>33.119999999999997</v>
      </c>
      <c r="Q7" s="104">
        <f>[3]Julho!$J$20</f>
        <v>30.240000000000002</v>
      </c>
      <c r="R7" s="104">
        <f>[3]Julho!$J$21</f>
        <v>42.480000000000004</v>
      </c>
      <c r="S7" s="104">
        <f>[3]Julho!$J$22</f>
        <v>39.6</v>
      </c>
      <c r="T7" s="104">
        <f>[3]Julho!$J$23</f>
        <v>24.48</v>
      </c>
      <c r="U7" s="104">
        <f>[3]Julho!$J$24</f>
        <v>25.2</v>
      </c>
      <c r="V7" s="104">
        <f>[3]Julho!$J$25</f>
        <v>19.8</v>
      </c>
      <c r="W7" s="104">
        <f>[3]Julho!$J$26</f>
        <v>24.840000000000003</v>
      </c>
      <c r="X7" s="104">
        <f>[3]Julho!$J$27</f>
        <v>28.08</v>
      </c>
      <c r="Y7" s="104">
        <f>[3]Julho!$J$28</f>
        <v>39.24</v>
      </c>
      <c r="Z7" s="104">
        <f>[3]Julho!$J$29</f>
        <v>36</v>
      </c>
      <c r="AA7" s="104">
        <f>[3]Julho!$J$30</f>
        <v>34.56</v>
      </c>
      <c r="AB7" s="104">
        <f>[3]Julho!$J$31</f>
        <v>72.360000000000014</v>
      </c>
      <c r="AC7" s="104">
        <f>[3]Julho!$J$32</f>
        <v>37.080000000000005</v>
      </c>
      <c r="AD7" s="104">
        <f>[3]Julho!$J$33</f>
        <v>28.44</v>
      </c>
      <c r="AE7" s="104">
        <f>[3]Julho!$J$34</f>
        <v>26.28</v>
      </c>
      <c r="AF7" s="104">
        <f>[3]Julho!$J$35</f>
        <v>34.92</v>
      </c>
      <c r="AG7" s="109">
        <f t="shared" si="3"/>
        <v>72.360000000000014</v>
      </c>
      <c r="AH7" s="108">
        <f t="shared" si="4"/>
        <v>30.530322580645166</v>
      </c>
    </row>
    <row r="8" spans="1:37" x14ac:dyDescent="0.2">
      <c r="A8" s="47" t="s">
        <v>1</v>
      </c>
      <c r="B8" s="104">
        <f>[4]Julho!$J$5</f>
        <v>23.759999999999998</v>
      </c>
      <c r="C8" s="104">
        <f>[4]Julho!$J$6</f>
        <v>17.64</v>
      </c>
      <c r="D8" s="104">
        <f>[4]Julho!$J$7</f>
        <v>19.440000000000001</v>
      </c>
      <c r="E8" s="104">
        <f>[4]Julho!$J$8</f>
        <v>36.72</v>
      </c>
      <c r="F8" s="104">
        <f>[4]Julho!$J$9</f>
        <v>20.88</v>
      </c>
      <c r="G8" s="104">
        <f>[4]Julho!$J$10</f>
        <v>28.08</v>
      </c>
      <c r="H8" s="104">
        <f>[4]Julho!$J$11</f>
        <v>16.920000000000002</v>
      </c>
      <c r="I8" s="104">
        <f>[4]Julho!$J$12</f>
        <v>21.6</v>
      </c>
      <c r="J8" s="104">
        <f>[4]Julho!$J$13</f>
        <v>31.319999999999997</v>
      </c>
      <c r="K8" s="104">
        <f>[4]Julho!$J$14</f>
        <v>18.36</v>
      </c>
      <c r="L8" s="104">
        <f>[4]Julho!$J$15</f>
        <v>23.040000000000003</v>
      </c>
      <c r="M8" s="104">
        <f>[4]Julho!$J$16</f>
        <v>28.08</v>
      </c>
      <c r="N8" s="104">
        <f>[4]Julho!$J$17</f>
        <v>26.28</v>
      </c>
      <c r="O8" s="104">
        <f>[4]Julho!$J$18</f>
        <v>27.36</v>
      </c>
      <c r="P8" s="104">
        <f>[4]Julho!$J$19</f>
        <v>28.44</v>
      </c>
      <c r="Q8" s="104">
        <f>[4]Julho!$J$20</f>
        <v>27.720000000000002</v>
      </c>
      <c r="R8" s="104">
        <f>[4]Julho!$J$21</f>
        <v>27</v>
      </c>
      <c r="S8" s="104">
        <f>[4]Julho!$J$22</f>
        <v>28.08</v>
      </c>
      <c r="T8" s="104">
        <f>[4]Julho!$J$23</f>
        <v>33.480000000000004</v>
      </c>
      <c r="U8" s="104">
        <f>[4]Julho!$J$24</f>
        <v>25.56</v>
      </c>
      <c r="V8" s="104">
        <f>[4]Julho!$J$25</f>
        <v>18.720000000000002</v>
      </c>
      <c r="W8" s="104">
        <f>[4]Julho!$J$26</f>
        <v>15.840000000000002</v>
      </c>
      <c r="X8" s="104">
        <f>[4]Julho!$J$27</f>
        <v>18.36</v>
      </c>
      <c r="Y8" s="104">
        <f>[4]Julho!$J$28</f>
        <v>33.840000000000003</v>
      </c>
      <c r="Z8" s="104">
        <f>[4]Julho!$J$29</f>
        <v>34.200000000000003</v>
      </c>
      <c r="AA8" s="104">
        <f>[4]Julho!$J$30</f>
        <v>28.44</v>
      </c>
      <c r="AB8" s="104">
        <f>[4]Julho!$J$31</f>
        <v>46.440000000000005</v>
      </c>
      <c r="AC8" s="104">
        <f>[4]Julho!$J$32</f>
        <v>31.680000000000003</v>
      </c>
      <c r="AD8" s="104">
        <f>[4]Julho!$J$33</f>
        <v>34.92</v>
      </c>
      <c r="AE8" s="104">
        <f>[4]Julho!$J$34</f>
        <v>27.36</v>
      </c>
      <c r="AF8" s="104">
        <f>[4]Julho!$J$35</f>
        <v>23.400000000000002</v>
      </c>
      <c r="AG8" s="109">
        <f t="shared" si="3"/>
        <v>46.440000000000005</v>
      </c>
      <c r="AH8" s="108">
        <f t="shared" si="4"/>
        <v>26.547096774193552</v>
      </c>
    </row>
    <row r="9" spans="1:37" x14ac:dyDescent="0.2">
      <c r="A9" s="47" t="s">
        <v>138</v>
      </c>
      <c r="B9" s="104">
        <f>[5]Julho!$J$5</f>
        <v>30.240000000000002</v>
      </c>
      <c r="C9" s="104">
        <f>[5]Julho!$J$6</f>
        <v>25.2</v>
      </c>
      <c r="D9" s="104">
        <f>[5]Julho!$J$7</f>
        <v>19.079999999999998</v>
      </c>
      <c r="E9" s="104">
        <f>[5]Julho!$J$8</f>
        <v>37.800000000000004</v>
      </c>
      <c r="F9" s="104">
        <f>[5]Julho!$J$9</f>
        <v>28.08</v>
      </c>
      <c r="G9" s="104">
        <f>[5]Julho!$J$10</f>
        <v>30.240000000000002</v>
      </c>
      <c r="H9" s="104">
        <f>[5]Julho!$J$11</f>
        <v>24.12</v>
      </c>
      <c r="I9" s="104">
        <f>[5]Julho!$J$12</f>
        <v>25.2</v>
      </c>
      <c r="J9" s="104">
        <f>[5]Julho!$J$13</f>
        <v>30.240000000000002</v>
      </c>
      <c r="K9" s="104">
        <f>[5]Julho!$J$14</f>
        <v>26.28</v>
      </c>
      <c r="L9" s="104">
        <f>[5]Julho!$J$15</f>
        <v>23.759999999999998</v>
      </c>
      <c r="M9" s="104">
        <f>[5]Julho!$J$16</f>
        <v>33.840000000000003</v>
      </c>
      <c r="N9" s="104">
        <f>[5]Julho!$J$17</f>
        <v>30.96</v>
      </c>
      <c r="O9" s="104">
        <f>[5]Julho!$J$18</f>
        <v>30.96</v>
      </c>
      <c r="P9" s="104">
        <f>[5]Julho!$J$19</f>
        <v>39.96</v>
      </c>
      <c r="Q9" s="104">
        <f>[5]Julho!$J$20</f>
        <v>39.6</v>
      </c>
      <c r="R9" s="104">
        <f>[5]Julho!$J$21</f>
        <v>40.680000000000007</v>
      </c>
      <c r="S9" s="104">
        <f>[5]Julho!$J$22</f>
        <v>30.96</v>
      </c>
      <c r="T9" s="104">
        <f>[5]Julho!$J$23</f>
        <v>33.119999999999997</v>
      </c>
      <c r="U9" s="104">
        <f>[5]Julho!$J$24</f>
        <v>26.28</v>
      </c>
      <c r="V9" s="104">
        <f>[5]Julho!$J$25</f>
        <v>27</v>
      </c>
      <c r="W9" s="104">
        <f>[5]Julho!$J$26</f>
        <v>24.840000000000003</v>
      </c>
      <c r="X9" s="104">
        <f>[5]Julho!$J$27</f>
        <v>32.04</v>
      </c>
      <c r="Y9" s="104">
        <f>[5]Julho!$J$28</f>
        <v>47.16</v>
      </c>
      <c r="Z9" s="104">
        <f>[5]Julho!$J$29</f>
        <v>37.080000000000005</v>
      </c>
      <c r="AA9" s="104">
        <f>[5]Julho!$J$30</f>
        <v>41.04</v>
      </c>
      <c r="AB9" s="104">
        <f>[5]Julho!$J$31</f>
        <v>60.12</v>
      </c>
      <c r="AC9" s="104">
        <f>[5]Julho!$J$32</f>
        <v>47.88</v>
      </c>
      <c r="AD9" s="104">
        <f>[5]Julho!$J$33</f>
        <v>29.880000000000003</v>
      </c>
      <c r="AE9" s="104">
        <f>[5]Julho!$J$34</f>
        <v>30.96</v>
      </c>
      <c r="AF9" s="104">
        <f>[5]Julho!$J$35</f>
        <v>47.88</v>
      </c>
      <c r="AG9" s="109">
        <f t="shared" si="3"/>
        <v>60.12</v>
      </c>
      <c r="AH9" s="108">
        <f t="shared" si="4"/>
        <v>33.305806451612902</v>
      </c>
    </row>
    <row r="10" spans="1:37" x14ac:dyDescent="0.2">
      <c r="A10" s="47" t="s">
        <v>87</v>
      </c>
      <c r="B10" s="104">
        <f>[6]Julho!$J$5</f>
        <v>29.880000000000003</v>
      </c>
      <c r="C10" s="104">
        <f>[6]Julho!$J$6</f>
        <v>36.36</v>
      </c>
      <c r="D10" s="104">
        <f>[6]Julho!$J$7</f>
        <v>43.56</v>
      </c>
      <c r="E10" s="104">
        <f>[6]Julho!$J$8</f>
        <v>40.32</v>
      </c>
      <c r="F10" s="104">
        <f>[6]Julho!$J$9</f>
        <v>34.56</v>
      </c>
      <c r="G10" s="104">
        <f>[6]Julho!$J$10</f>
        <v>27.720000000000002</v>
      </c>
      <c r="H10" s="104">
        <f>[6]Julho!$J$11</f>
        <v>36.36</v>
      </c>
      <c r="I10" s="104">
        <f>[6]Julho!$J$12</f>
        <v>31.319999999999997</v>
      </c>
      <c r="J10" s="104">
        <f>[6]Julho!$J$13</f>
        <v>32.76</v>
      </c>
      <c r="K10" s="104">
        <f>[6]Julho!$J$14</f>
        <v>35.64</v>
      </c>
      <c r="L10" s="104">
        <f>[6]Julho!$J$15</f>
        <v>29.52</v>
      </c>
      <c r="M10" s="104">
        <f>[6]Julho!$J$16</f>
        <v>31.319999999999997</v>
      </c>
      <c r="N10" s="104">
        <f>[6]Julho!$J$17</f>
        <v>27.720000000000002</v>
      </c>
      <c r="O10" s="104">
        <f>[6]Julho!$J$18</f>
        <v>28.8</v>
      </c>
      <c r="P10" s="104">
        <f>[6]Julho!$J$19</f>
        <v>29.16</v>
      </c>
      <c r="Q10" s="104">
        <f>[6]Julho!$J$20</f>
        <v>36.36</v>
      </c>
      <c r="R10" s="104">
        <f>[6]Julho!$J$21</f>
        <v>30.240000000000002</v>
      </c>
      <c r="S10" s="104">
        <f>[6]Julho!$J$22</f>
        <v>40.680000000000007</v>
      </c>
      <c r="T10" s="104">
        <f>[6]Julho!$J$23</f>
        <v>29.52</v>
      </c>
      <c r="U10" s="104">
        <f>[6]Julho!$J$24</f>
        <v>28.44</v>
      </c>
      <c r="V10" s="104">
        <f>[6]Julho!$J$25</f>
        <v>27.720000000000002</v>
      </c>
      <c r="W10" s="104">
        <f>[6]Julho!$J$26</f>
        <v>25.92</v>
      </c>
      <c r="X10" s="104">
        <f>[6]Julho!$J$27</f>
        <v>29.52</v>
      </c>
      <c r="Y10" s="104">
        <f>[6]Julho!$J$28</f>
        <v>38.880000000000003</v>
      </c>
      <c r="Z10" s="104">
        <f>[6]Julho!$J$29</f>
        <v>29.52</v>
      </c>
      <c r="AA10" s="104">
        <f>[6]Julho!$J$30</f>
        <v>35.28</v>
      </c>
      <c r="AB10" s="104">
        <f>[6]Julho!$J$31</f>
        <v>56.16</v>
      </c>
      <c r="AC10" s="104">
        <f>[6]Julho!$J$32</f>
        <v>34.200000000000003</v>
      </c>
      <c r="AD10" s="104">
        <f>[6]Julho!$J$33</f>
        <v>41.76</v>
      </c>
      <c r="AE10" s="104">
        <f>[6]Julho!$J$34</f>
        <v>42.480000000000004</v>
      </c>
      <c r="AF10" s="104">
        <f>[6]Julho!$J$35</f>
        <v>39.24</v>
      </c>
      <c r="AG10" s="109">
        <f t="shared" si="3"/>
        <v>56.16</v>
      </c>
      <c r="AH10" s="108">
        <f t="shared" si="4"/>
        <v>34.223225806451609</v>
      </c>
    </row>
    <row r="11" spans="1:37" x14ac:dyDescent="0.2">
      <c r="A11" s="47" t="s">
        <v>47</v>
      </c>
      <c r="B11" s="104">
        <f>[7]Julho!$J$5</f>
        <v>27.36</v>
      </c>
      <c r="C11" s="104">
        <f>[7]Julho!$J$6</f>
        <v>23.400000000000002</v>
      </c>
      <c r="D11" s="104">
        <f>[7]Julho!$J$7</f>
        <v>30.240000000000002</v>
      </c>
      <c r="E11" s="104">
        <f>[7]Julho!$J$8</f>
        <v>32.76</v>
      </c>
      <c r="F11" s="104">
        <f>[7]Julho!$J$9</f>
        <v>32.04</v>
      </c>
      <c r="G11" s="104">
        <f>[7]Julho!$J$10</f>
        <v>23.400000000000002</v>
      </c>
      <c r="H11" s="104">
        <f>[7]Julho!$J$11</f>
        <v>28.8</v>
      </c>
      <c r="I11" s="104">
        <f>[7]Julho!$J$12</f>
        <v>20.52</v>
      </c>
      <c r="J11" s="104">
        <f>[7]Julho!$J$13</f>
        <v>33.480000000000004</v>
      </c>
      <c r="K11" s="104">
        <f>[7]Julho!$J$14</f>
        <v>32.04</v>
      </c>
      <c r="L11" s="104">
        <f>[7]Julho!$J$15</f>
        <v>28.44</v>
      </c>
      <c r="M11" s="104">
        <f>[7]Julho!$J$16</f>
        <v>29.52</v>
      </c>
      <c r="N11" s="104">
        <f>[7]Julho!$J$17</f>
        <v>29.880000000000003</v>
      </c>
      <c r="O11" s="104">
        <f>[7]Julho!$J$18</f>
        <v>27</v>
      </c>
      <c r="P11" s="104">
        <f>[7]Julho!$J$19</f>
        <v>30.6</v>
      </c>
      <c r="Q11" s="104">
        <f>[7]Julho!$J$20</f>
        <v>32.4</v>
      </c>
      <c r="R11" s="104">
        <f>[7]Julho!$J$21</f>
        <v>33.480000000000004</v>
      </c>
      <c r="S11" s="104">
        <f>[7]Julho!$J$22</f>
        <v>36</v>
      </c>
      <c r="T11" s="104">
        <f>[7]Julho!$J$23</f>
        <v>26.64</v>
      </c>
      <c r="U11" s="104">
        <f>[7]Julho!$J$24</f>
        <v>26.64</v>
      </c>
      <c r="V11" s="104">
        <f>[7]Julho!$J$25</f>
        <v>23.400000000000002</v>
      </c>
      <c r="W11" s="104">
        <f>[7]Julho!$J$26</f>
        <v>28.8</v>
      </c>
      <c r="X11" s="104">
        <f>[7]Julho!$J$27</f>
        <v>30.6</v>
      </c>
      <c r="Y11" s="104">
        <f>[7]Julho!$J$28</f>
        <v>39.24</v>
      </c>
      <c r="Z11" s="104">
        <f>[7]Julho!$J$29</f>
        <v>39.6</v>
      </c>
      <c r="AA11" s="104">
        <f>[7]Julho!$J$30</f>
        <v>34.56</v>
      </c>
      <c r="AB11" s="104">
        <f>[7]Julho!$J$31</f>
        <v>45.36</v>
      </c>
      <c r="AC11" s="104">
        <f>[7]Julho!$J$32</f>
        <v>41.04</v>
      </c>
      <c r="AD11" s="104">
        <f>[7]Julho!$J$33</f>
        <v>34.200000000000003</v>
      </c>
      <c r="AE11" s="104">
        <f>[7]Julho!$J$34</f>
        <v>29.52</v>
      </c>
      <c r="AF11" s="104">
        <f>[7]Julho!$J$35</f>
        <v>32.4</v>
      </c>
      <c r="AG11" s="109">
        <f t="shared" si="3"/>
        <v>45.36</v>
      </c>
      <c r="AH11" s="108">
        <f t="shared" si="4"/>
        <v>31.076129032258063</v>
      </c>
    </row>
    <row r="12" spans="1:37" x14ac:dyDescent="0.2">
      <c r="A12" s="47" t="s">
        <v>90</v>
      </c>
      <c r="B12" s="104">
        <f>[8]Julho!$J$5</f>
        <v>35.28</v>
      </c>
      <c r="C12" s="104">
        <f>[8]Julho!$J$6</f>
        <v>32.76</v>
      </c>
      <c r="D12" s="104">
        <f>[8]Julho!$J$7</f>
        <v>22.32</v>
      </c>
      <c r="E12" s="104">
        <f>[8]Julho!$J$8</f>
        <v>24.12</v>
      </c>
      <c r="F12" s="104">
        <f>[8]Julho!$J$9</f>
        <v>18.36</v>
      </c>
      <c r="G12" s="104">
        <f>[8]Julho!$J$10</f>
        <v>23.400000000000002</v>
      </c>
      <c r="H12" s="104">
        <f>[8]Julho!$J$11</f>
        <v>23.040000000000003</v>
      </c>
      <c r="I12" s="104">
        <f>[8]Julho!$J$12</f>
        <v>24.12</v>
      </c>
      <c r="J12" s="104">
        <f>[8]Julho!$J$13</f>
        <v>26.28</v>
      </c>
      <c r="K12" s="104">
        <f>[8]Julho!$J$14</f>
        <v>22.68</v>
      </c>
      <c r="L12" s="104">
        <f>[8]Julho!$J$15</f>
        <v>24.12</v>
      </c>
      <c r="M12" s="104">
        <f>[8]Julho!$J$16</f>
        <v>28.08</v>
      </c>
      <c r="N12" s="104">
        <f>[8]Julho!$J$17</f>
        <v>28.44</v>
      </c>
      <c r="O12" s="104">
        <f>[8]Julho!$J$18</f>
        <v>27</v>
      </c>
      <c r="P12" s="104">
        <f>[8]Julho!$J$19</f>
        <v>36.72</v>
      </c>
      <c r="Q12" s="104">
        <f>[8]Julho!$J$20</f>
        <v>33.480000000000004</v>
      </c>
      <c r="R12" s="104">
        <f>[8]Julho!$J$21</f>
        <v>44.28</v>
      </c>
      <c r="S12" s="104">
        <f>[8]Julho!$J$22</f>
        <v>23.400000000000002</v>
      </c>
      <c r="T12" s="104">
        <f>[8]Julho!$J$23</f>
        <v>26.28</v>
      </c>
      <c r="U12" s="104">
        <f>[8]Julho!$J$24</f>
        <v>26.64</v>
      </c>
      <c r="V12" s="104">
        <f>[8]Julho!$J$25</f>
        <v>25.92</v>
      </c>
      <c r="W12" s="104">
        <f>[8]Julho!$J$26</f>
        <v>20.52</v>
      </c>
      <c r="X12" s="104">
        <f>[8]Julho!$J$27</f>
        <v>24.840000000000003</v>
      </c>
      <c r="Y12" s="104">
        <f>[8]Julho!$J$28</f>
        <v>37.080000000000005</v>
      </c>
      <c r="Z12" s="104">
        <f>[8]Julho!$J$29</f>
        <v>37.800000000000004</v>
      </c>
      <c r="AA12" s="104">
        <f>[8]Julho!$J$30</f>
        <v>38.159999999999997</v>
      </c>
      <c r="AB12" s="104">
        <f>[8]Julho!$J$31</f>
        <v>47.88</v>
      </c>
      <c r="AC12" s="104">
        <f>[8]Julho!$J$32</f>
        <v>41.76</v>
      </c>
      <c r="AD12" s="104">
        <f>[8]Julho!$J$33</f>
        <v>36.36</v>
      </c>
      <c r="AE12" s="104">
        <f>[8]Julho!$J$34</f>
        <v>30.96</v>
      </c>
      <c r="AF12" s="104">
        <f>[8]Julho!$J$35</f>
        <v>30.240000000000002</v>
      </c>
      <c r="AG12" s="109">
        <f t="shared" si="3"/>
        <v>47.88</v>
      </c>
      <c r="AH12" s="108">
        <f t="shared" si="4"/>
        <v>29.752258064516123</v>
      </c>
    </row>
    <row r="13" spans="1:37" x14ac:dyDescent="0.2">
      <c r="A13" s="47" t="s">
        <v>95</v>
      </c>
      <c r="B13" s="104">
        <f>[9]Julho!$J$5</f>
        <v>34.92</v>
      </c>
      <c r="C13" s="104">
        <f>[9]Julho!$J$6</f>
        <v>28.44</v>
      </c>
      <c r="D13" s="104">
        <f>[9]Julho!$J$7</f>
        <v>18.36</v>
      </c>
      <c r="E13" s="104">
        <f>[9]Julho!$J$8</f>
        <v>30.96</v>
      </c>
      <c r="F13" s="104">
        <f>[9]Julho!$J$9</f>
        <v>27.36</v>
      </c>
      <c r="G13" s="104">
        <f>[9]Julho!$J$10</f>
        <v>28.08</v>
      </c>
      <c r="H13" s="104">
        <f>[9]Julho!$J$11</f>
        <v>24.12</v>
      </c>
      <c r="I13" s="104">
        <f>[9]Julho!$J$12</f>
        <v>20.16</v>
      </c>
      <c r="J13" s="104">
        <f>[9]Julho!$J$13</f>
        <v>28.44</v>
      </c>
      <c r="K13" s="104">
        <f>[9]Julho!$J$14</f>
        <v>26.28</v>
      </c>
      <c r="L13" s="104">
        <f>[9]Julho!$J$15</f>
        <v>27</v>
      </c>
      <c r="M13" s="104">
        <f>[9]Julho!$J$16</f>
        <v>31.319999999999997</v>
      </c>
      <c r="N13" s="104">
        <f>[9]Julho!$J$17</f>
        <v>27.36</v>
      </c>
      <c r="O13" s="104">
        <f>[9]Julho!$J$18</f>
        <v>27</v>
      </c>
      <c r="P13" s="104">
        <f>[9]Julho!$J$19</f>
        <v>41.04</v>
      </c>
      <c r="Q13" s="104">
        <f>[9]Julho!$J$20</f>
        <v>37.440000000000005</v>
      </c>
      <c r="R13" s="104">
        <f>[9]Julho!$J$21</f>
        <v>43.2</v>
      </c>
      <c r="S13" s="104">
        <f>[9]Julho!$J$22</f>
        <v>37.080000000000005</v>
      </c>
      <c r="T13" s="104">
        <f>[9]Julho!$J$23</f>
        <v>24.12</v>
      </c>
      <c r="U13" s="104">
        <f>[9]Julho!$J$24</f>
        <v>31.319999999999997</v>
      </c>
      <c r="V13" s="104">
        <f>[9]Julho!$J$25</f>
        <v>27</v>
      </c>
      <c r="W13" s="104">
        <f>[9]Julho!$J$26</f>
        <v>28.08</v>
      </c>
      <c r="X13" s="104">
        <f>[9]Julho!$J$27</f>
        <v>27.720000000000002</v>
      </c>
      <c r="Y13" s="104">
        <f>[9]Julho!$J$28</f>
        <v>43.56</v>
      </c>
      <c r="Z13" s="104">
        <f>[9]Julho!$J$29</f>
        <v>45</v>
      </c>
      <c r="AA13" s="104">
        <f>[9]Julho!$J$30</f>
        <v>45.72</v>
      </c>
      <c r="AB13" s="104">
        <f>[9]Julho!$J$31</f>
        <v>54.36</v>
      </c>
      <c r="AC13" s="104">
        <f>[9]Julho!$J$32</f>
        <v>41.04</v>
      </c>
      <c r="AD13" s="104">
        <f>[9]Julho!$J$33</f>
        <v>32.76</v>
      </c>
      <c r="AE13" s="104">
        <f>[9]Julho!$J$34</f>
        <v>25.92</v>
      </c>
      <c r="AF13" s="104">
        <f>[9]Julho!$J$35</f>
        <v>41.4</v>
      </c>
      <c r="AG13" s="109">
        <f t="shared" si="3"/>
        <v>54.36</v>
      </c>
      <c r="AH13" s="108">
        <f t="shared" si="4"/>
        <v>32.469677419354838</v>
      </c>
    </row>
    <row r="14" spans="1:37" x14ac:dyDescent="0.2">
      <c r="A14" s="47" t="s">
        <v>139</v>
      </c>
      <c r="B14" s="104">
        <f>[10]Julho!$J$5</f>
        <v>39.96</v>
      </c>
      <c r="C14" s="104">
        <f>[10]Julho!$J$6</f>
        <v>33.840000000000003</v>
      </c>
      <c r="D14" s="104">
        <f>[10]Julho!$J$7</f>
        <v>37.800000000000004</v>
      </c>
      <c r="E14" s="104">
        <f>[10]Julho!$J$8</f>
        <v>34.200000000000003</v>
      </c>
      <c r="F14" s="104">
        <f>[10]Julho!$J$9</f>
        <v>28.8</v>
      </c>
      <c r="G14" s="104">
        <f>[10]Julho!$J$10</f>
        <v>36.36</v>
      </c>
      <c r="H14" s="104">
        <f>[10]Julho!$J$11</f>
        <v>33.119999999999997</v>
      </c>
      <c r="I14" s="104">
        <f>[10]Julho!$J$12</f>
        <v>30.6</v>
      </c>
      <c r="J14" s="104">
        <f>[10]Julho!$J$13</f>
        <v>34.200000000000003</v>
      </c>
      <c r="K14" s="104">
        <f>[10]Julho!$J$14</f>
        <v>31.319999999999997</v>
      </c>
      <c r="L14" s="104">
        <f>[10]Julho!$J$15</f>
        <v>27</v>
      </c>
      <c r="M14" s="104">
        <f>[10]Julho!$J$16</f>
        <v>28.8</v>
      </c>
      <c r="N14" s="104">
        <f>[10]Julho!$J$17</f>
        <v>25.92</v>
      </c>
      <c r="O14" s="104">
        <f>[10]Julho!$J$18</f>
        <v>32.04</v>
      </c>
      <c r="P14" s="104">
        <f>[10]Julho!$J$19</f>
        <v>23.400000000000002</v>
      </c>
      <c r="Q14" s="104">
        <f>[10]Julho!$J$20</f>
        <v>27.36</v>
      </c>
      <c r="R14" s="104">
        <f>[10]Julho!$J$21</f>
        <v>32.4</v>
      </c>
      <c r="S14" s="104">
        <f>[10]Julho!$J$22</f>
        <v>43.92</v>
      </c>
      <c r="T14" s="104">
        <f>[10]Julho!$J$23</f>
        <v>25.56</v>
      </c>
      <c r="U14" s="104">
        <f>[10]Julho!$J$24</f>
        <v>27</v>
      </c>
      <c r="V14" s="104">
        <f>[10]Julho!$J$25</f>
        <v>21.96</v>
      </c>
      <c r="W14" s="104">
        <f>[10]Julho!$J$26</f>
        <v>24.840000000000003</v>
      </c>
      <c r="X14" s="104">
        <f>[10]Julho!$J$27</f>
        <v>21.240000000000002</v>
      </c>
      <c r="Y14" s="104">
        <f>[10]Julho!$J$28</f>
        <v>35.28</v>
      </c>
      <c r="Z14" s="104">
        <f>[10]Julho!$J$29</f>
        <v>25.92</v>
      </c>
      <c r="AA14" s="104">
        <f>[10]Julho!$J$30</f>
        <v>33.480000000000004</v>
      </c>
      <c r="AB14" s="104">
        <f>[10]Julho!$J$31</f>
        <v>46.080000000000005</v>
      </c>
      <c r="AC14" s="104">
        <f>[10]Julho!$J$32</f>
        <v>38.159999999999997</v>
      </c>
      <c r="AD14" s="104">
        <f>[10]Julho!$J$33</f>
        <v>46.800000000000004</v>
      </c>
      <c r="AE14" s="104">
        <f>[10]Julho!$J$34</f>
        <v>28.08</v>
      </c>
      <c r="AF14" s="104">
        <f>[10]Julho!$J$35</f>
        <v>39.96</v>
      </c>
      <c r="AG14" s="109">
        <f t="shared" si="3"/>
        <v>46.800000000000004</v>
      </c>
      <c r="AH14" s="108">
        <f t="shared" si="4"/>
        <v>32.109677419354838</v>
      </c>
    </row>
    <row r="15" spans="1:37" x14ac:dyDescent="0.2">
      <c r="A15" s="47" t="s">
        <v>2</v>
      </c>
      <c r="B15" s="104">
        <f>[11]Julho!$J$5</f>
        <v>34.200000000000003</v>
      </c>
      <c r="C15" s="104">
        <f>[11]Julho!$J$6</f>
        <v>34.92</v>
      </c>
      <c r="D15" s="104">
        <f>[11]Julho!$J$7</f>
        <v>39.6</v>
      </c>
      <c r="E15" s="104">
        <f>[11]Julho!$J$8</f>
        <v>46.080000000000005</v>
      </c>
      <c r="F15" s="104">
        <f>[11]Julho!$J$9</f>
        <v>40.32</v>
      </c>
      <c r="G15" s="104">
        <f>[11]Julho!$J$10</f>
        <v>25.56</v>
      </c>
      <c r="H15" s="104">
        <f>[11]Julho!$J$11</f>
        <v>38.880000000000003</v>
      </c>
      <c r="I15" s="104">
        <f>[11]Julho!$J$12</f>
        <v>23.400000000000002</v>
      </c>
      <c r="J15" s="104">
        <f>[11]Julho!$J$13</f>
        <v>35.64</v>
      </c>
      <c r="K15" s="104">
        <f>[11]Julho!$J$14</f>
        <v>36.72</v>
      </c>
      <c r="L15" s="104">
        <f>[11]Julho!$J$15</f>
        <v>41.04</v>
      </c>
      <c r="M15" s="104">
        <f>[11]Julho!$J$16</f>
        <v>30.6</v>
      </c>
      <c r="N15" s="104">
        <f>[11]Julho!$J$17</f>
        <v>30.96</v>
      </c>
      <c r="O15" s="104">
        <f>[11]Julho!$J$18</f>
        <v>34.200000000000003</v>
      </c>
      <c r="P15" s="104">
        <f>[11]Julho!$J$19</f>
        <v>30.240000000000002</v>
      </c>
      <c r="Q15" s="104">
        <f>[11]Julho!$J$20</f>
        <v>33.480000000000004</v>
      </c>
      <c r="R15" s="104">
        <f>[11]Julho!$J$21</f>
        <v>28.8</v>
      </c>
      <c r="S15" s="104">
        <f>[11]Julho!$J$22</f>
        <v>40.680000000000007</v>
      </c>
      <c r="T15" s="104">
        <f>[11]Julho!$J$23</f>
        <v>29.52</v>
      </c>
      <c r="U15" s="104">
        <f>[11]Julho!$J$24</f>
        <v>27</v>
      </c>
      <c r="V15" s="104">
        <f>[11]Julho!$J$25</f>
        <v>33.480000000000004</v>
      </c>
      <c r="W15" s="104">
        <f>[11]Julho!$J$26</f>
        <v>21.96</v>
      </c>
      <c r="X15" s="104">
        <f>[11]Julho!$J$27</f>
        <v>32.04</v>
      </c>
      <c r="Y15" s="104">
        <f>[11]Julho!$J$28</f>
        <v>39.6</v>
      </c>
      <c r="Z15" s="104">
        <f>[11]Julho!$J$29</f>
        <v>38.159999999999997</v>
      </c>
      <c r="AA15" s="104">
        <f>[11]Julho!$J$30</f>
        <v>36.72</v>
      </c>
      <c r="AB15" s="104">
        <f>[11]Julho!$J$31</f>
        <v>51.480000000000004</v>
      </c>
      <c r="AC15" s="104">
        <f>[11]Julho!$J$32</f>
        <v>33.480000000000004</v>
      </c>
      <c r="AD15" s="104">
        <f>[11]Julho!$J$33</f>
        <v>39.6</v>
      </c>
      <c r="AE15" s="104">
        <f>[11]Julho!$J$34</f>
        <v>36</v>
      </c>
      <c r="AF15" s="104">
        <f>[11]Julho!$J$35</f>
        <v>46.800000000000004</v>
      </c>
      <c r="AG15" s="109">
        <f>MAX(B15:AF15)</f>
        <v>51.480000000000004</v>
      </c>
      <c r="AH15" s="108">
        <f t="shared" si="4"/>
        <v>35.198709677419359</v>
      </c>
      <c r="AJ15" s="12" t="s">
        <v>35</v>
      </c>
      <c r="AK15" t="s">
        <v>35</v>
      </c>
    </row>
    <row r="16" spans="1:37" x14ac:dyDescent="0.2">
      <c r="A16" s="47" t="s">
        <v>288</v>
      </c>
      <c r="B16" s="104" t="str">
        <f>[12]Julho!$J$5</f>
        <v>*</v>
      </c>
      <c r="C16" s="104" t="str">
        <f>[12]Julho!$J$6</f>
        <v>*</v>
      </c>
      <c r="D16" s="104" t="str">
        <f>[12]Julho!$J$7</f>
        <v>*</v>
      </c>
      <c r="E16" s="104" t="str">
        <f>[12]Julho!$J$8</f>
        <v>*</v>
      </c>
      <c r="F16" s="104" t="str">
        <f>[12]Julho!$J$9</f>
        <v>*</v>
      </c>
      <c r="G16" s="104" t="str">
        <f>[12]Julho!$J$10</f>
        <v>*</v>
      </c>
      <c r="H16" s="104" t="str">
        <f>[12]Julho!$J$11</f>
        <v>*</v>
      </c>
      <c r="I16" s="104" t="str">
        <f>[12]Julho!$J$12</f>
        <v>*</v>
      </c>
      <c r="J16" s="104" t="str">
        <f>[12]Julho!$J$13</f>
        <v>*</v>
      </c>
      <c r="K16" s="104" t="str">
        <f>[12]Julho!$J$14</f>
        <v>*</v>
      </c>
      <c r="L16" s="104" t="str">
        <f>[12]Julho!$J$15</f>
        <v>*</v>
      </c>
      <c r="M16" s="104" t="str">
        <f>[12]Julho!$J$16</f>
        <v>*</v>
      </c>
      <c r="N16" s="104" t="str">
        <f>[12]Julho!$J$17</f>
        <v>*</v>
      </c>
      <c r="O16" s="104" t="str">
        <f>[12]Julho!$J$18</f>
        <v>*</v>
      </c>
      <c r="P16" s="104" t="str">
        <f>[12]Julho!$J$19</f>
        <v>*</v>
      </c>
      <c r="Q16" s="104" t="str">
        <f>[12]Julho!$J$20</f>
        <v>*</v>
      </c>
      <c r="R16" s="104" t="str">
        <f>[12]Julho!$J$21</f>
        <v>*</v>
      </c>
      <c r="S16" s="104" t="str">
        <f>[12]Julho!$J$22</f>
        <v>*</v>
      </c>
      <c r="T16" s="104" t="str">
        <f>[12]Julho!$J$23</f>
        <v>*</v>
      </c>
      <c r="U16" s="104" t="str">
        <f>[12]Julho!$J$24</f>
        <v>*</v>
      </c>
      <c r="V16" s="104" t="str">
        <f>[12]Julho!$J$25</f>
        <v>*</v>
      </c>
      <c r="W16" s="104" t="str">
        <f>[12]Julho!$J$26</f>
        <v>*</v>
      </c>
      <c r="X16" s="104" t="str">
        <f>[12]Julho!$J$27</f>
        <v>*</v>
      </c>
      <c r="Y16" s="104" t="str">
        <f>[12]Julho!$J$28</f>
        <v>*</v>
      </c>
      <c r="Z16" s="104" t="str">
        <f>[12]Julho!$J$29</f>
        <v>*</v>
      </c>
      <c r="AA16" s="104" t="str">
        <f>[12]Julho!$J$30</f>
        <v>*</v>
      </c>
      <c r="AB16" s="104" t="str">
        <f>[12]Julho!$J$31</f>
        <v>*</v>
      </c>
      <c r="AC16" s="104" t="str">
        <f>[12]Julho!$J$32</f>
        <v>*</v>
      </c>
      <c r="AD16" s="104" t="str">
        <f>[12]Julho!$J$33</f>
        <v>*</v>
      </c>
      <c r="AE16" s="104" t="str">
        <f>[12]Julho!$J$34</f>
        <v>*</v>
      </c>
      <c r="AF16" s="104" t="str">
        <f>[12]Julho!$J$35</f>
        <v>*</v>
      </c>
      <c r="AG16" s="109" t="s">
        <v>154</v>
      </c>
      <c r="AH16" s="108" t="s">
        <v>154</v>
      </c>
      <c r="AJ16" s="12"/>
    </row>
    <row r="17" spans="1:38" x14ac:dyDescent="0.2">
      <c r="A17" s="47" t="s">
        <v>3</v>
      </c>
      <c r="B17" s="104">
        <f>[13]Julho!$J$5</f>
        <v>30.6</v>
      </c>
      <c r="C17" s="104">
        <f>[13]Julho!$J$6</f>
        <v>21.240000000000002</v>
      </c>
      <c r="D17" s="104">
        <f>[13]Julho!$J$7</f>
        <v>24.840000000000003</v>
      </c>
      <c r="E17" s="104">
        <f>[13]Julho!$J$8</f>
        <v>27</v>
      </c>
      <c r="F17" s="104">
        <f>[13]Julho!$J$9</f>
        <v>23.400000000000002</v>
      </c>
      <c r="G17" s="104">
        <f>[13]Julho!$J$10</f>
        <v>23.400000000000002</v>
      </c>
      <c r="H17" s="104">
        <f>[13]Julho!$J$11</f>
        <v>22.32</v>
      </c>
      <c r="I17" s="104">
        <f>[13]Julho!$J$12</f>
        <v>28.8</v>
      </c>
      <c r="J17" s="104">
        <f>[13]Julho!$J$13</f>
        <v>31.680000000000003</v>
      </c>
      <c r="K17" s="104">
        <f>[13]Julho!$J$14</f>
        <v>29.880000000000003</v>
      </c>
      <c r="L17" s="104">
        <f>[13]Julho!$J$15</f>
        <v>25.2</v>
      </c>
      <c r="M17" s="104">
        <f>[13]Julho!$J$16</f>
        <v>28.44</v>
      </c>
      <c r="N17" s="104">
        <f>[13]Julho!$J$17</f>
        <v>22.68</v>
      </c>
      <c r="O17" s="104">
        <f>[13]Julho!$J$18</f>
        <v>21.96</v>
      </c>
      <c r="P17" s="104">
        <f>[13]Julho!$J$19</f>
        <v>24.12</v>
      </c>
      <c r="Q17" s="104">
        <f>[13]Julho!$J$20</f>
        <v>22.32</v>
      </c>
      <c r="R17" s="104">
        <f>[13]Julho!$J$21</f>
        <v>19.440000000000001</v>
      </c>
      <c r="S17" s="104">
        <f>[13]Julho!$J$22</f>
        <v>27.720000000000002</v>
      </c>
      <c r="T17" s="104">
        <f>[13]Julho!$J$23</f>
        <v>18.36</v>
      </c>
      <c r="U17" s="104">
        <f>[13]Julho!$J$24</f>
        <v>19.8</v>
      </c>
      <c r="V17" s="104">
        <f>[13]Julho!$J$25</f>
        <v>21.96</v>
      </c>
      <c r="W17" s="104">
        <f>[13]Julho!$J$26</f>
        <v>21.96</v>
      </c>
      <c r="X17" s="104">
        <f>[13]Julho!$J$27</f>
        <v>23.400000000000002</v>
      </c>
      <c r="Y17" s="104">
        <f>[13]Julho!$J$28</f>
        <v>20.52</v>
      </c>
      <c r="Z17" s="104">
        <f>[13]Julho!$J$29</f>
        <v>22.68</v>
      </c>
      <c r="AA17" s="104">
        <f>[13]Julho!$J$30</f>
        <v>22.68</v>
      </c>
      <c r="AB17" s="104">
        <f>[13]Julho!$J$31</f>
        <v>36.72</v>
      </c>
      <c r="AC17" s="104">
        <f>[13]Julho!$J$32</f>
        <v>26.28</v>
      </c>
      <c r="AD17" s="104">
        <f>[13]Julho!$J$33</f>
        <v>23.400000000000002</v>
      </c>
      <c r="AE17" s="104">
        <f>[13]Julho!$J$34</f>
        <v>26.28</v>
      </c>
      <c r="AF17" s="104">
        <f>[13]Julho!$J$35</f>
        <v>21.96</v>
      </c>
      <c r="AG17" s="109">
        <f>MAX(B17:AF17)</f>
        <v>36.72</v>
      </c>
      <c r="AH17" s="108">
        <f>AVERAGE(B17:AF17)</f>
        <v>24.549677419354836</v>
      </c>
      <c r="AJ17" s="12"/>
    </row>
    <row r="18" spans="1:38" x14ac:dyDescent="0.2">
      <c r="A18" s="47" t="s">
        <v>4</v>
      </c>
      <c r="B18" s="104">
        <f>[14]Julho!$J$5</f>
        <v>29.16</v>
      </c>
      <c r="C18" s="104">
        <f>[14]Julho!$J$6</f>
        <v>24.840000000000003</v>
      </c>
      <c r="D18" s="104">
        <f>[14]Julho!$J$7</f>
        <v>24.840000000000003</v>
      </c>
      <c r="E18" s="104">
        <f>[14]Julho!$J$8</f>
        <v>32.4</v>
      </c>
      <c r="F18" s="104">
        <f>[14]Julho!$J$9</f>
        <v>24.12</v>
      </c>
      <c r="G18" s="104">
        <f>[14]Julho!$J$10</f>
        <v>30.240000000000002</v>
      </c>
      <c r="H18" s="104">
        <f>[14]Julho!$J$11</f>
        <v>27</v>
      </c>
      <c r="I18" s="104">
        <f>[14]Julho!$J$12</f>
        <v>24.48</v>
      </c>
      <c r="J18" s="104">
        <f>[14]Julho!$J$13</f>
        <v>29.880000000000003</v>
      </c>
      <c r="K18" s="104">
        <f>[14]Julho!$J$14</f>
        <v>31.680000000000003</v>
      </c>
      <c r="L18" s="104">
        <f>[14]Julho!$J$15</f>
        <v>28.08</v>
      </c>
      <c r="M18" s="104">
        <f>[14]Julho!$J$16</f>
        <v>33.119999999999997</v>
      </c>
      <c r="N18" s="104">
        <f>[14]Julho!$J$17</f>
        <v>28.8</v>
      </c>
      <c r="O18" s="104">
        <f>[14]Julho!$J$18</f>
        <v>29.880000000000003</v>
      </c>
      <c r="P18" s="104">
        <f>[14]Julho!$J$19</f>
        <v>27</v>
      </c>
      <c r="Q18" s="104">
        <f>[14]Julho!$J$20</f>
        <v>30.6</v>
      </c>
      <c r="R18" s="104">
        <f>[14]Julho!$J$21</f>
        <v>25.56</v>
      </c>
      <c r="S18" s="104">
        <f>[14]Julho!$J$22</f>
        <v>26.28</v>
      </c>
      <c r="T18" s="104">
        <f>[14]Julho!$J$23</f>
        <v>42.84</v>
      </c>
      <c r="U18" s="104">
        <f>[14]Julho!$J$24</f>
        <v>24.48</v>
      </c>
      <c r="V18" s="104">
        <f>[14]Julho!$J$25</f>
        <v>36.36</v>
      </c>
      <c r="W18" s="104">
        <f>[14]Julho!$J$26</f>
        <v>26.28</v>
      </c>
      <c r="X18" s="104">
        <f>[14]Julho!$J$27</f>
        <v>29.880000000000003</v>
      </c>
      <c r="Y18" s="104">
        <f>[14]Julho!$J$28</f>
        <v>33.480000000000004</v>
      </c>
      <c r="Z18" s="104">
        <f>[14]Julho!$J$29</f>
        <v>18.36</v>
      </c>
      <c r="AA18" s="104">
        <f>[14]Julho!$J$30</f>
        <v>29.52</v>
      </c>
      <c r="AB18" s="104">
        <f>[14]Julho!$J$31</f>
        <v>52.56</v>
      </c>
      <c r="AC18" s="104">
        <f>[14]Julho!$J$32</f>
        <v>28.8</v>
      </c>
      <c r="AD18" s="104">
        <f>[14]Julho!$J$33</f>
        <v>35.64</v>
      </c>
      <c r="AE18" s="104">
        <f>[14]Julho!$J$34</f>
        <v>29.880000000000003</v>
      </c>
      <c r="AF18" s="104">
        <f>[14]Julho!$J$35</f>
        <v>32.76</v>
      </c>
      <c r="AG18" s="109">
        <f t="shared" si="3"/>
        <v>52.56</v>
      </c>
      <c r="AH18" s="108">
        <f t="shared" si="4"/>
        <v>29.961290322580645</v>
      </c>
    </row>
    <row r="19" spans="1:38" x14ac:dyDescent="0.2">
      <c r="A19" s="47" t="s">
        <v>209</v>
      </c>
      <c r="B19" s="104">
        <f>[15]Julho!$J$5</f>
        <v>31.680000000000003</v>
      </c>
      <c r="C19" s="104">
        <f>[15]Julho!$J$6</f>
        <v>26.28</v>
      </c>
      <c r="D19" s="104">
        <f>[15]Julho!$J$7</f>
        <v>23.040000000000003</v>
      </c>
      <c r="E19" s="104">
        <f>[15]Julho!$J$8</f>
        <v>27.720000000000002</v>
      </c>
      <c r="F19" s="104">
        <f>[15]Julho!$J$9</f>
        <v>22.68</v>
      </c>
      <c r="G19" s="104">
        <f>[15]Julho!$J$10</f>
        <v>26.28</v>
      </c>
      <c r="H19" s="104">
        <f>[15]Julho!$J$11</f>
        <v>18.720000000000002</v>
      </c>
      <c r="I19" s="104">
        <f>[15]Julho!$J$12</f>
        <v>20.16</v>
      </c>
      <c r="J19" s="104">
        <f>[15]Julho!$J$13</f>
        <v>26.64</v>
      </c>
      <c r="K19" s="104">
        <f>[15]Julho!$J$14</f>
        <v>23.400000000000002</v>
      </c>
      <c r="L19" s="104">
        <f>[15]Julho!$J$15</f>
        <v>24.48</v>
      </c>
      <c r="M19" s="104">
        <f>[15]Julho!$J$16</f>
        <v>32.04</v>
      </c>
      <c r="N19" s="104">
        <f>[15]Julho!$J$17</f>
        <v>25.92</v>
      </c>
      <c r="O19" s="104">
        <f>[15]Julho!$J$18</f>
        <v>28.8</v>
      </c>
      <c r="P19" s="104">
        <f>[15]Julho!$J$19</f>
        <v>35.28</v>
      </c>
      <c r="Q19" s="104">
        <f>[15]Julho!$J$20</f>
        <v>31.319999999999997</v>
      </c>
      <c r="R19" s="104">
        <f>[15]Julho!$J$21</f>
        <v>36.36</v>
      </c>
      <c r="S19" s="104">
        <f>[15]Julho!$J$22</f>
        <v>31.680000000000003</v>
      </c>
      <c r="T19" s="104">
        <f>[15]Julho!$J$23</f>
        <v>21.96</v>
      </c>
      <c r="U19" s="104">
        <f>[15]Julho!$J$24</f>
        <v>31.319999999999997</v>
      </c>
      <c r="V19" s="104">
        <f>[15]Julho!$J$25</f>
        <v>28.08</v>
      </c>
      <c r="W19" s="104">
        <f>[15]Julho!$J$26</f>
        <v>19.079999999999998</v>
      </c>
      <c r="X19" s="104">
        <f>[15]Julho!$J$27</f>
        <v>21.240000000000002</v>
      </c>
      <c r="Y19" s="104">
        <f>[15]Julho!$J$28</f>
        <v>37.440000000000005</v>
      </c>
      <c r="Z19" s="104">
        <f>[15]Julho!$J$29</f>
        <v>27.720000000000002</v>
      </c>
      <c r="AA19" s="104">
        <f>[15]Julho!$J$30</f>
        <v>34.92</v>
      </c>
      <c r="AB19" s="104">
        <f>[15]Julho!$J$31</f>
        <v>56.88</v>
      </c>
      <c r="AC19" s="104">
        <f>[15]Julho!$J$32</f>
        <v>39.24</v>
      </c>
      <c r="AD19" s="104">
        <f>[15]Julho!$J$33</f>
        <v>38.880000000000003</v>
      </c>
      <c r="AE19" s="104">
        <f>[15]Julho!$J$34</f>
        <v>26.28</v>
      </c>
      <c r="AF19" s="104">
        <f>[15]Julho!$J$35</f>
        <v>33.119999999999997</v>
      </c>
      <c r="AG19" s="109">
        <f t="shared" si="3"/>
        <v>56.88</v>
      </c>
      <c r="AH19" s="108">
        <f t="shared" si="4"/>
        <v>29.310967741935492</v>
      </c>
    </row>
    <row r="20" spans="1:38" hidden="1" x14ac:dyDescent="0.2">
      <c r="A20" s="47" t="s">
        <v>5</v>
      </c>
      <c r="B20" s="104" t="str">
        <f>[16]Julho!$J$5</f>
        <v>*</v>
      </c>
      <c r="C20" s="104" t="str">
        <f>[16]Julho!$J$6</f>
        <v>*</v>
      </c>
      <c r="D20" s="104" t="str">
        <f>[16]Julho!$J$7</f>
        <v>*</v>
      </c>
      <c r="E20" s="104" t="str">
        <f>[16]Julho!$J$8</f>
        <v>*</v>
      </c>
      <c r="F20" s="104" t="str">
        <f>[16]Julho!$J$9</f>
        <v>*</v>
      </c>
      <c r="G20" s="104" t="str">
        <f>[16]Julho!$J$10</f>
        <v>*</v>
      </c>
      <c r="H20" s="104" t="str">
        <f>[16]Julho!$J$11</f>
        <v>*</v>
      </c>
      <c r="I20" s="104" t="str">
        <f>[16]Julho!$J$12</f>
        <v>*</v>
      </c>
      <c r="J20" s="104" t="str">
        <f>[16]Julho!$J$13</f>
        <v>*</v>
      </c>
      <c r="K20" s="104" t="str">
        <f>[16]Julho!$J$14</f>
        <v>*</v>
      </c>
      <c r="L20" s="104" t="str">
        <f>[16]Julho!$J$15</f>
        <v>*</v>
      </c>
      <c r="M20" s="104" t="str">
        <f>[16]Julho!$J$16</f>
        <v>*</v>
      </c>
      <c r="N20" s="104" t="str">
        <f>[16]Julho!$J$17</f>
        <v>*</v>
      </c>
      <c r="O20" s="104" t="str">
        <f>[16]Julho!$J$18</f>
        <v>*</v>
      </c>
      <c r="P20" s="104" t="str">
        <f>[16]Julho!$J$19</f>
        <v>*</v>
      </c>
      <c r="Q20" s="104" t="str">
        <f>[16]Julho!$J$20</f>
        <v>*</v>
      </c>
      <c r="R20" s="104" t="str">
        <f>[16]Julho!$J$21</f>
        <v>*</v>
      </c>
      <c r="S20" s="104" t="str">
        <f>[16]Julho!$J$22</f>
        <v>*</v>
      </c>
      <c r="T20" s="104" t="str">
        <f>[16]Julho!$J$23</f>
        <v>*</v>
      </c>
      <c r="U20" s="104" t="str">
        <f>[16]Julho!$J$24</f>
        <v>*</v>
      </c>
      <c r="V20" s="104" t="str">
        <f>[16]Julho!$J$25</f>
        <v>*</v>
      </c>
      <c r="W20" s="104" t="str">
        <f>[16]Julho!$J$26</f>
        <v>*</v>
      </c>
      <c r="X20" s="104" t="str">
        <f>[16]Julho!$J$27</f>
        <v>*</v>
      </c>
      <c r="Y20" s="104" t="str">
        <f>[16]Julho!$J$28</f>
        <v>*</v>
      </c>
      <c r="Z20" s="104" t="str">
        <f>[16]Julho!$J$29</f>
        <v>*</v>
      </c>
      <c r="AA20" s="104" t="str">
        <f>[16]Julho!$J$30</f>
        <v>*</v>
      </c>
      <c r="AB20" s="104" t="str">
        <f>[16]Julho!$J$31</f>
        <v>*</v>
      </c>
      <c r="AC20" s="104" t="str">
        <f>[16]Julho!$J$32</f>
        <v>*</v>
      </c>
      <c r="AD20" s="104" t="str">
        <f>[16]Julho!$J$33</f>
        <v>*</v>
      </c>
      <c r="AE20" s="104" t="str">
        <f>[16]Julho!$J$34</f>
        <v>*</v>
      </c>
      <c r="AF20" s="104" t="str">
        <f>[16]Julho!$J$35</f>
        <v>*</v>
      </c>
      <c r="AG20" s="109">
        <f t="shared" si="3"/>
        <v>0</v>
      </c>
      <c r="AH20" s="108" t="s">
        <v>154</v>
      </c>
      <c r="AI20" s="12" t="s">
        <v>35</v>
      </c>
    </row>
    <row r="21" spans="1:38" x14ac:dyDescent="0.2">
      <c r="A21" s="47" t="s">
        <v>276</v>
      </c>
      <c r="B21" s="104" t="str">
        <f>[17]Julho!$J$5</f>
        <v>*</v>
      </c>
      <c r="C21" s="104" t="str">
        <f>[17]Julho!$J$6</f>
        <v>*</v>
      </c>
      <c r="D21" s="104" t="str">
        <f>[17]Julho!$J$7</f>
        <v>*</v>
      </c>
      <c r="E21" s="104" t="str">
        <f>[17]Julho!$J$8</f>
        <v>*</v>
      </c>
      <c r="F21" s="104" t="str">
        <f>[17]Julho!$J$9</f>
        <v>*</v>
      </c>
      <c r="G21" s="104" t="str">
        <f>[17]Julho!$J$10</f>
        <v>*</v>
      </c>
      <c r="H21" s="104" t="str">
        <f>[17]Julho!$J$11</f>
        <v>*</v>
      </c>
      <c r="I21" s="104" t="str">
        <f>[17]Julho!$J$12</f>
        <v>*</v>
      </c>
      <c r="J21" s="104" t="str">
        <f>[17]Julho!$J$13</f>
        <v>*</v>
      </c>
      <c r="K21" s="104" t="str">
        <f>[17]Julho!$J$14</f>
        <v>*</v>
      </c>
      <c r="L21" s="104" t="str">
        <f>[17]Julho!$J$15</f>
        <v>*</v>
      </c>
      <c r="M21" s="104" t="str">
        <f>[17]Julho!$J$16</f>
        <v>*</v>
      </c>
      <c r="N21" s="104" t="str">
        <f>[17]Julho!$J$17</f>
        <v>*</v>
      </c>
      <c r="O21" s="104" t="str">
        <f>[17]Julho!$J$18</f>
        <v>*</v>
      </c>
      <c r="P21" s="104" t="str">
        <f>[17]Julho!$J$19</f>
        <v>*</v>
      </c>
      <c r="Q21" s="104" t="str">
        <f>[17]Julho!$J$20</f>
        <v>*</v>
      </c>
      <c r="R21" s="104" t="str">
        <f>[17]Julho!$J$21</f>
        <v>*</v>
      </c>
      <c r="S21" s="104" t="str">
        <f>[17]Julho!$J$22</f>
        <v>*</v>
      </c>
      <c r="T21" s="104" t="str">
        <f>[17]Julho!$J$23</f>
        <v>*</v>
      </c>
      <c r="U21" s="104" t="str">
        <f>[17]Julho!$J$24</f>
        <v>*</v>
      </c>
      <c r="V21" s="104" t="str">
        <f>[17]Julho!$J$25</f>
        <v>*</v>
      </c>
      <c r="W21" s="104" t="str">
        <f>[17]Julho!$J$26</f>
        <v>*</v>
      </c>
      <c r="X21" s="104" t="str">
        <f>[17]Julho!$J$27</f>
        <v>*</v>
      </c>
      <c r="Y21" s="104" t="str">
        <f>[17]Julho!$J$28</f>
        <v>*</v>
      </c>
      <c r="Z21" s="104" t="str">
        <f>[17]Julho!$J$29</f>
        <v>*</v>
      </c>
      <c r="AA21" s="104">
        <f>[17]Julho!$J$30</f>
        <v>22.68</v>
      </c>
      <c r="AB21" s="104">
        <f>[17]Julho!$J$31</f>
        <v>30.96</v>
      </c>
      <c r="AC21" s="104">
        <f>[17]Julho!$J$32</f>
        <v>41.4</v>
      </c>
      <c r="AD21" s="104">
        <f>[17]Julho!$J$33</f>
        <v>32.4</v>
      </c>
      <c r="AE21" s="104">
        <f>[17]Julho!$J$34</f>
        <v>14.4</v>
      </c>
      <c r="AF21" s="104">
        <f>[17]Julho!$J$35</f>
        <v>23.400000000000002</v>
      </c>
      <c r="AG21" s="109">
        <f t="shared" si="3"/>
        <v>41.4</v>
      </c>
      <c r="AH21" s="108">
        <f t="shared" si="4"/>
        <v>27.540000000000003</v>
      </c>
      <c r="AI21" s="12"/>
    </row>
    <row r="22" spans="1:38" x14ac:dyDescent="0.2">
      <c r="A22" s="47" t="s">
        <v>277</v>
      </c>
      <c r="B22" s="104" t="str">
        <f>[18]Julho!$J$5</f>
        <v>*</v>
      </c>
      <c r="C22" s="104" t="str">
        <f>[18]Julho!$J$6</f>
        <v>*</v>
      </c>
      <c r="D22" s="104" t="str">
        <f>[18]Julho!$J$7</f>
        <v>*</v>
      </c>
      <c r="E22" s="104" t="str">
        <f>[18]Julho!$J$8</f>
        <v>*</v>
      </c>
      <c r="F22" s="104" t="str">
        <f>[18]Julho!$J$9</f>
        <v>*</v>
      </c>
      <c r="G22" s="104" t="str">
        <f>[18]Julho!$J$10</f>
        <v>*</v>
      </c>
      <c r="H22" s="104" t="str">
        <f>[18]Julho!$J$11</f>
        <v>*</v>
      </c>
      <c r="I22" s="104" t="str">
        <f>[18]Julho!$J$12</f>
        <v>*</v>
      </c>
      <c r="J22" s="104" t="str">
        <f>[18]Julho!$J$13</f>
        <v>*</v>
      </c>
      <c r="K22" s="104" t="str">
        <f>[18]Julho!$J$14</f>
        <v>*</v>
      </c>
      <c r="L22" s="104" t="str">
        <f>[18]Julho!$J$15</f>
        <v>*</v>
      </c>
      <c r="M22" s="104" t="str">
        <f>[18]Julho!$J$16</f>
        <v>*</v>
      </c>
      <c r="N22" s="104" t="str">
        <f>[18]Julho!$J$17</f>
        <v>*</v>
      </c>
      <c r="O22" s="104" t="str">
        <f>[18]Julho!$J$18</f>
        <v>*</v>
      </c>
      <c r="P22" s="104" t="str">
        <f>[18]Julho!$J$19</f>
        <v>*</v>
      </c>
      <c r="Q22" s="104" t="str">
        <f>[18]Julho!$J$20</f>
        <v>*</v>
      </c>
      <c r="R22" s="104" t="str">
        <f>[18]Julho!$J$21</f>
        <v>*</v>
      </c>
      <c r="S22" s="104" t="str">
        <f>[18]Julho!$J$22</f>
        <v>*</v>
      </c>
      <c r="T22" s="104" t="str">
        <f>[18]Julho!$J$23</f>
        <v>*</v>
      </c>
      <c r="U22" s="104" t="str">
        <f>[18]Julho!$J$24</f>
        <v>*</v>
      </c>
      <c r="V22" s="104" t="str">
        <f>[18]Julho!$J$25</f>
        <v>*</v>
      </c>
      <c r="W22" s="104" t="str">
        <f>[18]Julho!$J$26</f>
        <v>*</v>
      </c>
      <c r="X22" s="104" t="str">
        <f>[18]Julho!$J$27</f>
        <v>*</v>
      </c>
      <c r="Y22" s="104" t="str">
        <f>[18]Julho!$J$28</f>
        <v>*</v>
      </c>
      <c r="Z22" s="104" t="str">
        <f>[18]Julho!$J$29</f>
        <v>*</v>
      </c>
      <c r="AA22" s="104" t="str">
        <f>[18]Julho!$J$30</f>
        <v>*</v>
      </c>
      <c r="AB22" s="104" t="str">
        <f>[18]Julho!$J$31</f>
        <v>*</v>
      </c>
      <c r="AC22" s="104" t="str">
        <f>[18]Julho!$J$32</f>
        <v>*</v>
      </c>
      <c r="AD22" s="104">
        <f>[18]Julho!$J$33</f>
        <v>28.44</v>
      </c>
      <c r="AE22" s="104">
        <f>[18]Julho!$J$34</f>
        <v>21.96</v>
      </c>
      <c r="AF22" s="104">
        <f>[18]Julho!$J$35</f>
        <v>34.200000000000003</v>
      </c>
      <c r="AG22" s="109">
        <f t="shared" si="3"/>
        <v>34.200000000000003</v>
      </c>
      <c r="AH22" s="108">
        <f t="shared" si="4"/>
        <v>28.200000000000003</v>
      </c>
      <c r="AI22" s="12"/>
    </row>
    <row r="23" spans="1:38" x14ac:dyDescent="0.2">
      <c r="A23" s="47" t="s">
        <v>263</v>
      </c>
      <c r="B23" s="104">
        <f>[19]Julho!$J$5</f>
        <v>29.52</v>
      </c>
      <c r="C23" s="104">
        <f>[19]Julho!$J$6</f>
        <v>22.68</v>
      </c>
      <c r="D23" s="104">
        <f>[19]Julho!$J$7</f>
        <v>20.88</v>
      </c>
      <c r="E23" s="104">
        <f>[19]Julho!$J$8</f>
        <v>30.96</v>
      </c>
      <c r="F23" s="104">
        <f>[19]Julho!$J$9</f>
        <v>25.92</v>
      </c>
      <c r="G23" s="104">
        <f>[19]Julho!$J$10</f>
        <v>31.680000000000003</v>
      </c>
      <c r="H23" s="104">
        <f>[19]Julho!$J$11</f>
        <v>24.12</v>
      </c>
      <c r="I23" s="104">
        <f>[19]Julho!$J$12</f>
        <v>20.88</v>
      </c>
      <c r="J23" s="104">
        <f>[19]Julho!$J$13</f>
        <v>31.680000000000003</v>
      </c>
      <c r="K23" s="104">
        <f>[19]Julho!$J$14</f>
        <v>23.400000000000002</v>
      </c>
      <c r="L23" s="104">
        <f>[19]Julho!$J$15</f>
        <v>26.28</v>
      </c>
      <c r="M23" s="104">
        <f>[19]Julho!$J$16</f>
        <v>30.96</v>
      </c>
      <c r="N23" s="104">
        <f>[19]Julho!$J$17</f>
        <v>38.880000000000003</v>
      </c>
      <c r="O23" s="104">
        <f>[19]Julho!$J$18</f>
        <v>31.680000000000003</v>
      </c>
      <c r="P23" s="104">
        <f>[19]Julho!$J$19</f>
        <v>38.519999999999996</v>
      </c>
      <c r="Q23" s="104">
        <f>[19]Julho!$J$20</f>
        <v>42.84</v>
      </c>
      <c r="R23" s="104">
        <f>[19]Julho!$J$21</f>
        <v>42.12</v>
      </c>
      <c r="S23" s="104">
        <f>[19]Julho!$J$22</f>
        <v>22.68</v>
      </c>
      <c r="T23" s="104">
        <f>[19]Julho!$J$23</f>
        <v>27.720000000000002</v>
      </c>
      <c r="U23" s="104">
        <f>[19]Julho!$J$24</f>
        <v>32.04</v>
      </c>
      <c r="V23" s="104">
        <f>[19]Julho!$J$25</f>
        <v>33.119999999999997</v>
      </c>
      <c r="W23" s="104">
        <f>[19]Julho!$J$26</f>
        <v>32.4</v>
      </c>
      <c r="X23" s="104">
        <f>[19]Julho!$J$27</f>
        <v>29.52</v>
      </c>
      <c r="Y23" s="104">
        <f>[19]Julho!$J$28</f>
        <v>33.840000000000003</v>
      </c>
      <c r="Z23" s="104">
        <f>[19]Julho!$J$29</f>
        <v>36.72</v>
      </c>
      <c r="AA23" s="104">
        <f>[19]Julho!$J$30</f>
        <v>38.880000000000003</v>
      </c>
      <c r="AB23" s="104">
        <f>[19]Julho!$J$31</f>
        <v>41.04</v>
      </c>
      <c r="AC23" s="104">
        <f>[19]Julho!$J$32</f>
        <v>36.36</v>
      </c>
      <c r="AD23" s="104">
        <f>[19]Julho!$J$33</f>
        <v>27.720000000000002</v>
      </c>
      <c r="AE23" s="104">
        <f>[19]Julho!$J$34</f>
        <v>28.08</v>
      </c>
      <c r="AF23" s="104">
        <f>[19]Julho!$J$35</f>
        <v>46.080000000000005</v>
      </c>
      <c r="AG23" s="109">
        <f t="shared" si="3"/>
        <v>46.080000000000005</v>
      </c>
      <c r="AH23" s="108">
        <f t="shared" si="4"/>
        <v>31.587096774193551</v>
      </c>
      <c r="AI23" s="12"/>
    </row>
    <row r="24" spans="1:38" x14ac:dyDescent="0.2">
      <c r="A24" s="47" t="s">
        <v>292</v>
      </c>
      <c r="B24" s="104">
        <f>[20]Julho!$J$5</f>
        <v>30.96</v>
      </c>
      <c r="C24" s="104">
        <f>[20]Julho!$J$6</f>
        <v>29.52</v>
      </c>
      <c r="D24" s="104">
        <f>[20]Julho!$J$7</f>
        <v>25.56</v>
      </c>
      <c r="E24" s="104">
        <f>[20]Julho!$J$8</f>
        <v>23.040000000000003</v>
      </c>
      <c r="F24" s="104">
        <f>[20]Julho!$J$9</f>
        <v>20.16</v>
      </c>
      <c r="G24" s="104">
        <f>[20]Julho!$J$10</f>
        <v>18.720000000000002</v>
      </c>
      <c r="H24" s="104">
        <f>[20]Julho!$J$11</f>
        <v>19.440000000000001</v>
      </c>
      <c r="I24" s="104">
        <f>[20]Julho!$J$12</f>
        <v>26.64</v>
      </c>
      <c r="J24" s="104">
        <f>[20]Julho!$J$13</f>
        <v>29.52</v>
      </c>
      <c r="K24" s="104">
        <f>[20]Julho!$J$14</f>
        <v>19.8</v>
      </c>
      <c r="L24" s="104">
        <f>[20]Julho!$J$15</f>
        <v>22.32</v>
      </c>
      <c r="M24" s="104">
        <f>[20]Julho!$J$16</f>
        <v>27</v>
      </c>
      <c r="N24" s="104">
        <f>[20]Julho!$J$17</f>
        <v>18.720000000000002</v>
      </c>
      <c r="O24" s="104">
        <f>[20]Julho!$J$18</f>
        <v>22.32</v>
      </c>
      <c r="P24" s="104">
        <f>[20]Julho!$J$19</f>
        <v>25.2</v>
      </c>
      <c r="Q24" s="104">
        <f>[20]Julho!$J$20</f>
        <v>32.4</v>
      </c>
      <c r="R24" s="104">
        <f>[20]Julho!$J$21</f>
        <v>40.32</v>
      </c>
      <c r="S24" s="104">
        <f>[20]Julho!$J$22</f>
        <v>27.36</v>
      </c>
      <c r="T24" s="104">
        <f>[20]Julho!$J$23</f>
        <v>15.48</v>
      </c>
      <c r="U24" s="104">
        <f>[20]Julho!$J$24</f>
        <v>27.36</v>
      </c>
      <c r="V24" s="104">
        <f>[20]Julho!$J$25</f>
        <v>20.16</v>
      </c>
      <c r="W24" s="104">
        <f>[20]Julho!$J$26</f>
        <v>19.079999999999998</v>
      </c>
      <c r="X24" s="104">
        <f>[20]Julho!$J$27</f>
        <v>23.759999999999998</v>
      </c>
      <c r="Y24" s="104">
        <f>[20]Julho!$J$28</f>
        <v>23.040000000000003</v>
      </c>
      <c r="Z24" s="104">
        <f>[20]Julho!$J$29</f>
        <v>22.32</v>
      </c>
      <c r="AA24" s="104">
        <f>[20]Julho!$J$30</f>
        <v>28.08</v>
      </c>
      <c r="AB24" s="104">
        <f>[20]Julho!$J$31</f>
        <v>38.519999999999996</v>
      </c>
      <c r="AC24" s="104">
        <f>[20]Julho!$J$32</f>
        <v>39.24</v>
      </c>
      <c r="AD24" s="104">
        <f>[20]Julho!$J$33</f>
        <v>38.159999999999997</v>
      </c>
      <c r="AE24" s="104">
        <f>[20]Julho!$J$34</f>
        <v>20.52</v>
      </c>
      <c r="AF24" s="104">
        <f>[20]Julho!$J$35</f>
        <v>23.400000000000002</v>
      </c>
      <c r="AG24" s="109">
        <f t="shared" si="3"/>
        <v>40.32</v>
      </c>
      <c r="AH24" s="108">
        <f t="shared" si="4"/>
        <v>25.745806451612907</v>
      </c>
      <c r="AI24" s="12"/>
    </row>
    <row r="25" spans="1:38" x14ac:dyDescent="0.2">
      <c r="A25" s="47" t="s">
        <v>206</v>
      </c>
      <c r="B25" s="104">
        <f>[21]Julho!$J$5</f>
        <v>34.92</v>
      </c>
      <c r="C25" s="104">
        <f>[21]Julho!$J$6</f>
        <v>28.44</v>
      </c>
      <c r="D25" s="104">
        <f>[21]Julho!$J$7</f>
        <v>21.6</v>
      </c>
      <c r="E25" s="104">
        <f>[21]Julho!$J$8</f>
        <v>27.36</v>
      </c>
      <c r="F25" s="104">
        <f>[21]Julho!$J$9</f>
        <v>22.68</v>
      </c>
      <c r="G25" s="104">
        <f>[21]Julho!$J$10</f>
        <v>21.96</v>
      </c>
      <c r="H25" s="104">
        <f>[21]Julho!$J$11</f>
        <v>25.56</v>
      </c>
      <c r="I25" s="104">
        <f>[21]Julho!$J$12</f>
        <v>22.68</v>
      </c>
      <c r="J25" s="104">
        <f>[21]Julho!$J$13</f>
        <v>32.04</v>
      </c>
      <c r="K25" s="104">
        <f>[21]Julho!$J$14</f>
        <v>30.6</v>
      </c>
      <c r="L25" s="104">
        <f>[21]Julho!$J$15</f>
        <v>19.8</v>
      </c>
      <c r="M25" s="104">
        <f>[21]Julho!$J$16</f>
        <v>29.52</v>
      </c>
      <c r="N25" s="104">
        <f>[21]Julho!$J$17</f>
        <v>27.720000000000002</v>
      </c>
      <c r="O25" s="104">
        <f>[21]Julho!$J$18</f>
        <v>24.12</v>
      </c>
      <c r="P25" s="104">
        <f>[21]Julho!$J$19</f>
        <v>31.680000000000003</v>
      </c>
      <c r="Q25" s="104">
        <f>[21]Julho!$J$20</f>
        <v>31.319999999999997</v>
      </c>
      <c r="R25" s="104">
        <f>[21]Julho!$J$21</f>
        <v>37.080000000000005</v>
      </c>
      <c r="S25" s="104">
        <f>[21]Julho!$J$22</f>
        <v>30.240000000000002</v>
      </c>
      <c r="T25" s="104">
        <f>[21]Julho!$J$23</f>
        <v>18.36</v>
      </c>
      <c r="U25" s="104">
        <f>[21]Julho!$J$24</f>
        <v>25.56</v>
      </c>
      <c r="V25" s="104">
        <f>[21]Julho!$J$25</f>
        <v>18.36</v>
      </c>
      <c r="W25" s="104">
        <f>[21]Julho!$J$26</f>
        <v>20.16</v>
      </c>
      <c r="X25" s="104">
        <f>[21]Julho!$J$27</f>
        <v>19.440000000000001</v>
      </c>
      <c r="Y25" s="104">
        <f>[21]Julho!$J$28</f>
        <v>28.8</v>
      </c>
      <c r="Z25" s="104">
        <f>[21]Julho!$J$29</f>
        <v>26.28</v>
      </c>
      <c r="AA25" s="104">
        <f>[21]Julho!$J$30</f>
        <v>32.4</v>
      </c>
      <c r="AB25" s="104">
        <f>[21]Julho!$J$31</f>
        <v>46.800000000000004</v>
      </c>
      <c r="AC25" s="104">
        <f>[21]Julho!$J$32</f>
        <v>40.32</v>
      </c>
      <c r="AD25" s="104">
        <f>[21]Julho!$J$33</f>
        <v>36</v>
      </c>
      <c r="AE25" s="104">
        <f>[21]Julho!$J$34</f>
        <v>21.6</v>
      </c>
      <c r="AF25" s="104">
        <f>[21]Julho!$J$35</f>
        <v>31.319999999999997</v>
      </c>
      <c r="AG25" s="109">
        <f t="shared" si="3"/>
        <v>46.800000000000004</v>
      </c>
      <c r="AH25" s="108">
        <f t="shared" si="4"/>
        <v>27.894193548387097</v>
      </c>
      <c r="AI25" s="12"/>
    </row>
    <row r="26" spans="1:38" x14ac:dyDescent="0.2">
      <c r="A26" s="47" t="s">
        <v>207</v>
      </c>
      <c r="B26" s="104">
        <f>[22]Julho!$J$5</f>
        <v>27</v>
      </c>
      <c r="C26" s="104">
        <f>[22]Julho!$J$6</f>
        <v>20.88</v>
      </c>
      <c r="D26" s="104">
        <f>[22]Julho!$J$7</f>
        <v>25.92</v>
      </c>
      <c r="E26" s="104">
        <f>[22]Julho!$J$8</f>
        <v>25.2</v>
      </c>
      <c r="F26" s="104">
        <f>[22]Julho!$J$9</f>
        <v>20.16</v>
      </c>
      <c r="G26" s="104">
        <f>[22]Julho!$J$10</f>
        <v>19.079999999999998</v>
      </c>
      <c r="H26" s="104">
        <f>[22]Julho!$J$11</f>
        <v>18.36</v>
      </c>
      <c r="I26" s="104">
        <f>[22]Julho!$J$12</f>
        <v>18</v>
      </c>
      <c r="J26" s="104">
        <f>[22]Julho!$J$13</f>
        <v>18.36</v>
      </c>
      <c r="K26" s="104">
        <f>[22]Julho!$J$14</f>
        <v>20.88</v>
      </c>
      <c r="L26" s="104">
        <f>[22]Julho!$J$15</f>
        <v>19.8</v>
      </c>
      <c r="M26" s="104">
        <f>[22]Julho!$J$16</f>
        <v>19.8</v>
      </c>
      <c r="N26" s="104">
        <f>[22]Julho!$J$17</f>
        <v>19.440000000000001</v>
      </c>
      <c r="O26" s="104">
        <f>[22]Julho!$J$18</f>
        <v>22.68</v>
      </c>
      <c r="P26" s="104">
        <f>[22]Julho!$J$19</f>
        <v>26.64</v>
      </c>
      <c r="Q26" s="104">
        <f>[22]Julho!$J$20</f>
        <v>33.840000000000003</v>
      </c>
      <c r="R26" s="104">
        <f>[22]Julho!$J$21</f>
        <v>43.56</v>
      </c>
      <c r="S26" s="104">
        <f>[22]Julho!$J$22</f>
        <v>30.6</v>
      </c>
      <c r="T26" s="104">
        <f>[22]Julho!$J$23</f>
        <v>20.16</v>
      </c>
      <c r="U26" s="104">
        <f>[22]Julho!$J$24</f>
        <v>16.2</v>
      </c>
      <c r="V26" s="104">
        <f>[22]Julho!$J$25</f>
        <v>16.559999999999999</v>
      </c>
      <c r="W26" s="104">
        <f>[22]Julho!$J$26</f>
        <v>13.68</v>
      </c>
      <c r="X26" s="104">
        <f>[22]Julho!$J$27</f>
        <v>17.64</v>
      </c>
      <c r="Y26" s="104">
        <f>[22]Julho!$J$28</f>
        <v>24.840000000000003</v>
      </c>
      <c r="Z26" s="104">
        <f>[22]Julho!$J$29</f>
        <v>23.400000000000002</v>
      </c>
      <c r="AA26" s="104">
        <f>[22]Julho!$J$30</f>
        <v>25.92</v>
      </c>
      <c r="AB26" s="104">
        <f>[22]Julho!$J$31</f>
        <v>37.440000000000005</v>
      </c>
      <c r="AC26" s="104">
        <f>[22]Julho!$J$32</f>
        <v>37.440000000000005</v>
      </c>
      <c r="AD26" s="104">
        <f>[22]Julho!$J$33</f>
        <v>32.04</v>
      </c>
      <c r="AE26" s="104">
        <f>[22]Julho!$J$34</f>
        <v>21.240000000000002</v>
      </c>
      <c r="AF26" s="104">
        <f>[22]Julho!$J$35</f>
        <v>29.880000000000003</v>
      </c>
      <c r="AG26" s="109">
        <f t="shared" si="3"/>
        <v>43.56</v>
      </c>
      <c r="AH26" s="108">
        <f t="shared" si="4"/>
        <v>24.085161290322588</v>
      </c>
      <c r="AI26" s="12"/>
    </row>
    <row r="27" spans="1:38" x14ac:dyDescent="0.2">
      <c r="A27" s="47" t="s">
        <v>33</v>
      </c>
      <c r="B27" s="104">
        <f>[23]Julho!$J$5</f>
        <v>28.8</v>
      </c>
      <c r="C27" s="104">
        <f>[23]Julho!$J$6</f>
        <v>29.16</v>
      </c>
      <c r="D27" s="104">
        <f>[23]Julho!$J$7</f>
        <v>33.840000000000003</v>
      </c>
      <c r="E27" s="104">
        <f>[23]Julho!$J$8</f>
        <v>33.840000000000003</v>
      </c>
      <c r="F27" s="104">
        <f>[23]Julho!$J$9</f>
        <v>29.16</v>
      </c>
      <c r="G27" s="104">
        <f>[23]Julho!$J$10</f>
        <v>25.92</v>
      </c>
      <c r="H27" s="104">
        <f>[23]Julho!$J$11</f>
        <v>23.759999999999998</v>
      </c>
      <c r="I27" s="104">
        <f>[23]Julho!$J$12</f>
        <v>29.880000000000003</v>
      </c>
      <c r="J27" s="104">
        <f>[23]Julho!$J$13</f>
        <v>29.880000000000003</v>
      </c>
      <c r="K27" s="104">
        <f>[23]Julho!$J$14</f>
        <v>29.880000000000003</v>
      </c>
      <c r="L27" s="104">
        <f>[23]Julho!$J$15</f>
        <v>28.08</v>
      </c>
      <c r="M27" s="104">
        <f>[23]Julho!$J$16</f>
        <v>36.36</v>
      </c>
      <c r="N27" s="104">
        <f>[23]Julho!$J$17</f>
        <v>27.720000000000002</v>
      </c>
      <c r="O27" s="104">
        <f>[23]Julho!$J$18</f>
        <v>23.400000000000002</v>
      </c>
      <c r="P27" s="104">
        <f>[23]Julho!$J$19</f>
        <v>28.08</v>
      </c>
      <c r="Q27" s="104">
        <f>[23]Julho!$J$20</f>
        <v>30.96</v>
      </c>
      <c r="R27" s="104">
        <f>[23]Julho!$J$21</f>
        <v>23.400000000000002</v>
      </c>
      <c r="S27" s="104">
        <f>[23]Julho!$J$22</f>
        <v>26.64</v>
      </c>
      <c r="T27" s="104">
        <f>[23]Julho!$J$23</f>
        <v>33.119999999999997</v>
      </c>
      <c r="U27" s="104">
        <f>[23]Julho!$J$24</f>
        <v>29.880000000000003</v>
      </c>
      <c r="V27" s="104">
        <f>[23]Julho!$J$25</f>
        <v>29.880000000000003</v>
      </c>
      <c r="W27" s="104">
        <f>[23]Julho!$J$26</f>
        <v>31.680000000000003</v>
      </c>
      <c r="X27" s="104">
        <f>[23]Julho!$J$27</f>
        <v>27.36</v>
      </c>
      <c r="Y27" s="104">
        <f>[23]Julho!$J$28</f>
        <v>30.6</v>
      </c>
      <c r="Z27" s="104">
        <f>[23]Julho!$J$29</f>
        <v>26.28</v>
      </c>
      <c r="AA27" s="104">
        <f>[23]Julho!$J$30</f>
        <v>32.76</v>
      </c>
      <c r="AB27" s="104">
        <f>[23]Julho!$J$31</f>
        <v>40.680000000000007</v>
      </c>
      <c r="AC27" s="104">
        <f>[23]Julho!$J$32</f>
        <v>38.880000000000003</v>
      </c>
      <c r="AD27" s="104">
        <f>[23]Julho!$J$33</f>
        <v>35.28</v>
      </c>
      <c r="AE27" s="104">
        <f>[23]Julho!$J$34</f>
        <v>32.76</v>
      </c>
      <c r="AF27" s="104">
        <f>[23]Julho!$J$35</f>
        <v>37.800000000000004</v>
      </c>
      <c r="AG27" s="109">
        <f t="shared" si="3"/>
        <v>40.680000000000007</v>
      </c>
      <c r="AH27" s="108">
        <f t="shared" si="4"/>
        <v>30.507096774193545</v>
      </c>
    </row>
    <row r="28" spans="1:38" x14ac:dyDescent="0.2">
      <c r="A28" s="47" t="s">
        <v>6</v>
      </c>
      <c r="B28" s="104">
        <f>[24]Julho!$J$5</f>
        <v>24.48</v>
      </c>
      <c r="C28" s="104">
        <f>[24]Julho!$J$6</f>
        <v>25.2</v>
      </c>
      <c r="D28" s="104">
        <f>[24]Julho!$J$7</f>
        <v>33.119999999999997</v>
      </c>
      <c r="E28" s="104">
        <f>[24]Julho!$J$8</f>
        <v>22.32</v>
      </c>
      <c r="F28" s="104">
        <f>[24]Julho!$J$9</f>
        <v>18.36</v>
      </c>
      <c r="G28" s="104">
        <f>[24]Julho!$J$10</f>
        <v>17.28</v>
      </c>
      <c r="H28" s="104">
        <f>[24]Julho!$J$11</f>
        <v>16.559999999999999</v>
      </c>
      <c r="I28" s="104">
        <f>[24]Julho!$J$12</f>
        <v>24.840000000000003</v>
      </c>
      <c r="J28" s="104">
        <f>[24]Julho!$J$13</f>
        <v>21.96</v>
      </c>
      <c r="K28" s="104">
        <f>[24]Julho!$J$14</f>
        <v>21.6</v>
      </c>
      <c r="L28" s="104">
        <f>[24]Julho!$J$15</f>
        <v>23.040000000000003</v>
      </c>
      <c r="M28" s="104">
        <f>[24]Julho!$J$16</f>
        <v>18.36</v>
      </c>
      <c r="N28" s="104">
        <f>[24]Julho!$J$17</f>
        <v>16.2</v>
      </c>
      <c r="O28" s="104">
        <f>[24]Julho!$J$18</f>
        <v>20.16</v>
      </c>
      <c r="P28" s="104">
        <f>[24]Julho!$J$19</f>
        <v>21.96</v>
      </c>
      <c r="Q28" s="104">
        <f>[24]Julho!$J$20</f>
        <v>9</v>
      </c>
      <c r="R28" s="104" t="str">
        <f>[24]Julho!$J$21</f>
        <v>*</v>
      </c>
      <c r="S28" s="104" t="str">
        <f>[24]Julho!$J$22</f>
        <v>*</v>
      </c>
      <c r="T28" s="104" t="str">
        <f>[24]Julho!$J$23</f>
        <v>*</v>
      </c>
      <c r="U28" s="104" t="str">
        <f>[24]Julho!$J$24</f>
        <v>*</v>
      </c>
      <c r="V28" s="104" t="str">
        <f>[24]Julho!$J$25</f>
        <v>*</v>
      </c>
      <c r="W28" s="104" t="str">
        <f>[24]Julho!$J$26</f>
        <v>*</v>
      </c>
      <c r="X28" s="104" t="str">
        <f>[24]Julho!$J$27</f>
        <v>*</v>
      </c>
      <c r="Y28" s="104" t="str">
        <f>[24]Julho!$J$28</f>
        <v>*</v>
      </c>
      <c r="Z28" s="104" t="str">
        <f>[24]Julho!$J$29</f>
        <v>*</v>
      </c>
      <c r="AA28" s="104" t="str">
        <f>[24]Julho!$J$30</f>
        <v>*</v>
      </c>
      <c r="AB28" s="104" t="str">
        <f>[24]Julho!$J$31</f>
        <v>*</v>
      </c>
      <c r="AC28" s="104" t="str">
        <f>[24]Julho!$J$32</f>
        <v>*</v>
      </c>
      <c r="AD28" s="104" t="str">
        <f>[24]Julho!$J$33</f>
        <v>*</v>
      </c>
      <c r="AE28" s="104" t="str">
        <f>[24]Julho!$J$34</f>
        <v>*</v>
      </c>
      <c r="AF28" s="104" t="str">
        <f>[24]Julho!$J$35</f>
        <v>*</v>
      </c>
      <c r="AG28" s="109">
        <f t="shared" si="3"/>
        <v>33.119999999999997</v>
      </c>
      <c r="AH28" s="108">
        <f t="shared" si="4"/>
        <v>20.9025</v>
      </c>
    </row>
    <row r="29" spans="1:38" x14ac:dyDescent="0.2">
      <c r="A29" s="47" t="s">
        <v>7</v>
      </c>
      <c r="B29" s="104">
        <f>[25]Julho!$J$5</f>
        <v>35.64</v>
      </c>
      <c r="C29" s="104">
        <f>[25]Julho!$J$6</f>
        <v>26.28</v>
      </c>
      <c r="D29" s="104">
        <f>[25]Julho!$J$7</f>
        <v>21.240000000000002</v>
      </c>
      <c r="E29" s="104">
        <f>[25]Julho!$J$8</f>
        <v>31.319999999999997</v>
      </c>
      <c r="F29" s="104">
        <f>[25]Julho!$J$9</f>
        <v>23.400000000000002</v>
      </c>
      <c r="G29" s="104">
        <f>[25]Julho!$J$10</f>
        <v>27.36</v>
      </c>
      <c r="H29" s="104">
        <f>[25]Julho!$J$11</f>
        <v>28.08</v>
      </c>
      <c r="I29" s="104">
        <f>[25]Julho!$J$12</f>
        <v>20.52</v>
      </c>
      <c r="J29" s="104">
        <f>[25]Julho!$J$13</f>
        <v>26.64</v>
      </c>
      <c r="K29" s="104">
        <f>[25]Julho!$J$14</f>
        <v>25.2</v>
      </c>
      <c r="L29" s="104">
        <f>[25]Julho!$J$15</f>
        <v>29.16</v>
      </c>
      <c r="M29" s="104">
        <f>[25]Julho!$J$16</f>
        <v>29.52</v>
      </c>
      <c r="N29" s="104">
        <f>[25]Julho!$J$17</f>
        <v>25.92</v>
      </c>
      <c r="O29" s="104">
        <f>[25]Julho!$J$18</f>
        <v>34.92</v>
      </c>
      <c r="P29" s="104">
        <f>[25]Julho!$J$19</f>
        <v>33.480000000000004</v>
      </c>
      <c r="Q29" s="104">
        <f>[25]Julho!$J$20</f>
        <v>28.8</v>
      </c>
      <c r="R29" s="104">
        <f>[25]Julho!$J$21</f>
        <v>38.159999999999997</v>
      </c>
      <c r="S29" s="104">
        <f>[25]Julho!$J$22</f>
        <v>31.319999999999997</v>
      </c>
      <c r="T29" s="104">
        <f>[25]Julho!$J$23</f>
        <v>22.32</v>
      </c>
      <c r="U29" s="104">
        <f>[25]Julho!$J$24</f>
        <v>20.88</v>
      </c>
      <c r="V29" s="104">
        <f>[25]Julho!$J$25</f>
        <v>23.040000000000003</v>
      </c>
      <c r="W29" s="104">
        <f>[25]Julho!$J$26</f>
        <v>27.720000000000002</v>
      </c>
      <c r="X29" s="104">
        <f>[25]Julho!$J$27</f>
        <v>26.64</v>
      </c>
      <c r="Y29" s="104">
        <f>[25]Julho!$J$28</f>
        <v>44.28</v>
      </c>
      <c r="Z29" s="104">
        <f>[25]Julho!$J$29</f>
        <v>35.64</v>
      </c>
      <c r="AA29" s="104">
        <f>[25]Julho!$J$30</f>
        <v>38.519999999999996</v>
      </c>
      <c r="AB29" s="104">
        <f>[25]Julho!$J$31</f>
        <v>61.92</v>
      </c>
      <c r="AC29" s="104">
        <f>[25]Julho!$J$32</f>
        <v>67.680000000000007</v>
      </c>
      <c r="AD29" s="104">
        <f>[25]Julho!$J$33</f>
        <v>30.240000000000002</v>
      </c>
      <c r="AE29" s="104">
        <f>[25]Julho!$J$34</f>
        <v>29.52</v>
      </c>
      <c r="AF29" s="104">
        <f>[25]Julho!$J$35</f>
        <v>43.2</v>
      </c>
      <c r="AG29" s="109">
        <f t="shared" si="3"/>
        <v>67.680000000000007</v>
      </c>
      <c r="AH29" s="108">
        <f t="shared" si="4"/>
        <v>31.889032258064521</v>
      </c>
      <c r="AK29" t="s">
        <v>35</v>
      </c>
      <c r="AL29" t="s">
        <v>35</v>
      </c>
    </row>
    <row r="30" spans="1:38" x14ac:dyDescent="0.2">
      <c r="A30" s="47" t="s">
        <v>140</v>
      </c>
      <c r="B30" s="104">
        <f>[26]Julho!$J$5</f>
        <v>33.119999999999997</v>
      </c>
      <c r="C30" s="104">
        <f>[26]Julho!$J$6</f>
        <v>23.400000000000002</v>
      </c>
      <c r="D30" s="104">
        <f>[26]Julho!$J$7</f>
        <v>20.16</v>
      </c>
      <c r="E30" s="104">
        <f>[26]Julho!$J$8</f>
        <v>30.240000000000002</v>
      </c>
      <c r="F30" s="104">
        <f>[26]Julho!$J$9</f>
        <v>26.28</v>
      </c>
      <c r="G30" s="104">
        <f>[26]Julho!$J$10</f>
        <v>22.68</v>
      </c>
      <c r="H30" s="104">
        <f>[26]Julho!$J$11</f>
        <v>26.28</v>
      </c>
      <c r="I30" s="104">
        <f>[26]Julho!$J$12</f>
        <v>19.079999999999998</v>
      </c>
      <c r="J30" s="104">
        <f>[26]Julho!$J$13</f>
        <v>28.8</v>
      </c>
      <c r="K30" s="104">
        <f>[26]Julho!$J$14</f>
        <v>25.56</v>
      </c>
      <c r="L30" s="104">
        <f>[26]Julho!$J$15</f>
        <v>21.6</v>
      </c>
      <c r="M30" s="104">
        <f>[26]Julho!$J$16</f>
        <v>32.04</v>
      </c>
      <c r="N30" s="104">
        <f>[26]Julho!$J$17</f>
        <v>29.52</v>
      </c>
      <c r="O30" s="104">
        <f>[26]Julho!$J$18</f>
        <v>25.56</v>
      </c>
      <c r="P30" s="104">
        <f>[26]Julho!$J$19</f>
        <v>34.92</v>
      </c>
      <c r="Q30" s="104">
        <f>[26]Julho!$J$20</f>
        <v>33.480000000000004</v>
      </c>
      <c r="R30" s="104">
        <f>[26]Julho!$J$21</f>
        <v>32.4</v>
      </c>
      <c r="S30" s="104">
        <f>[26]Julho!$J$22</f>
        <v>32.4</v>
      </c>
      <c r="T30" s="104">
        <f>[26]Julho!$J$23</f>
        <v>24.840000000000003</v>
      </c>
      <c r="U30" s="104">
        <f>[26]Julho!$J$24</f>
        <v>22.68</v>
      </c>
      <c r="V30" s="104">
        <f>[26]Julho!$J$25</f>
        <v>24.48</v>
      </c>
      <c r="W30" s="104">
        <f>[26]Julho!$J$26</f>
        <v>23.040000000000003</v>
      </c>
      <c r="X30" s="104">
        <f>[26]Julho!$J$27</f>
        <v>29.16</v>
      </c>
      <c r="Y30" s="104">
        <f>[26]Julho!$J$28</f>
        <v>50.04</v>
      </c>
      <c r="Z30" s="104">
        <f>[26]Julho!$J$29</f>
        <v>44.28</v>
      </c>
      <c r="AA30" s="104">
        <f>[26]Julho!$J$30</f>
        <v>37.080000000000005</v>
      </c>
      <c r="AB30" s="104">
        <f>[26]Julho!$J$31</f>
        <v>57.6</v>
      </c>
      <c r="AC30" s="104">
        <f>[26]Julho!$J$32</f>
        <v>39.96</v>
      </c>
      <c r="AD30" s="104">
        <f>[26]Julho!$J$33</f>
        <v>39.6</v>
      </c>
      <c r="AE30" s="104">
        <f>[26]Julho!$J$34</f>
        <v>31.319999999999997</v>
      </c>
      <c r="AF30" s="104">
        <f>[26]Julho!$J$35</f>
        <v>40.32</v>
      </c>
      <c r="AG30" s="109">
        <f t="shared" si="3"/>
        <v>57.6</v>
      </c>
      <c r="AH30" s="108">
        <f t="shared" si="4"/>
        <v>31.02967741935484</v>
      </c>
      <c r="AL30" t="s">
        <v>35</v>
      </c>
    </row>
    <row r="31" spans="1:38" x14ac:dyDescent="0.2">
      <c r="A31" s="47" t="s">
        <v>141</v>
      </c>
      <c r="B31" s="104">
        <f>[27]Julho!$J$5</f>
        <v>33.480000000000004</v>
      </c>
      <c r="C31" s="104">
        <f>[27]Julho!$J$6</f>
        <v>20.16</v>
      </c>
      <c r="D31" s="104">
        <f>[27]Julho!$J$7</f>
        <v>23.040000000000003</v>
      </c>
      <c r="E31" s="104">
        <f>[27]Julho!$J$8</f>
        <v>29.52</v>
      </c>
      <c r="F31" s="104">
        <f>[27]Julho!$J$9</f>
        <v>23.759999999999998</v>
      </c>
      <c r="G31" s="104">
        <f>[27]Julho!$J$10</f>
        <v>25.56</v>
      </c>
      <c r="H31" s="104">
        <f>[27]Julho!$J$11</f>
        <v>26.28</v>
      </c>
      <c r="I31" s="104">
        <f>[27]Julho!$J$12</f>
        <v>21.6</v>
      </c>
      <c r="J31" s="104">
        <f>[27]Julho!$J$13</f>
        <v>30.96</v>
      </c>
      <c r="K31" s="104">
        <f>[27]Julho!$J$14</f>
        <v>30.6</v>
      </c>
      <c r="L31" s="104">
        <f>[27]Julho!$J$15</f>
        <v>22.68</v>
      </c>
      <c r="M31" s="104">
        <f>[27]Julho!$J$16</f>
        <v>29.880000000000003</v>
      </c>
      <c r="N31" s="104">
        <f>[27]Julho!$J$17</f>
        <v>37.080000000000005</v>
      </c>
      <c r="O31" s="104">
        <f>[27]Julho!$J$18</f>
        <v>27.720000000000002</v>
      </c>
      <c r="P31" s="104">
        <f>[27]Julho!$J$19</f>
        <v>46.440000000000005</v>
      </c>
      <c r="Q31" s="104">
        <f>[27]Julho!$J$20</f>
        <v>42.480000000000004</v>
      </c>
      <c r="R31" s="104">
        <f>[27]Julho!$J$21</f>
        <v>36.36</v>
      </c>
      <c r="S31" s="104">
        <f>[27]Julho!$J$22</f>
        <v>29.880000000000003</v>
      </c>
      <c r="T31" s="104">
        <f>[27]Julho!$J$23</f>
        <v>28.08</v>
      </c>
      <c r="U31" s="104">
        <f>[27]Julho!$J$24</f>
        <v>33.840000000000003</v>
      </c>
      <c r="V31" s="104">
        <f>[27]Julho!$J$25</f>
        <v>27.36</v>
      </c>
      <c r="W31" s="104">
        <f>[27]Julho!$J$26</f>
        <v>24.12</v>
      </c>
      <c r="X31" s="104">
        <f>[27]Julho!$J$27</f>
        <v>33.840000000000003</v>
      </c>
      <c r="Y31" s="104">
        <f>[27]Julho!$J$28</f>
        <v>46.800000000000004</v>
      </c>
      <c r="Z31" s="104">
        <f>[27]Julho!$J$29</f>
        <v>43.56</v>
      </c>
      <c r="AA31" s="104">
        <f>[27]Julho!$J$30</f>
        <v>48.96</v>
      </c>
      <c r="AB31" s="104">
        <f>[27]Julho!$J$31</f>
        <v>60.12</v>
      </c>
      <c r="AC31" s="104">
        <f>[27]Julho!$J$32</f>
        <v>37.440000000000005</v>
      </c>
      <c r="AD31" s="104">
        <f>[27]Julho!$J$33</f>
        <v>23.400000000000002</v>
      </c>
      <c r="AE31" s="104">
        <f>[27]Julho!$J$34</f>
        <v>35.64</v>
      </c>
      <c r="AF31" s="104">
        <f>[27]Julho!$J$35</f>
        <v>45</v>
      </c>
      <c r="AG31" s="109">
        <f t="shared" si="3"/>
        <v>60.12</v>
      </c>
      <c r="AH31" s="108">
        <f t="shared" si="4"/>
        <v>33.085161290322588</v>
      </c>
      <c r="AI31" s="12" t="s">
        <v>35</v>
      </c>
      <c r="AK31" t="s">
        <v>35</v>
      </c>
    </row>
    <row r="32" spans="1:38" x14ac:dyDescent="0.2">
      <c r="A32" s="47" t="s">
        <v>142</v>
      </c>
      <c r="B32" s="104">
        <f>[28]Julho!$J$5</f>
        <v>32.04</v>
      </c>
      <c r="C32" s="104">
        <f>[28]Julho!$J$6</f>
        <v>28.08</v>
      </c>
      <c r="D32" s="104">
        <f>[28]Julho!$J$7</f>
        <v>25.56</v>
      </c>
      <c r="E32" s="104">
        <f>[28]Julho!$J$8</f>
        <v>30.240000000000002</v>
      </c>
      <c r="F32" s="104">
        <f>[28]Julho!$J$9</f>
        <v>25.2</v>
      </c>
      <c r="G32" s="104">
        <f>[28]Julho!$J$10</f>
        <v>20.88</v>
      </c>
      <c r="H32" s="104">
        <f>[28]Julho!$J$11</f>
        <v>25.92</v>
      </c>
      <c r="I32" s="104">
        <f>[28]Julho!$J$12</f>
        <v>19.8</v>
      </c>
      <c r="J32" s="104">
        <f>[28]Julho!$J$13</f>
        <v>27.720000000000002</v>
      </c>
      <c r="K32" s="104">
        <f>[28]Julho!$J$14</f>
        <v>24.12</v>
      </c>
      <c r="L32" s="104">
        <f>[28]Julho!$J$15</f>
        <v>26.64</v>
      </c>
      <c r="M32" s="104">
        <f>[28]Julho!$J$16</f>
        <v>28.8</v>
      </c>
      <c r="N32" s="104">
        <f>[28]Julho!$J$17</f>
        <v>26.64</v>
      </c>
      <c r="O32" s="104">
        <f>[28]Julho!$J$18</f>
        <v>25.56</v>
      </c>
      <c r="P32" s="104">
        <f>[28]Julho!$J$19</f>
        <v>38.880000000000003</v>
      </c>
      <c r="Q32" s="104">
        <f>[28]Julho!$J$20</f>
        <v>25.56</v>
      </c>
      <c r="R32" s="104">
        <f>[28]Julho!$J$21</f>
        <v>35.64</v>
      </c>
      <c r="S32" s="104">
        <f>[28]Julho!$J$22</f>
        <v>28.8</v>
      </c>
      <c r="T32" s="104">
        <f>[28]Julho!$J$23</f>
        <v>23.400000000000002</v>
      </c>
      <c r="U32" s="104">
        <f>[28]Julho!$J$24</f>
        <v>21.6</v>
      </c>
      <c r="V32" s="104">
        <f>[28]Julho!$J$25</f>
        <v>23.040000000000003</v>
      </c>
      <c r="W32" s="104">
        <f>[28]Julho!$J$26</f>
        <v>22.68</v>
      </c>
      <c r="X32" s="104">
        <f>[28]Julho!$J$27</f>
        <v>23.400000000000002</v>
      </c>
      <c r="Y32" s="104">
        <f>[28]Julho!$J$28</f>
        <v>45.36</v>
      </c>
      <c r="Z32" s="104">
        <f>[28]Julho!$J$29</f>
        <v>33.840000000000003</v>
      </c>
      <c r="AA32" s="104">
        <f>[28]Julho!$J$30</f>
        <v>29.880000000000003</v>
      </c>
      <c r="AB32" s="104">
        <f>[28]Julho!$J$31</f>
        <v>59.4</v>
      </c>
      <c r="AC32" s="104">
        <f>[28]Julho!$J$32</f>
        <v>38.519999999999996</v>
      </c>
      <c r="AD32" s="104">
        <f>[28]Julho!$J$33</f>
        <v>30.96</v>
      </c>
      <c r="AE32" s="104">
        <f>[28]Julho!$J$34</f>
        <v>25.92</v>
      </c>
      <c r="AF32" s="104">
        <f>[28]Julho!$J$35</f>
        <v>36.72</v>
      </c>
      <c r="AG32" s="109">
        <f t="shared" si="3"/>
        <v>59.4</v>
      </c>
      <c r="AH32" s="108">
        <f t="shared" si="4"/>
        <v>29.380645161290317</v>
      </c>
      <c r="AK32" t="s">
        <v>35</v>
      </c>
    </row>
    <row r="33" spans="1:38" x14ac:dyDescent="0.2">
      <c r="A33" s="47" t="s">
        <v>8</v>
      </c>
      <c r="B33" s="104">
        <f>[29]Julho!$J$5</f>
        <v>33.119999999999997</v>
      </c>
      <c r="C33" s="104">
        <f>[29]Julho!$J$6</f>
        <v>20.52</v>
      </c>
      <c r="D33" s="104">
        <f>[29]Julho!$J$7</f>
        <v>12.24</v>
      </c>
      <c r="E33" s="104">
        <f>[29]Julho!$J$8</f>
        <v>20.88</v>
      </c>
      <c r="F33" s="104">
        <f>[29]Julho!$J$9</f>
        <v>0</v>
      </c>
      <c r="G33" s="104">
        <f>[29]Julho!$J$10</f>
        <v>20.52</v>
      </c>
      <c r="H33" s="104">
        <f>[29]Julho!$J$11</f>
        <v>19.440000000000001</v>
      </c>
      <c r="I33" s="104">
        <f>[29]Julho!$J$12</f>
        <v>16.920000000000002</v>
      </c>
      <c r="J33" s="104">
        <f>[29]Julho!$J$13</f>
        <v>22.32</v>
      </c>
      <c r="K33" s="104">
        <f>[29]Julho!$J$14</f>
        <v>19.440000000000001</v>
      </c>
      <c r="L33" s="104">
        <f>[29]Julho!$J$15</f>
        <v>20.52</v>
      </c>
      <c r="M33" s="104">
        <f>[29]Julho!$J$16</f>
        <v>21.6</v>
      </c>
      <c r="N33" s="104">
        <f>[29]Julho!$J$17</f>
        <v>23.040000000000003</v>
      </c>
      <c r="O33" s="104">
        <f>[29]Julho!$J$18</f>
        <v>19.8</v>
      </c>
      <c r="P33" s="104">
        <f>[29]Julho!$J$19</f>
        <v>38.519999999999996</v>
      </c>
      <c r="Q33" s="104">
        <f>[29]Julho!$J$20</f>
        <v>32.04</v>
      </c>
      <c r="R33" s="104">
        <f>[29]Julho!$J$21</f>
        <v>34.200000000000003</v>
      </c>
      <c r="S33" s="104">
        <f>[29]Julho!$J$22</f>
        <v>32.4</v>
      </c>
      <c r="T33" s="104">
        <f>[29]Julho!$J$23</f>
        <v>21.96</v>
      </c>
      <c r="U33" s="104">
        <f>[29]Julho!$J$24</f>
        <v>15.48</v>
      </c>
      <c r="V33" s="104">
        <f>[29]Julho!$J$25</f>
        <v>10.8</v>
      </c>
      <c r="W33" s="104">
        <f>[29]Julho!$J$26</f>
        <v>15.120000000000001</v>
      </c>
      <c r="X33" s="104">
        <f>[29]Julho!$J$27</f>
        <v>24.12</v>
      </c>
      <c r="Y33" s="104">
        <f>[29]Julho!$J$28</f>
        <v>52.2</v>
      </c>
      <c r="Z33" s="104">
        <f>[29]Julho!$J$29</f>
        <v>36</v>
      </c>
      <c r="AA33" s="104">
        <f>[29]Julho!$J$30</f>
        <v>36</v>
      </c>
      <c r="AB33" s="104">
        <f>[29]Julho!$J$31</f>
        <v>61.92</v>
      </c>
      <c r="AC33" s="104">
        <f>[29]Julho!$J$32</f>
        <v>35.28</v>
      </c>
      <c r="AD33" s="104">
        <f>[29]Julho!$J$33</f>
        <v>22.68</v>
      </c>
      <c r="AE33" s="104">
        <f>[29]Julho!$J$34</f>
        <v>25.56</v>
      </c>
      <c r="AF33" s="104">
        <f>[29]Julho!$J$35</f>
        <v>37.080000000000005</v>
      </c>
      <c r="AG33" s="109">
        <f t="shared" si="3"/>
        <v>61.92</v>
      </c>
      <c r="AH33" s="108">
        <f t="shared" si="4"/>
        <v>25.861935483870962</v>
      </c>
      <c r="AK33" t="s">
        <v>35</v>
      </c>
    </row>
    <row r="34" spans="1:38" x14ac:dyDescent="0.2">
      <c r="A34" s="47" t="s">
        <v>9</v>
      </c>
      <c r="B34" s="104">
        <f>[30]Julho!$J$5</f>
        <v>36</v>
      </c>
      <c r="C34" s="104">
        <f>[30]Julho!$J$6</f>
        <v>31.680000000000003</v>
      </c>
      <c r="D34" s="104">
        <f>[30]Julho!$J$7</f>
        <v>25.56</v>
      </c>
      <c r="E34" s="104">
        <f>[30]Julho!$J$8</f>
        <v>28.08</v>
      </c>
      <c r="F34" s="104">
        <f>[30]Julho!$J$9</f>
        <v>22.32</v>
      </c>
      <c r="G34" s="104">
        <f>[30]Julho!$J$10</f>
        <v>23.759999999999998</v>
      </c>
      <c r="H34" s="104">
        <f>[30]Julho!$J$11</f>
        <v>23.400000000000002</v>
      </c>
      <c r="I34" s="104">
        <f>[30]Julho!$J$12</f>
        <v>20.88</v>
      </c>
      <c r="J34" s="104">
        <f>[30]Julho!$J$13</f>
        <v>27.36</v>
      </c>
      <c r="K34" s="104">
        <f>[30]Julho!$J$14</f>
        <v>25.56</v>
      </c>
      <c r="L34" s="104">
        <f>[30]Julho!$J$15</f>
        <v>24.840000000000003</v>
      </c>
      <c r="M34" s="104">
        <f>[30]Julho!$J$16</f>
        <v>28.08</v>
      </c>
      <c r="N34" s="104">
        <f>[30]Julho!$J$17</f>
        <v>24.48</v>
      </c>
      <c r="O34" s="104">
        <f>[30]Julho!$J$18</f>
        <v>21.96</v>
      </c>
      <c r="P34" s="104">
        <f>[30]Julho!$J$19</f>
        <v>29.880000000000003</v>
      </c>
      <c r="Q34" s="104">
        <f>[30]Julho!$J$20</f>
        <v>27.36</v>
      </c>
      <c r="R34" s="104">
        <f>[30]Julho!$J$21</f>
        <v>39.96</v>
      </c>
      <c r="S34" s="104">
        <f>[30]Julho!$J$22</f>
        <v>36.72</v>
      </c>
      <c r="T34" s="104">
        <f>[30]Julho!$J$23</f>
        <v>20.88</v>
      </c>
      <c r="U34" s="104">
        <f>[30]Julho!$J$24</f>
        <v>20.88</v>
      </c>
      <c r="V34" s="104">
        <f>[30]Julho!$J$25</f>
        <v>19.8</v>
      </c>
      <c r="W34" s="104">
        <f>[30]Julho!$J$26</f>
        <v>19.8</v>
      </c>
      <c r="X34" s="104">
        <f>[30]Julho!$J$27</f>
        <v>22.32</v>
      </c>
      <c r="Y34" s="104">
        <f>[30]Julho!$J$28</f>
        <v>41.76</v>
      </c>
      <c r="Z34" s="104">
        <f>[30]Julho!$J$29</f>
        <v>32.76</v>
      </c>
      <c r="AA34" s="104">
        <f>[30]Julho!$J$30</f>
        <v>32.04</v>
      </c>
      <c r="AB34" s="104">
        <f>[30]Julho!$J$31</f>
        <v>60.12</v>
      </c>
      <c r="AC34" s="104">
        <f>[30]Julho!$J$32</f>
        <v>60.480000000000004</v>
      </c>
      <c r="AD34" s="104">
        <f>[30]Julho!$J$33</f>
        <v>33.480000000000004</v>
      </c>
      <c r="AE34" s="104">
        <f>[30]Julho!$J$34</f>
        <v>25.56</v>
      </c>
      <c r="AF34" s="104">
        <f>[30]Julho!$J$35</f>
        <v>34.56</v>
      </c>
      <c r="AG34" s="109">
        <f t="shared" si="3"/>
        <v>60.480000000000004</v>
      </c>
      <c r="AH34" s="108">
        <f t="shared" si="4"/>
        <v>29.752258064516127</v>
      </c>
      <c r="AK34" t="s">
        <v>35</v>
      </c>
    </row>
    <row r="35" spans="1:38" x14ac:dyDescent="0.2">
      <c r="A35" s="47" t="s">
        <v>32</v>
      </c>
      <c r="B35" s="104">
        <f>[31]Julho!$J$5</f>
        <v>19.8</v>
      </c>
      <c r="C35" s="104">
        <f>[31]Julho!$J$6</f>
        <v>21.96</v>
      </c>
      <c r="D35" s="104">
        <f>[31]Julho!$J$7</f>
        <v>14.4</v>
      </c>
      <c r="E35" s="104">
        <f>[31]Julho!$J$8</f>
        <v>22.32</v>
      </c>
      <c r="F35" s="104">
        <f>[31]Julho!$J$9</f>
        <v>17.28</v>
      </c>
      <c r="G35" s="104">
        <f>[31]Julho!$J$10</f>
        <v>18.720000000000002</v>
      </c>
      <c r="H35" s="104">
        <f>[31]Julho!$J$11</f>
        <v>15.48</v>
      </c>
      <c r="I35" s="104">
        <f>[31]Julho!$J$12</f>
        <v>19.440000000000001</v>
      </c>
      <c r="J35" s="104">
        <f>[31]Julho!$J$13</f>
        <v>21.240000000000002</v>
      </c>
      <c r="K35" s="104">
        <f>[31]Julho!$J$14</f>
        <v>16.559999999999999</v>
      </c>
      <c r="L35" s="104">
        <f>[31]Julho!$J$15</f>
        <v>16.920000000000002</v>
      </c>
      <c r="M35" s="104">
        <f>[31]Julho!$J$16</f>
        <v>28.08</v>
      </c>
      <c r="N35" s="104">
        <f>[31]Julho!$J$17</f>
        <v>19.079999999999998</v>
      </c>
      <c r="O35" s="104">
        <f>[31]Julho!$J$18</f>
        <v>25.56</v>
      </c>
      <c r="P35" s="104">
        <f>[31]Julho!$J$19</f>
        <v>31.319999999999997</v>
      </c>
      <c r="Q35" s="104">
        <f>[31]Julho!$J$20</f>
        <v>27</v>
      </c>
      <c r="R35" s="104">
        <f>[31]Julho!$J$21</f>
        <v>31.680000000000003</v>
      </c>
      <c r="S35" s="104">
        <f>[31]Julho!$J$22</f>
        <v>18.36</v>
      </c>
      <c r="T35" s="104">
        <f>[31]Julho!$J$23</f>
        <v>15.840000000000002</v>
      </c>
      <c r="U35" s="104">
        <f>[31]Julho!$J$24</f>
        <v>18.720000000000002</v>
      </c>
      <c r="V35" s="104">
        <f>[31]Julho!$J$25</f>
        <v>20.52</v>
      </c>
      <c r="W35" s="104">
        <f>[31]Julho!$J$26</f>
        <v>16.920000000000002</v>
      </c>
      <c r="X35" s="104">
        <f>[31]Julho!$J$27</f>
        <v>22.32</v>
      </c>
      <c r="Y35" s="104">
        <f>[31]Julho!$J$28</f>
        <v>29.52</v>
      </c>
      <c r="Z35" s="104">
        <f>[31]Julho!$J$29</f>
        <v>29.52</v>
      </c>
      <c r="AA35" s="104">
        <f>[31]Julho!$J$30</f>
        <v>29.52</v>
      </c>
      <c r="AB35" s="104">
        <f>[31]Julho!$J$31</f>
        <v>54</v>
      </c>
      <c r="AC35" s="104">
        <f>[31]Julho!$J$32</f>
        <v>29.52</v>
      </c>
      <c r="AD35" s="104">
        <f>[31]Julho!$J$33</f>
        <v>23.400000000000002</v>
      </c>
      <c r="AE35" s="104">
        <f>[31]Julho!$J$34</f>
        <v>24.12</v>
      </c>
      <c r="AF35" s="104">
        <f>[31]Julho!$J$35</f>
        <v>28.08</v>
      </c>
      <c r="AG35" s="109">
        <f t="shared" si="3"/>
        <v>54</v>
      </c>
      <c r="AH35" s="108">
        <f t="shared" si="4"/>
        <v>23.458064516129031</v>
      </c>
      <c r="AK35" t="s">
        <v>35</v>
      </c>
    </row>
    <row r="36" spans="1:38" hidden="1" x14ac:dyDescent="0.2">
      <c r="A36" s="47" t="s">
        <v>10</v>
      </c>
      <c r="B36" s="104" t="str">
        <f>[32]Julho!$J$5</f>
        <v>*</v>
      </c>
      <c r="C36" s="104" t="str">
        <f>[32]Julho!$J$6</f>
        <v>*</v>
      </c>
      <c r="D36" s="104" t="str">
        <f>[32]Julho!$J$7</f>
        <v>*</v>
      </c>
      <c r="E36" s="104" t="str">
        <f>[32]Julho!$J$8</f>
        <v>*</v>
      </c>
      <c r="F36" s="104" t="str">
        <f>[32]Julho!$J$9</f>
        <v>*</v>
      </c>
      <c r="G36" s="104" t="str">
        <f>[32]Julho!$J$10</f>
        <v>*</v>
      </c>
      <c r="H36" s="104" t="str">
        <f>[32]Julho!$J$11</f>
        <v>*</v>
      </c>
      <c r="I36" s="104" t="str">
        <f>[32]Julho!$J$12</f>
        <v>*</v>
      </c>
      <c r="J36" s="104" t="str">
        <f>[32]Julho!$J$13</f>
        <v>*</v>
      </c>
      <c r="K36" s="104" t="str">
        <f>[32]Julho!$J$14</f>
        <v>*</v>
      </c>
      <c r="L36" s="104" t="str">
        <f>[32]Julho!$J$15</f>
        <v>*</v>
      </c>
      <c r="M36" s="104" t="str">
        <f>[32]Julho!$J$16</f>
        <v>*</v>
      </c>
      <c r="N36" s="104" t="str">
        <f>[32]Julho!$J$17</f>
        <v>*</v>
      </c>
      <c r="O36" s="104" t="str">
        <f>[32]Julho!$J$18</f>
        <v>*</v>
      </c>
      <c r="P36" s="104" t="str">
        <f>[32]Julho!$J$19</f>
        <v>*</v>
      </c>
      <c r="Q36" s="104" t="str">
        <f>[32]Julho!$J$20</f>
        <v>*</v>
      </c>
      <c r="R36" s="104" t="str">
        <f>[32]Julho!$J$21</f>
        <v>*</v>
      </c>
      <c r="S36" s="104" t="str">
        <f>[32]Julho!$J$22</f>
        <v>*</v>
      </c>
      <c r="T36" s="104" t="str">
        <f>[32]Julho!$J$23</f>
        <v>*</v>
      </c>
      <c r="U36" s="104" t="str">
        <f>[32]Julho!$J$24</f>
        <v>*</v>
      </c>
      <c r="V36" s="104" t="str">
        <f>[32]Julho!$J$25</f>
        <v>*</v>
      </c>
      <c r="W36" s="104" t="str">
        <f>[32]Julho!$J$26</f>
        <v>*</v>
      </c>
      <c r="X36" s="104" t="str">
        <f>[32]Julho!$J$27</f>
        <v>*</v>
      </c>
      <c r="Y36" s="104" t="str">
        <f>[32]Julho!$J$28</f>
        <v>*</v>
      </c>
      <c r="Z36" s="104" t="str">
        <f>[32]Julho!$J$29</f>
        <v>*</v>
      </c>
      <c r="AA36" s="104" t="str">
        <f>[32]Julho!$J$30</f>
        <v>*</v>
      </c>
      <c r="AB36" s="104" t="str">
        <f>[32]Julho!$J$31</f>
        <v>*</v>
      </c>
      <c r="AC36" s="104" t="str">
        <f>[32]Julho!$J$32</f>
        <v>*</v>
      </c>
      <c r="AD36" s="104" t="str">
        <f>[32]Julho!$J$33</f>
        <v>*</v>
      </c>
      <c r="AE36" s="104" t="str">
        <f>[32]Julho!$J$34</f>
        <v>*</v>
      </c>
      <c r="AF36" s="104" t="str">
        <f>[32]Julho!$J$35</f>
        <v>*</v>
      </c>
      <c r="AG36" s="109">
        <f t="shared" si="3"/>
        <v>0</v>
      </c>
      <c r="AH36" s="108" t="s">
        <v>154</v>
      </c>
      <c r="AK36" t="s">
        <v>35</v>
      </c>
    </row>
    <row r="37" spans="1:38" x14ac:dyDescent="0.2">
      <c r="A37" s="47" t="s">
        <v>143</v>
      </c>
      <c r="B37" s="104">
        <f>[33]Julho!$J$5</f>
        <v>33.480000000000004</v>
      </c>
      <c r="C37" s="104">
        <f>[33]Julho!$J$6</f>
        <v>29.52</v>
      </c>
      <c r="D37" s="104">
        <f>[33]Julho!$J$7</f>
        <v>23.400000000000002</v>
      </c>
      <c r="E37" s="104">
        <f>[33]Julho!$J$8</f>
        <v>32.4</v>
      </c>
      <c r="F37" s="104">
        <f>[33]Julho!$J$9</f>
        <v>26.28</v>
      </c>
      <c r="G37" s="104">
        <f>[33]Julho!$J$10</f>
        <v>26.28</v>
      </c>
      <c r="H37" s="104">
        <f>[33]Julho!$J$11</f>
        <v>27.36</v>
      </c>
      <c r="I37" s="104">
        <f>[33]Julho!$J$12</f>
        <v>22.68</v>
      </c>
      <c r="J37" s="104">
        <f>[33]Julho!$J$13</f>
        <v>34.92</v>
      </c>
      <c r="K37" s="104">
        <f>[33]Julho!$J$14</f>
        <v>28.08</v>
      </c>
      <c r="L37" s="104">
        <f>[33]Julho!$J$15</f>
        <v>25.2</v>
      </c>
      <c r="M37" s="104">
        <f>[33]Julho!$J$16</f>
        <v>49.32</v>
      </c>
      <c r="N37" s="104">
        <f>[33]Julho!$J$17</f>
        <v>27.720000000000002</v>
      </c>
      <c r="O37" s="104">
        <f>[33]Julho!$J$18</f>
        <v>29.16</v>
      </c>
      <c r="P37" s="104">
        <f>[33]Julho!$J$19</f>
        <v>38.880000000000003</v>
      </c>
      <c r="Q37" s="104">
        <f>[33]Julho!$J$20</f>
        <v>35.28</v>
      </c>
      <c r="R37" s="104">
        <f>[33]Julho!$J$21</f>
        <v>42.480000000000004</v>
      </c>
      <c r="S37" s="104">
        <f>[33]Julho!$J$22</f>
        <v>30.240000000000002</v>
      </c>
      <c r="T37" s="104">
        <f>[33]Julho!$J$23</f>
        <v>27</v>
      </c>
      <c r="U37" s="104">
        <f>[33]Julho!$J$24</f>
        <v>27.36</v>
      </c>
      <c r="V37" s="104">
        <f>[33]Julho!$J$25</f>
        <v>24.12</v>
      </c>
      <c r="W37" s="104">
        <f>[33]Julho!$J$26</f>
        <v>25.2</v>
      </c>
      <c r="X37" s="104">
        <f>[33]Julho!$J$27</f>
        <v>27.720000000000002</v>
      </c>
      <c r="Y37" s="104">
        <f>[33]Julho!$J$28</f>
        <v>45.72</v>
      </c>
      <c r="Z37" s="104">
        <f>[33]Julho!$J$29</f>
        <v>37.080000000000005</v>
      </c>
      <c r="AA37" s="104">
        <f>[33]Julho!$J$30</f>
        <v>46.440000000000005</v>
      </c>
      <c r="AB37" s="104">
        <f>[33]Julho!$J$31</f>
        <v>64.44</v>
      </c>
      <c r="AC37" s="104">
        <f>[33]Julho!$J$32</f>
        <v>41.4</v>
      </c>
      <c r="AD37" s="104">
        <f>[33]Julho!$J$33</f>
        <v>32.04</v>
      </c>
      <c r="AE37" s="104">
        <f>[33]Julho!$J$34</f>
        <v>30.240000000000002</v>
      </c>
      <c r="AF37" s="104">
        <f>[33]Julho!$J$35</f>
        <v>42.480000000000004</v>
      </c>
      <c r="AG37" s="109">
        <f t="shared" si="3"/>
        <v>64.44</v>
      </c>
      <c r="AH37" s="108">
        <f t="shared" si="4"/>
        <v>33.352258064516128</v>
      </c>
      <c r="AI37" s="12" t="s">
        <v>35</v>
      </c>
      <c r="AK37" t="s">
        <v>35</v>
      </c>
    </row>
    <row r="38" spans="1:38" hidden="1" x14ac:dyDescent="0.2">
      <c r="A38" s="47" t="s">
        <v>11</v>
      </c>
      <c r="B38" s="104" t="str">
        <f>[34]Julho!$J$5</f>
        <v>*</v>
      </c>
      <c r="C38" s="104" t="str">
        <f>[34]Julho!$J$6</f>
        <v>*</v>
      </c>
      <c r="D38" s="104" t="str">
        <f>[34]Julho!$J$7</f>
        <v>*</v>
      </c>
      <c r="E38" s="104" t="str">
        <f>[34]Julho!$J$8</f>
        <v>*</v>
      </c>
      <c r="F38" s="104" t="str">
        <f>[34]Julho!$J$9</f>
        <v>*</v>
      </c>
      <c r="G38" s="104" t="str">
        <f>[34]Julho!$J$10</f>
        <v>*</v>
      </c>
      <c r="H38" s="104" t="str">
        <f>[34]Julho!$J$11</f>
        <v>*</v>
      </c>
      <c r="I38" s="104" t="str">
        <f>[34]Julho!$J$12</f>
        <v>*</v>
      </c>
      <c r="J38" s="104" t="str">
        <f>[34]Julho!$J$13</f>
        <v>*</v>
      </c>
      <c r="K38" s="104" t="str">
        <f>[34]Julho!$J$14</f>
        <v>*</v>
      </c>
      <c r="L38" s="104" t="str">
        <f>[34]Julho!$J$15</f>
        <v>*</v>
      </c>
      <c r="M38" s="104" t="str">
        <f>[34]Julho!$J$16</f>
        <v>*</v>
      </c>
      <c r="N38" s="104" t="str">
        <f>[34]Julho!$J$17</f>
        <v>*</v>
      </c>
      <c r="O38" s="104" t="str">
        <f>[34]Julho!$J$18</f>
        <v>*</v>
      </c>
      <c r="P38" s="104" t="str">
        <f>[34]Julho!$J$19</f>
        <v>*</v>
      </c>
      <c r="Q38" s="104" t="str">
        <f>[34]Julho!$J$20</f>
        <v>*</v>
      </c>
      <c r="R38" s="104" t="str">
        <f>[34]Julho!$J$21</f>
        <v>*</v>
      </c>
      <c r="S38" s="104" t="str">
        <f>[34]Julho!$J$22</f>
        <v>*</v>
      </c>
      <c r="T38" s="104" t="str">
        <f>[34]Julho!$J$23</f>
        <v>*</v>
      </c>
      <c r="U38" s="104" t="str">
        <f>[34]Julho!$J$24</f>
        <v>*</v>
      </c>
      <c r="V38" s="104" t="str">
        <f>[34]Julho!$J$25</f>
        <v>*</v>
      </c>
      <c r="W38" s="104" t="str">
        <f>[34]Julho!$J$26</f>
        <v>*</v>
      </c>
      <c r="X38" s="104" t="str">
        <f>[34]Julho!$J$27</f>
        <v>*</v>
      </c>
      <c r="Y38" s="104" t="str">
        <f>[34]Julho!$J$28</f>
        <v>*</v>
      </c>
      <c r="Z38" s="104" t="str">
        <f>[34]Julho!$J$29</f>
        <v>*</v>
      </c>
      <c r="AA38" s="104" t="str">
        <f>[34]Julho!$J$30</f>
        <v>*</v>
      </c>
      <c r="AB38" s="104" t="str">
        <f>[34]Julho!$J$31</f>
        <v>*</v>
      </c>
      <c r="AC38" s="104" t="str">
        <f>[34]Julho!$J$32</f>
        <v>*</v>
      </c>
      <c r="AD38" s="104" t="str">
        <f>[34]Julho!$J$33</f>
        <v>*</v>
      </c>
      <c r="AE38" s="104" t="str">
        <f>[34]Julho!$J$34</f>
        <v>*</v>
      </c>
      <c r="AF38" s="104" t="str">
        <f>[34]Julho!$J$35</f>
        <v>*</v>
      </c>
      <c r="AG38" s="109">
        <f t="shared" si="3"/>
        <v>0</v>
      </c>
      <c r="AH38" s="108" t="s">
        <v>154</v>
      </c>
      <c r="AK38" t="s">
        <v>35</v>
      </c>
    </row>
    <row r="39" spans="1:38" s="5" customFormat="1" x14ac:dyDescent="0.2">
      <c r="A39" s="47" t="s">
        <v>12</v>
      </c>
      <c r="B39" s="104">
        <f>[35]Julho!$J$5</f>
        <v>20.52</v>
      </c>
      <c r="C39" s="104">
        <f>[35]Julho!$J$6</f>
        <v>20.88</v>
      </c>
      <c r="D39" s="104">
        <f>[35]Julho!$J$7</f>
        <v>16.2</v>
      </c>
      <c r="E39" s="104">
        <f>[35]Julho!$J$8</f>
        <v>18</v>
      </c>
      <c r="F39" s="104">
        <f>[35]Julho!$J$9</f>
        <v>16.920000000000002</v>
      </c>
      <c r="G39" s="104">
        <f>[35]Julho!$J$10</f>
        <v>16.920000000000002</v>
      </c>
      <c r="H39" s="104">
        <f>[35]Julho!$J$11</f>
        <v>15.120000000000001</v>
      </c>
      <c r="I39" s="104">
        <f>[35]Julho!$J$12</f>
        <v>16.920000000000002</v>
      </c>
      <c r="J39" s="104">
        <f>[35]Julho!$J$13</f>
        <v>16.559999999999999</v>
      </c>
      <c r="K39" s="104">
        <f>[35]Julho!$J$14</f>
        <v>15.840000000000002</v>
      </c>
      <c r="L39" s="104">
        <f>[35]Julho!$J$15</f>
        <v>14.4</v>
      </c>
      <c r="M39" s="104">
        <f>[35]Julho!$J$16</f>
        <v>23.759999999999998</v>
      </c>
      <c r="N39" s="104">
        <f>[35]Julho!$J$17</f>
        <v>21.240000000000002</v>
      </c>
      <c r="O39" s="104">
        <f>[35]Julho!$J$18</f>
        <v>19.8</v>
      </c>
      <c r="P39" s="104">
        <f>[35]Julho!$J$19</f>
        <v>27.36</v>
      </c>
      <c r="Q39" s="104">
        <f>[35]Julho!$J$20</f>
        <v>27.36</v>
      </c>
      <c r="R39" s="104">
        <f>[35]Julho!$J$21</f>
        <v>18</v>
      </c>
      <c r="S39" s="104">
        <f>[35]Julho!$J$22</f>
        <v>22.68</v>
      </c>
      <c r="T39" s="104">
        <f>[35]Julho!$J$23</f>
        <v>12.96</v>
      </c>
      <c r="U39" s="104">
        <f>[35]Julho!$J$24</f>
        <v>16.920000000000002</v>
      </c>
      <c r="V39" s="104">
        <f>[35]Julho!$J$25</f>
        <v>16.559999999999999</v>
      </c>
      <c r="W39" s="104">
        <f>[35]Julho!$J$26</f>
        <v>15.840000000000002</v>
      </c>
      <c r="X39" s="104">
        <f>[35]Julho!$J$27</f>
        <v>17.28</v>
      </c>
      <c r="Y39" s="104">
        <f>[35]Julho!$J$28</f>
        <v>22.32</v>
      </c>
      <c r="Z39" s="104">
        <f>[35]Julho!$J$29</f>
        <v>22.68</v>
      </c>
      <c r="AA39" s="104">
        <f>[35]Julho!$J$30</f>
        <v>26.64</v>
      </c>
      <c r="AB39" s="104">
        <f>[35]Julho!$J$31</f>
        <v>41.76</v>
      </c>
      <c r="AC39" s="104">
        <f>[35]Julho!$J$32</f>
        <v>23.400000000000002</v>
      </c>
      <c r="AD39" s="104">
        <f>[35]Julho!$J$33</f>
        <v>28.8</v>
      </c>
      <c r="AE39" s="104">
        <f>[35]Julho!$J$34</f>
        <v>18.36</v>
      </c>
      <c r="AF39" s="104">
        <f>[35]Julho!$J$35</f>
        <v>24.840000000000003</v>
      </c>
      <c r="AG39" s="109">
        <f t="shared" si="3"/>
        <v>41.76</v>
      </c>
      <c r="AH39" s="108">
        <f t="shared" si="4"/>
        <v>20.543225806451613</v>
      </c>
      <c r="AK39" s="5" t="s">
        <v>35</v>
      </c>
    </row>
    <row r="40" spans="1:38" s="5" customFormat="1" x14ac:dyDescent="0.2">
      <c r="A40" s="47" t="s">
        <v>211</v>
      </c>
      <c r="B40" s="104">
        <f>[36]Julho!$J$5</f>
        <v>27.720000000000002</v>
      </c>
      <c r="C40" s="104">
        <f>[36]Julho!$J$6</f>
        <v>25.2</v>
      </c>
      <c r="D40" s="104">
        <f>[36]Julho!$J$7</f>
        <v>24.840000000000003</v>
      </c>
      <c r="E40" s="104">
        <f>[36]Julho!$J$8</f>
        <v>35.64</v>
      </c>
      <c r="F40" s="104">
        <f>[36]Julho!$J$9</f>
        <v>28.08</v>
      </c>
      <c r="G40" s="104">
        <f>[36]Julho!$J$10</f>
        <v>21.96</v>
      </c>
      <c r="H40" s="104">
        <f>[36]Julho!$J$11</f>
        <v>19.079999999999998</v>
      </c>
      <c r="I40" s="104">
        <f>[36]Julho!$J$12</f>
        <v>19.079999999999998</v>
      </c>
      <c r="J40" s="104">
        <f>[36]Julho!$J$13</f>
        <v>36.72</v>
      </c>
      <c r="K40" s="104">
        <f>[36]Julho!$J$14</f>
        <v>29.16</v>
      </c>
      <c r="L40" s="104">
        <f>[36]Julho!$J$15</f>
        <v>25.2</v>
      </c>
      <c r="M40" s="104">
        <f>[36]Julho!$J$16</f>
        <v>29.880000000000003</v>
      </c>
      <c r="N40" s="104">
        <f>[36]Julho!$J$17</f>
        <v>27.36</v>
      </c>
      <c r="O40" s="104">
        <f>[36]Julho!$J$18</f>
        <v>29.16</v>
      </c>
      <c r="P40" s="104">
        <f>[36]Julho!$J$19</f>
        <v>34.92</v>
      </c>
      <c r="Q40" s="104">
        <f>[36]Julho!$J$20</f>
        <v>27.720000000000002</v>
      </c>
      <c r="R40" s="104">
        <f>[36]Julho!$J$21</f>
        <v>34.92</v>
      </c>
      <c r="S40" s="104">
        <f>[36]Julho!$J$22</f>
        <v>29.880000000000003</v>
      </c>
      <c r="T40" s="104">
        <f>[36]Julho!$J$23</f>
        <v>29.880000000000003</v>
      </c>
      <c r="U40" s="104">
        <f>[36]Julho!$J$24</f>
        <v>25.2</v>
      </c>
      <c r="V40" s="104">
        <f>[36]Julho!$J$25</f>
        <v>21.96</v>
      </c>
      <c r="W40" s="104">
        <f>[36]Julho!$J$26</f>
        <v>18.36</v>
      </c>
      <c r="X40" s="104">
        <f>[36]Julho!$J$27</f>
        <v>29.16</v>
      </c>
      <c r="Y40" s="104">
        <f>[36]Julho!$J$28</f>
        <v>25.56</v>
      </c>
      <c r="Z40" s="104">
        <f>[36]Julho!$J$29</f>
        <v>55.440000000000005</v>
      </c>
      <c r="AA40" s="104">
        <f>[36]Julho!$J$30</f>
        <v>25.92</v>
      </c>
      <c r="AB40" s="104">
        <f>[36]Julho!$J$31</f>
        <v>44.28</v>
      </c>
      <c r="AC40" s="104">
        <f>[36]Julho!$J$32</f>
        <v>48.96</v>
      </c>
      <c r="AD40" s="104">
        <f>[36]Julho!$J$33</f>
        <v>33.840000000000003</v>
      </c>
      <c r="AE40" s="104">
        <f>[36]Julho!$J$34</f>
        <v>37.440000000000005</v>
      </c>
      <c r="AF40" s="104">
        <f>[36]Julho!$J$35</f>
        <v>31.680000000000003</v>
      </c>
      <c r="AG40" s="109">
        <f t="shared" si="3"/>
        <v>55.440000000000005</v>
      </c>
      <c r="AH40" s="108">
        <f t="shared" si="4"/>
        <v>30.135483870967747</v>
      </c>
    </row>
    <row r="41" spans="1:38" x14ac:dyDescent="0.2">
      <c r="A41" s="47" t="s">
        <v>13</v>
      </c>
      <c r="B41" s="104">
        <f>[37]Julho!$J$5</f>
        <v>27.720000000000002</v>
      </c>
      <c r="C41" s="104">
        <f>[37]Julho!$J$6</f>
        <v>28.44</v>
      </c>
      <c r="D41" s="104">
        <f>[37]Julho!$J$7</f>
        <v>22.68</v>
      </c>
      <c r="E41" s="104">
        <f>[37]Julho!$J$8</f>
        <v>21.96</v>
      </c>
      <c r="F41" s="104">
        <f>[37]Julho!$J$9</f>
        <v>21.240000000000002</v>
      </c>
      <c r="G41" s="104">
        <f>[37]Julho!$J$10</f>
        <v>25.56</v>
      </c>
      <c r="H41" s="104">
        <f>[37]Julho!$J$11</f>
        <v>23.400000000000002</v>
      </c>
      <c r="I41" s="104">
        <f>[37]Julho!$J$12</f>
        <v>19.079999999999998</v>
      </c>
      <c r="J41" s="104">
        <f>[37]Julho!$J$13</f>
        <v>22.68</v>
      </c>
      <c r="K41" s="104">
        <f>[37]Julho!$J$14</f>
        <v>18.36</v>
      </c>
      <c r="L41" s="104">
        <f>[37]Julho!$J$15</f>
        <v>18.36</v>
      </c>
      <c r="M41" s="104">
        <f>[37]Julho!$J$16</f>
        <v>28.44</v>
      </c>
      <c r="N41" s="104">
        <f>[37]Julho!$J$17</f>
        <v>24.48</v>
      </c>
      <c r="O41" s="104">
        <f>[37]Julho!$J$18</f>
        <v>24.12</v>
      </c>
      <c r="P41" s="104">
        <f>[37]Julho!$J$19</f>
        <v>36</v>
      </c>
      <c r="Q41" s="104">
        <f>[37]Julho!$J$20</f>
        <v>36.72</v>
      </c>
      <c r="R41" s="104">
        <f>[37]Julho!$J$21</f>
        <v>48.96</v>
      </c>
      <c r="S41" s="104">
        <f>[37]Julho!$J$22</f>
        <v>30.240000000000002</v>
      </c>
      <c r="T41" s="104">
        <f>[37]Julho!$J$23</f>
        <v>19.8</v>
      </c>
      <c r="U41" s="104">
        <f>[37]Julho!$J$24</f>
        <v>28.08</v>
      </c>
      <c r="V41" s="104">
        <f>[37]Julho!$J$25</f>
        <v>21.6</v>
      </c>
      <c r="W41" s="104">
        <f>[37]Julho!$J$26</f>
        <v>27.36</v>
      </c>
      <c r="X41" s="104">
        <f>[37]Julho!$J$27</f>
        <v>25.2</v>
      </c>
      <c r="Y41" s="104">
        <f>[37]Julho!$J$28</f>
        <v>28.44</v>
      </c>
      <c r="Z41" s="104">
        <f>[37]Julho!$J$29</f>
        <v>36</v>
      </c>
      <c r="AA41" s="104">
        <f>[37]Julho!$J$30</f>
        <v>30.96</v>
      </c>
      <c r="AB41" s="104">
        <f>[37]Julho!$J$31</f>
        <v>47.88</v>
      </c>
      <c r="AC41" s="104">
        <f>[37]Julho!$J$32</f>
        <v>34.92</v>
      </c>
      <c r="AD41" s="104">
        <f>[37]Julho!$J$33</f>
        <v>34.56</v>
      </c>
      <c r="AE41" s="104">
        <f>[37]Julho!$J$34</f>
        <v>22.68</v>
      </c>
      <c r="AF41" s="104">
        <f>[37]Julho!$J$35</f>
        <v>33.480000000000004</v>
      </c>
      <c r="AG41" s="109">
        <f t="shared" si="3"/>
        <v>48.96</v>
      </c>
      <c r="AH41" s="108">
        <f t="shared" si="4"/>
        <v>28.045161290322586</v>
      </c>
      <c r="AK41" t="s">
        <v>35</v>
      </c>
    </row>
    <row r="42" spans="1:38" x14ac:dyDescent="0.2">
      <c r="A42" s="47" t="s">
        <v>144</v>
      </c>
      <c r="B42" s="104">
        <f>[38]Julho!$J$5</f>
        <v>27.36</v>
      </c>
      <c r="C42" s="104">
        <f>[38]Julho!$J$6</f>
        <v>24.12</v>
      </c>
      <c r="D42" s="104">
        <f>[38]Julho!$J$7</f>
        <v>20.52</v>
      </c>
      <c r="E42" s="104">
        <f>[38]Julho!$J$8</f>
        <v>34.56</v>
      </c>
      <c r="F42" s="104">
        <f>[38]Julho!$J$9</f>
        <v>31.680000000000003</v>
      </c>
      <c r="G42" s="104">
        <f>[38]Julho!$J$10</f>
        <v>22.68</v>
      </c>
      <c r="H42" s="104">
        <f>[38]Julho!$J$11</f>
        <v>28.44</v>
      </c>
      <c r="I42" s="104">
        <f>[38]Julho!$J$12</f>
        <v>18.36</v>
      </c>
      <c r="J42" s="104">
        <f>[38]Julho!$J$13</f>
        <v>28.44</v>
      </c>
      <c r="K42" s="104">
        <f>[38]Julho!$J$14</f>
        <v>23.759999999999998</v>
      </c>
      <c r="L42" s="104">
        <f>[38]Julho!$J$15</f>
        <v>30.96</v>
      </c>
      <c r="M42" s="104">
        <f>[38]Julho!$J$16</f>
        <v>24.12</v>
      </c>
      <c r="N42" s="104">
        <f>[38]Julho!$J$17</f>
        <v>25.92</v>
      </c>
      <c r="O42" s="104">
        <f>[38]Julho!$J$18</f>
        <v>24.48</v>
      </c>
      <c r="P42" s="104">
        <f>[38]Julho!$J$19</f>
        <v>33.119999999999997</v>
      </c>
      <c r="Q42" s="104">
        <f>[38]Julho!$J$20</f>
        <v>33.840000000000003</v>
      </c>
      <c r="R42" s="104">
        <f>[38]Julho!$J$21</f>
        <v>35.28</v>
      </c>
      <c r="S42" s="104">
        <f>[38]Julho!$J$22</f>
        <v>25.56</v>
      </c>
      <c r="T42" s="104">
        <f>[38]Julho!$J$23</f>
        <v>19.8</v>
      </c>
      <c r="U42" s="104">
        <f>[38]Julho!$J$24</f>
        <v>21.96</v>
      </c>
      <c r="V42" s="104">
        <f>[38]Julho!$J$25</f>
        <v>29.52</v>
      </c>
      <c r="W42" s="104">
        <f>[38]Julho!$J$26</f>
        <v>24.48</v>
      </c>
      <c r="X42" s="104">
        <f>[38]Julho!$J$27</f>
        <v>27</v>
      </c>
      <c r="Y42" s="104">
        <f>[38]Julho!$J$28</f>
        <v>34.56</v>
      </c>
      <c r="Z42" s="104">
        <f>[38]Julho!$J$29</f>
        <v>32.4</v>
      </c>
      <c r="AA42" s="104">
        <f>[38]Julho!$J$30</f>
        <v>36</v>
      </c>
      <c r="AB42" s="104">
        <f>[38]Julho!$J$31</f>
        <v>57.960000000000008</v>
      </c>
      <c r="AC42" s="104">
        <f>[38]Julho!$J$32</f>
        <v>31.319999999999997</v>
      </c>
      <c r="AD42" s="104">
        <f>[38]Julho!$J$33</f>
        <v>27.36</v>
      </c>
      <c r="AE42" s="104">
        <f>[38]Julho!$J$34</f>
        <v>25.92</v>
      </c>
      <c r="AF42" s="104">
        <f>[38]Julho!$J$35</f>
        <v>44.28</v>
      </c>
      <c r="AG42" s="109">
        <f t="shared" si="3"/>
        <v>57.960000000000008</v>
      </c>
      <c r="AH42" s="108">
        <f t="shared" si="4"/>
        <v>29.218064516129033</v>
      </c>
    </row>
    <row r="43" spans="1:38" x14ac:dyDescent="0.2">
      <c r="A43" s="47" t="s">
        <v>117</v>
      </c>
      <c r="B43" s="104">
        <f>[39]Julho!$J$5</f>
        <v>37.080000000000005</v>
      </c>
      <c r="C43" s="104">
        <f>[39]Julho!$J$6</f>
        <v>23.400000000000002</v>
      </c>
      <c r="D43" s="104">
        <f>[39]Julho!$J$7</f>
        <v>21.240000000000002</v>
      </c>
      <c r="E43" s="104">
        <f>[39]Julho!$J$8</f>
        <v>30.6</v>
      </c>
      <c r="F43" s="104">
        <f>[39]Julho!$J$9</f>
        <v>33.840000000000003</v>
      </c>
      <c r="G43" s="104">
        <f>[39]Julho!$J$10</f>
        <v>24.840000000000003</v>
      </c>
      <c r="H43" s="104">
        <f>[39]Julho!$J$11</f>
        <v>34.92</v>
      </c>
      <c r="I43" s="104">
        <f>[39]Julho!$J$12</f>
        <v>22.32</v>
      </c>
      <c r="J43" s="104">
        <f>[39]Julho!$J$13</f>
        <v>33.480000000000004</v>
      </c>
      <c r="K43" s="104">
        <f>[39]Julho!$J$14</f>
        <v>36</v>
      </c>
      <c r="L43" s="104">
        <f>[39]Julho!$J$15</f>
        <v>33.480000000000004</v>
      </c>
      <c r="M43" s="104">
        <f>[39]Julho!$J$16</f>
        <v>29.880000000000003</v>
      </c>
      <c r="N43" s="104">
        <f>[39]Julho!$J$17</f>
        <v>29.16</v>
      </c>
      <c r="O43" s="104">
        <f>[39]Julho!$J$18</f>
        <v>27</v>
      </c>
      <c r="P43" s="104">
        <f>[39]Julho!$J$19</f>
        <v>38.159999999999997</v>
      </c>
      <c r="Q43" s="104">
        <f>[39]Julho!$J$20</f>
        <v>36.72</v>
      </c>
      <c r="R43" s="104">
        <f>[39]Julho!$J$21</f>
        <v>39.6</v>
      </c>
      <c r="S43" s="104">
        <f>[39]Julho!$J$22</f>
        <v>33.840000000000003</v>
      </c>
      <c r="T43" s="104">
        <f>[39]Julho!$J$23</f>
        <v>20.52</v>
      </c>
      <c r="U43" s="104">
        <f>[39]Julho!$J$24</f>
        <v>28.8</v>
      </c>
      <c r="V43" s="104">
        <f>[39]Julho!$J$25</f>
        <v>30.240000000000002</v>
      </c>
      <c r="W43" s="104">
        <f>[39]Julho!$J$26</f>
        <v>24.12</v>
      </c>
      <c r="X43" s="104">
        <f>[39]Julho!$J$27</f>
        <v>28.08</v>
      </c>
      <c r="Y43" s="104">
        <f>[39]Julho!$J$28</f>
        <v>42.84</v>
      </c>
      <c r="Z43" s="104">
        <f>[39]Julho!$J$29</f>
        <v>42.12</v>
      </c>
      <c r="AA43" s="104">
        <f>[39]Julho!$J$30</f>
        <v>39.96</v>
      </c>
      <c r="AB43" s="104">
        <f>[39]Julho!$J$31</f>
        <v>64.08</v>
      </c>
      <c r="AC43" s="104">
        <f>[39]Julho!$J$32</f>
        <v>37.440000000000005</v>
      </c>
      <c r="AD43" s="104">
        <f>[39]Julho!$J$33</f>
        <v>27.720000000000002</v>
      </c>
      <c r="AE43" s="104">
        <f>[39]Julho!$J$34</f>
        <v>26.64</v>
      </c>
      <c r="AF43" s="104">
        <f>[39]Julho!$J$35</f>
        <v>41.4</v>
      </c>
      <c r="AG43" s="109">
        <f t="shared" si="3"/>
        <v>64.08</v>
      </c>
      <c r="AH43" s="108">
        <f t="shared" si="4"/>
        <v>32.887741935483881</v>
      </c>
      <c r="AK43" t="s">
        <v>35</v>
      </c>
    </row>
    <row r="44" spans="1:38" x14ac:dyDescent="0.2">
      <c r="A44" s="47" t="s">
        <v>210</v>
      </c>
      <c r="B44" s="104">
        <f>[40]Julho!$J$5</f>
        <v>26.64</v>
      </c>
      <c r="C44" s="104">
        <f>[40]Julho!$J$6</f>
        <v>33.119999999999997</v>
      </c>
      <c r="D44" s="104">
        <f>[40]Julho!$J$7</f>
        <v>33.119999999999997</v>
      </c>
      <c r="E44" s="104">
        <f>[40]Julho!$J$8</f>
        <v>35.28</v>
      </c>
      <c r="F44" s="104">
        <f>[40]Julho!$J$9</f>
        <v>38.159999999999997</v>
      </c>
      <c r="G44" s="104">
        <f>[40]Julho!$J$10</f>
        <v>36.36</v>
      </c>
      <c r="H44" s="104">
        <f>[40]Julho!$J$11</f>
        <v>40.32</v>
      </c>
      <c r="I44" s="104">
        <f>[40]Julho!$J$12</f>
        <v>25.92</v>
      </c>
      <c r="J44" s="104">
        <f>[40]Julho!$J$13</f>
        <v>31.319999999999997</v>
      </c>
      <c r="K44" s="104">
        <f>[40]Julho!$J$14</f>
        <v>30.96</v>
      </c>
      <c r="L44" s="104">
        <f>[40]Julho!$J$15</f>
        <v>39.96</v>
      </c>
      <c r="M44" s="104">
        <f>[40]Julho!$J$16</f>
        <v>38.519999999999996</v>
      </c>
      <c r="N44" s="104">
        <f>[40]Julho!$J$17</f>
        <v>29.52</v>
      </c>
      <c r="O44" s="104">
        <f>[40]Julho!$J$18</f>
        <v>28.8</v>
      </c>
      <c r="P44" s="104">
        <f>[40]Julho!$J$19</f>
        <v>36.72</v>
      </c>
      <c r="Q44" s="104">
        <f>[40]Julho!$J$20</f>
        <v>38.880000000000003</v>
      </c>
      <c r="R44" s="104">
        <f>[40]Julho!$J$21</f>
        <v>29.16</v>
      </c>
      <c r="S44" s="104">
        <f>[40]Julho!$J$22</f>
        <v>29.16</v>
      </c>
      <c r="T44" s="104">
        <f>[40]Julho!$J$23</f>
        <v>22.32</v>
      </c>
      <c r="U44" s="104">
        <f>[40]Julho!$J$24</f>
        <v>28.8</v>
      </c>
      <c r="V44" s="104">
        <f>[40]Julho!$J$25</f>
        <v>36</v>
      </c>
      <c r="W44" s="104">
        <f>[40]Julho!$J$26</f>
        <v>25.2</v>
      </c>
      <c r="X44" s="104">
        <f>[40]Julho!$J$27</f>
        <v>25.56</v>
      </c>
      <c r="Y44" s="104">
        <f>[40]Julho!$J$28</f>
        <v>34.56</v>
      </c>
      <c r="Z44" s="104">
        <f>[40]Julho!$J$29</f>
        <v>25.56</v>
      </c>
      <c r="AA44" s="104">
        <f>[40]Julho!$J$30</f>
        <v>37.440000000000005</v>
      </c>
      <c r="AB44" s="104">
        <f>[40]Julho!$J$31</f>
        <v>44.64</v>
      </c>
      <c r="AC44" s="104">
        <f>[40]Julho!$J$32</f>
        <v>37.080000000000005</v>
      </c>
      <c r="AD44" s="104">
        <f>[40]Julho!$J$33</f>
        <v>34.92</v>
      </c>
      <c r="AE44" s="104">
        <f>[40]Julho!$J$34</f>
        <v>33.119999999999997</v>
      </c>
      <c r="AF44" s="104">
        <f>[40]Julho!$J$35</f>
        <v>40.32</v>
      </c>
      <c r="AG44" s="109">
        <f t="shared" si="3"/>
        <v>44.64</v>
      </c>
      <c r="AH44" s="108">
        <f t="shared" si="4"/>
        <v>33.143225806451611</v>
      </c>
    </row>
    <row r="45" spans="1:38" x14ac:dyDescent="0.2">
      <c r="A45" s="47" t="s">
        <v>14</v>
      </c>
      <c r="B45" s="104">
        <f>[41]Julho!$J$5</f>
        <v>24.48</v>
      </c>
      <c r="C45" s="104">
        <f>[41]Julho!$J$6</f>
        <v>21.96</v>
      </c>
      <c r="D45" s="104">
        <f>[41]Julho!$J$7</f>
        <v>22.68</v>
      </c>
      <c r="E45" s="104">
        <f>[41]Julho!$J$8</f>
        <v>28.08</v>
      </c>
      <c r="F45" s="104">
        <f>[41]Julho!$J$9</f>
        <v>24.840000000000003</v>
      </c>
      <c r="G45" s="104">
        <f>[41]Julho!$J$10</f>
        <v>21.240000000000002</v>
      </c>
      <c r="H45" s="104">
        <f>[41]Julho!$J$11</f>
        <v>18.720000000000002</v>
      </c>
      <c r="I45" s="104">
        <f>[41]Julho!$J$12</f>
        <v>23.040000000000003</v>
      </c>
      <c r="J45" s="104">
        <f>[41]Julho!$J$13</f>
        <v>20.88</v>
      </c>
      <c r="K45" s="104">
        <f>[41]Julho!$J$14</f>
        <v>33.119999999999997</v>
      </c>
      <c r="L45" s="104">
        <f>[41]Julho!$J$15</f>
        <v>30.240000000000002</v>
      </c>
      <c r="M45" s="104">
        <f>[41]Julho!$J$16</f>
        <v>27.36</v>
      </c>
      <c r="N45" s="104">
        <f>[41]Julho!$J$17</f>
        <v>27.720000000000002</v>
      </c>
      <c r="O45" s="104">
        <f>[41]Julho!$J$18</f>
        <v>24.12</v>
      </c>
      <c r="P45" s="104">
        <f>[41]Julho!$J$19</f>
        <v>25.56</v>
      </c>
      <c r="Q45" s="104">
        <f>[41]Julho!$J$20</f>
        <v>25.56</v>
      </c>
      <c r="R45" s="104">
        <f>[41]Julho!$J$21</f>
        <v>26.64</v>
      </c>
      <c r="S45" s="104">
        <f>[41]Julho!$J$22</f>
        <v>34.56</v>
      </c>
      <c r="T45" s="104">
        <f>[41]Julho!$J$23</f>
        <v>16.920000000000002</v>
      </c>
      <c r="U45" s="104">
        <f>[41]Julho!$J$24</f>
        <v>15.120000000000001</v>
      </c>
      <c r="V45" s="104">
        <f>[41]Julho!$J$25</f>
        <v>19.440000000000001</v>
      </c>
      <c r="W45" s="104">
        <f>[41]Julho!$J$26</f>
        <v>21.96</v>
      </c>
      <c r="X45" s="104">
        <f>[41]Julho!$J$27</f>
        <v>19.079999999999998</v>
      </c>
      <c r="Y45" s="104">
        <f>[41]Julho!$J$28</f>
        <v>23.400000000000002</v>
      </c>
      <c r="Z45" s="104">
        <f>[41]Julho!$J$29</f>
        <v>21.96</v>
      </c>
      <c r="AA45" s="104">
        <f>[41]Julho!$J$30</f>
        <v>25.2</v>
      </c>
      <c r="AB45" s="104">
        <f>[41]Julho!$J$31</f>
        <v>38.159999999999997</v>
      </c>
      <c r="AC45" s="104">
        <f>[41]Julho!$J$32</f>
        <v>37.080000000000005</v>
      </c>
      <c r="AD45" s="104">
        <f>[41]Julho!$J$33</f>
        <v>32.76</v>
      </c>
      <c r="AE45" s="104">
        <f>[41]Julho!$J$34</f>
        <v>23.040000000000003</v>
      </c>
      <c r="AF45" s="104">
        <f>[41]Julho!$J$35</f>
        <v>25.92</v>
      </c>
      <c r="AG45" s="109">
        <f t="shared" si="3"/>
        <v>38.159999999999997</v>
      </c>
      <c r="AH45" s="108">
        <f t="shared" si="4"/>
        <v>25.1883870967742</v>
      </c>
    </row>
    <row r="46" spans="1:38" x14ac:dyDescent="0.2">
      <c r="A46" s="47" t="s">
        <v>145</v>
      </c>
      <c r="B46" s="104">
        <f>[42]Julho!$J$5</f>
        <v>25.56</v>
      </c>
      <c r="C46" s="104">
        <f>[42]Julho!$J$6</f>
        <v>23.400000000000002</v>
      </c>
      <c r="D46" s="104">
        <f>[42]Julho!$J$7</f>
        <v>29.16</v>
      </c>
      <c r="E46" s="104">
        <f>[42]Julho!$J$8</f>
        <v>23.040000000000003</v>
      </c>
      <c r="F46" s="104">
        <f>[42]Julho!$J$9</f>
        <v>20.16</v>
      </c>
      <c r="G46" s="104">
        <f>[42]Julho!$J$10</f>
        <v>18</v>
      </c>
      <c r="H46" s="104">
        <f>[42]Julho!$J$11</f>
        <v>18</v>
      </c>
      <c r="I46" s="104">
        <f>[42]Julho!$J$12</f>
        <v>21.96</v>
      </c>
      <c r="J46" s="104">
        <f>[42]Julho!$J$13</f>
        <v>22.68</v>
      </c>
      <c r="K46" s="104">
        <f>[42]Julho!$J$14</f>
        <v>21.6</v>
      </c>
      <c r="L46" s="104">
        <f>[42]Julho!$J$15</f>
        <v>18.36</v>
      </c>
      <c r="M46" s="104">
        <f>[42]Julho!$J$16</f>
        <v>36.36</v>
      </c>
      <c r="N46" s="104">
        <f>[42]Julho!$J$17</f>
        <v>16.559999999999999</v>
      </c>
      <c r="O46" s="104">
        <f>[42]Julho!$J$18</f>
        <v>16.920000000000002</v>
      </c>
      <c r="P46" s="104">
        <f>[42]Julho!$J$19</f>
        <v>26.28</v>
      </c>
      <c r="Q46" s="104">
        <f>[42]Julho!$J$20</f>
        <v>18</v>
      </c>
      <c r="R46" s="104">
        <f>[42]Julho!$J$21</f>
        <v>25.56</v>
      </c>
      <c r="S46" s="104">
        <f>[42]Julho!$J$22</f>
        <v>29.16</v>
      </c>
      <c r="T46" s="104">
        <f>[42]Julho!$J$23</f>
        <v>17.28</v>
      </c>
      <c r="U46" s="104">
        <f>[42]Julho!$J$24</f>
        <v>19.440000000000001</v>
      </c>
      <c r="V46" s="104">
        <f>[42]Julho!$J$25</f>
        <v>18.36</v>
      </c>
      <c r="W46" s="104">
        <f>[42]Julho!$J$26</f>
        <v>23.040000000000003</v>
      </c>
      <c r="X46" s="104">
        <f>[42]Julho!$J$27</f>
        <v>20.16</v>
      </c>
      <c r="Y46" s="104">
        <f>[42]Julho!$J$28</f>
        <v>23.400000000000002</v>
      </c>
      <c r="Z46" s="104">
        <f>[42]Julho!$J$29</f>
        <v>26.28</v>
      </c>
      <c r="AA46" s="104">
        <f>[42]Julho!$J$30</f>
        <v>27.720000000000002</v>
      </c>
      <c r="AB46" s="104">
        <f>[42]Julho!$J$31</f>
        <v>41.4</v>
      </c>
      <c r="AC46" s="104">
        <f>[42]Julho!$J$32</f>
        <v>30.240000000000002</v>
      </c>
      <c r="AD46" s="104">
        <f>[42]Julho!$J$33</f>
        <v>28.08</v>
      </c>
      <c r="AE46" s="104">
        <f>[42]Julho!$J$34</f>
        <v>21.240000000000002</v>
      </c>
      <c r="AF46" s="104">
        <f>[42]Julho!$J$35</f>
        <v>23.040000000000003</v>
      </c>
      <c r="AG46" s="109">
        <f t="shared" si="3"/>
        <v>41.4</v>
      </c>
      <c r="AH46" s="108">
        <f t="shared" si="4"/>
        <v>23.562580645161297</v>
      </c>
      <c r="AK46" t="s">
        <v>35</v>
      </c>
    </row>
    <row r="47" spans="1:38" x14ac:dyDescent="0.2">
      <c r="A47" s="47" t="s">
        <v>15</v>
      </c>
      <c r="B47" s="104">
        <f>[43]Julho!$J$5</f>
        <v>33.840000000000003</v>
      </c>
      <c r="C47" s="104">
        <f>[43]Julho!$J$6</f>
        <v>22.68</v>
      </c>
      <c r="D47" s="104">
        <f>[43]Julho!$J$7</f>
        <v>23.040000000000003</v>
      </c>
      <c r="E47" s="104">
        <f>[43]Julho!$J$8</f>
        <v>35.28</v>
      </c>
      <c r="F47" s="104">
        <f>[43]Julho!$J$9</f>
        <v>34.92</v>
      </c>
      <c r="G47" s="104">
        <f>[43]Julho!$J$10</f>
        <v>27.720000000000002</v>
      </c>
      <c r="H47" s="104">
        <f>[43]Julho!$J$11</f>
        <v>25.92</v>
      </c>
      <c r="I47" s="104">
        <f>[43]Julho!$J$12</f>
        <v>20.88</v>
      </c>
      <c r="J47" s="104">
        <f>[43]Julho!$J$13</f>
        <v>29.52</v>
      </c>
      <c r="K47" s="104">
        <f>[43]Julho!$J$14</f>
        <v>30.240000000000002</v>
      </c>
      <c r="L47" s="104">
        <f>[43]Julho!$J$15</f>
        <v>22.68</v>
      </c>
      <c r="M47" s="104">
        <f>[43]Julho!$J$16</f>
        <v>25.2</v>
      </c>
      <c r="N47" s="104">
        <f>[43]Julho!$J$17</f>
        <v>28.44</v>
      </c>
      <c r="O47" s="104">
        <f>[43]Julho!$J$18</f>
        <v>32.04</v>
      </c>
      <c r="P47" s="104">
        <f>[43]Julho!$J$19</f>
        <v>37.800000000000004</v>
      </c>
      <c r="Q47" s="104">
        <f>[43]Julho!$J$20</f>
        <v>33.480000000000004</v>
      </c>
      <c r="R47" s="104">
        <f>[43]Julho!$J$21</f>
        <v>37.440000000000005</v>
      </c>
      <c r="S47" s="104">
        <f>[43]Julho!$J$22</f>
        <v>27</v>
      </c>
      <c r="T47" s="104">
        <f>[43]Julho!$J$23</f>
        <v>27.36</v>
      </c>
      <c r="U47" s="104">
        <f>[43]Julho!$J$24</f>
        <v>26.28</v>
      </c>
      <c r="V47" s="104">
        <f>[43]Julho!$J$25</f>
        <v>25.56</v>
      </c>
      <c r="W47" s="104">
        <f>[43]Julho!$J$26</f>
        <v>23.400000000000002</v>
      </c>
      <c r="X47" s="104">
        <f>[43]Julho!$J$27</f>
        <v>30.240000000000002</v>
      </c>
      <c r="Y47" s="104">
        <f>[43]Julho!$J$28</f>
        <v>38.159999999999997</v>
      </c>
      <c r="Z47" s="104">
        <f>[43]Julho!$J$29</f>
        <v>38.519999999999996</v>
      </c>
      <c r="AA47" s="104">
        <f>[43]Julho!$J$30</f>
        <v>39.24</v>
      </c>
      <c r="AB47" s="104">
        <f>[43]Julho!$J$31</f>
        <v>60.480000000000004</v>
      </c>
      <c r="AC47" s="104">
        <f>[43]Julho!$J$32</f>
        <v>42.480000000000004</v>
      </c>
      <c r="AD47" s="104">
        <f>[43]Julho!$J$33</f>
        <v>26.28</v>
      </c>
      <c r="AE47" s="104">
        <f>[43]Julho!$J$34</f>
        <v>32.76</v>
      </c>
      <c r="AF47" s="104">
        <f>[43]Julho!$J$35</f>
        <v>46.800000000000004</v>
      </c>
      <c r="AG47" s="109">
        <f t="shared" si="3"/>
        <v>60.480000000000004</v>
      </c>
      <c r="AH47" s="108">
        <f t="shared" si="4"/>
        <v>31.796129032258058</v>
      </c>
      <c r="AI47" s="12" t="s">
        <v>35</v>
      </c>
      <c r="AK47" t="s">
        <v>35</v>
      </c>
    </row>
    <row r="48" spans="1:38" x14ac:dyDescent="0.2">
      <c r="A48" s="47" t="s">
        <v>16</v>
      </c>
      <c r="B48" s="104">
        <f>[44]Julho!$J$5</f>
        <v>30.6</v>
      </c>
      <c r="C48" s="104">
        <f>[44]Julho!$J$6</f>
        <v>27.720000000000002</v>
      </c>
      <c r="D48" s="104">
        <f>[44]Julho!$J$7</f>
        <v>18.720000000000002</v>
      </c>
      <c r="E48" s="104">
        <f>[44]Julho!$J$8</f>
        <v>15.48</v>
      </c>
      <c r="F48" s="104">
        <f>[44]Julho!$J$9</f>
        <v>11.16</v>
      </c>
      <c r="G48" s="104">
        <f>[44]Julho!$J$10</f>
        <v>21.240000000000002</v>
      </c>
      <c r="H48" s="104">
        <f>[44]Julho!$J$11</f>
        <v>21.240000000000002</v>
      </c>
      <c r="I48" s="104">
        <f>[44]Julho!$J$12</f>
        <v>18.720000000000002</v>
      </c>
      <c r="J48" s="104">
        <f>[44]Julho!$J$13</f>
        <v>16.920000000000002</v>
      </c>
      <c r="K48" s="104">
        <f>[44]Julho!$J$14</f>
        <v>14.04</v>
      </c>
      <c r="L48" s="104">
        <f>[44]Julho!$J$15</f>
        <v>11.879999999999999</v>
      </c>
      <c r="M48" s="104">
        <f>[44]Julho!$J$16</f>
        <v>23.040000000000003</v>
      </c>
      <c r="N48" s="104">
        <f>[44]Julho!$J$17</f>
        <v>14.4</v>
      </c>
      <c r="O48" s="104">
        <f>[44]Julho!$J$18</f>
        <v>22.32</v>
      </c>
      <c r="P48" s="104">
        <f>[44]Julho!$J$19</f>
        <v>27.720000000000002</v>
      </c>
      <c r="Q48" s="104">
        <f>[44]Julho!$J$20</f>
        <v>41.04</v>
      </c>
      <c r="R48" s="104">
        <f>[44]Julho!$J$21</f>
        <v>46.080000000000005</v>
      </c>
      <c r="S48" s="104">
        <f>[44]Julho!$J$22</f>
        <v>21.6</v>
      </c>
      <c r="T48" s="104">
        <f>[44]Julho!$J$23</f>
        <v>7.5600000000000005</v>
      </c>
      <c r="U48" s="104">
        <f>[44]Julho!$J$24</f>
        <v>23.400000000000002</v>
      </c>
      <c r="V48" s="104">
        <f>[44]Julho!$J$25</f>
        <v>24.12</v>
      </c>
      <c r="W48" s="104">
        <f>[44]Julho!$J$26</f>
        <v>20.52</v>
      </c>
      <c r="X48" s="104">
        <f>[44]Julho!$J$27</f>
        <v>26.28</v>
      </c>
      <c r="Y48" s="104">
        <f>[44]Julho!$J$28</f>
        <v>29.52</v>
      </c>
      <c r="Z48" s="104">
        <f>[44]Julho!$J$29</f>
        <v>30.240000000000002</v>
      </c>
      <c r="AA48" s="104">
        <f>[44]Julho!$J$30</f>
        <v>37.800000000000004</v>
      </c>
      <c r="AB48" s="104">
        <f>[44]Julho!$J$31</f>
        <v>26.64</v>
      </c>
      <c r="AC48" s="104">
        <f>[44]Julho!$J$32</f>
        <v>33.480000000000004</v>
      </c>
      <c r="AD48" s="104">
        <f>[44]Julho!$J$33</f>
        <v>36.36</v>
      </c>
      <c r="AE48" s="104">
        <f>[44]Julho!$J$34</f>
        <v>18.720000000000002</v>
      </c>
      <c r="AF48" s="104">
        <f>[44]Julho!$J$35</f>
        <v>46.080000000000005</v>
      </c>
      <c r="AG48" s="109">
        <f t="shared" si="3"/>
        <v>46.080000000000005</v>
      </c>
      <c r="AH48" s="108">
        <f t="shared" si="4"/>
        <v>24.665806451612905</v>
      </c>
      <c r="AK48" s="12" t="s">
        <v>35</v>
      </c>
      <c r="AL48" t="s">
        <v>35</v>
      </c>
    </row>
    <row r="49" spans="1:38" x14ac:dyDescent="0.2">
      <c r="A49" s="47" t="s">
        <v>208</v>
      </c>
      <c r="B49" s="104">
        <f>[45]Julho!$J$5</f>
        <v>25.2</v>
      </c>
      <c r="C49" s="104">
        <f>[45]Julho!$J$6</f>
        <v>24.48</v>
      </c>
      <c r="D49" s="104">
        <f>[45]Julho!$J$7</f>
        <v>20.52</v>
      </c>
      <c r="E49" s="104">
        <f>[45]Julho!$J$8</f>
        <v>22.32</v>
      </c>
      <c r="F49" s="104">
        <f>[45]Julho!$J$9</f>
        <v>24.840000000000003</v>
      </c>
      <c r="G49" s="104">
        <f>[45]Julho!$J$10</f>
        <v>26.64</v>
      </c>
      <c r="H49" s="104">
        <f>[45]Julho!$J$11</f>
        <v>26.64</v>
      </c>
      <c r="I49" s="104">
        <f>[45]Julho!$J$12</f>
        <v>26.28</v>
      </c>
      <c r="J49" s="104">
        <f>[45]Julho!$J$13</f>
        <v>29.16</v>
      </c>
      <c r="K49" s="104">
        <f>[45]Julho!$J$14</f>
        <v>25.92</v>
      </c>
      <c r="L49" s="104">
        <f>[45]Julho!$J$15</f>
        <v>20.88</v>
      </c>
      <c r="M49" s="104">
        <f>[45]Julho!$J$16</f>
        <v>30.6</v>
      </c>
      <c r="N49" s="104">
        <f>[45]Julho!$J$17</f>
        <v>30.6</v>
      </c>
      <c r="O49" s="104">
        <f>[45]Julho!$J$18</f>
        <v>29.880000000000003</v>
      </c>
      <c r="P49" s="104">
        <f>[45]Julho!$J$19</f>
        <v>34.200000000000003</v>
      </c>
      <c r="Q49" s="104">
        <f>[45]Julho!$J$20</f>
        <v>36.72</v>
      </c>
      <c r="R49" s="104">
        <f>[45]Julho!$J$21</f>
        <v>37.800000000000004</v>
      </c>
      <c r="S49" s="104">
        <f>[45]Julho!$J$22</f>
        <v>29.880000000000003</v>
      </c>
      <c r="T49" s="104">
        <f>[45]Julho!$J$23</f>
        <v>20.88</v>
      </c>
      <c r="U49" s="104">
        <f>[45]Julho!$J$24</f>
        <v>28.08</v>
      </c>
      <c r="V49" s="104">
        <f>[45]Julho!$J$25</f>
        <v>29.16</v>
      </c>
      <c r="W49" s="104">
        <f>[45]Julho!$J$26</f>
        <v>31.319999999999997</v>
      </c>
      <c r="X49" s="104">
        <f>[45]Julho!$J$27</f>
        <v>32.04</v>
      </c>
      <c r="Y49" s="104">
        <f>[45]Julho!$J$28</f>
        <v>29.52</v>
      </c>
      <c r="Z49" s="104">
        <f>[45]Julho!$J$29</f>
        <v>39.96</v>
      </c>
      <c r="AA49" s="104">
        <f>[45]Julho!$J$30</f>
        <v>48.24</v>
      </c>
      <c r="AB49" s="104">
        <f>[45]Julho!$J$31</f>
        <v>36.36</v>
      </c>
      <c r="AC49" s="104">
        <f>[45]Julho!$J$32</f>
        <v>33.840000000000003</v>
      </c>
      <c r="AD49" s="104">
        <f>[45]Julho!$J$33</f>
        <v>31.319999999999997</v>
      </c>
      <c r="AE49" s="104">
        <f>[45]Julho!$J$34</f>
        <v>27</v>
      </c>
      <c r="AF49" s="104">
        <f>[45]Julho!$J$35</f>
        <v>43.2</v>
      </c>
      <c r="AG49" s="109">
        <f t="shared" si="3"/>
        <v>48.24</v>
      </c>
      <c r="AH49" s="108">
        <f t="shared" si="4"/>
        <v>30.112258064516137</v>
      </c>
      <c r="AK49" s="12"/>
    </row>
    <row r="50" spans="1:38" x14ac:dyDescent="0.2">
      <c r="A50" s="47" t="s">
        <v>146</v>
      </c>
      <c r="B50" s="104">
        <f>[46]Julho!$J$5</f>
        <v>29.16</v>
      </c>
      <c r="C50" s="104">
        <f>[46]Julho!$J$6</f>
        <v>21.6</v>
      </c>
      <c r="D50" s="104">
        <f>[46]Julho!$J$7</f>
        <v>25.2</v>
      </c>
      <c r="E50" s="104">
        <f>[46]Julho!$J$8</f>
        <v>24.840000000000003</v>
      </c>
      <c r="F50" s="104">
        <f>[46]Julho!$J$9</f>
        <v>22.32</v>
      </c>
      <c r="G50" s="104">
        <f>[46]Julho!$J$10</f>
        <v>25.2</v>
      </c>
      <c r="H50" s="104">
        <f>[46]Julho!$J$11</f>
        <v>27.720000000000002</v>
      </c>
      <c r="I50" s="104">
        <f>[46]Julho!$J$12</f>
        <v>19.8</v>
      </c>
      <c r="J50" s="104">
        <f>[46]Julho!$J$13</f>
        <v>24.48</v>
      </c>
      <c r="K50" s="104">
        <f>[46]Julho!$J$14</f>
        <v>23.040000000000003</v>
      </c>
      <c r="L50" s="104">
        <f>[46]Julho!$J$15</f>
        <v>25.2</v>
      </c>
      <c r="M50" s="104">
        <f>[46]Julho!$J$16</f>
        <v>38.880000000000003</v>
      </c>
      <c r="N50" s="104">
        <f>[46]Julho!$J$17</f>
        <v>20.16</v>
      </c>
      <c r="O50" s="104">
        <f>[46]Julho!$J$18</f>
        <v>20.88</v>
      </c>
      <c r="P50" s="104">
        <f>[46]Julho!$J$19</f>
        <v>27</v>
      </c>
      <c r="Q50" s="104">
        <f>[46]Julho!$J$20</f>
        <v>27.720000000000002</v>
      </c>
      <c r="R50" s="104">
        <f>[46]Julho!$J$21</f>
        <v>33.480000000000004</v>
      </c>
      <c r="S50" s="104">
        <f>[46]Julho!$J$22</f>
        <v>30.6</v>
      </c>
      <c r="T50" s="104">
        <f>[46]Julho!$J$23</f>
        <v>18</v>
      </c>
      <c r="U50" s="104">
        <f>[46]Julho!$J$24</f>
        <v>19.8</v>
      </c>
      <c r="V50" s="104">
        <f>[46]Julho!$J$25</f>
        <v>27</v>
      </c>
      <c r="W50" s="104">
        <f>[46]Julho!$J$26</f>
        <v>24.12</v>
      </c>
      <c r="X50" s="104">
        <f>[46]Julho!$J$27</f>
        <v>25.2</v>
      </c>
      <c r="Y50" s="104">
        <f>[46]Julho!$J$28</f>
        <v>36.72</v>
      </c>
      <c r="Z50" s="104">
        <f>[46]Julho!$J$29</f>
        <v>19.8</v>
      </c>
      <c r="AA50" s="104">
        <f>[46]Julho!$J$30</f>
        <v>26.28</v>
      </c>
      <c r="AB50" s="104">
        <f>[46]Julho!$J$31</f>
        <v>53.28</v>
      </c>
      <c r="AC50" s="104">
        <f>[46]Julho!$J$32</f>
        <v>27.720000000000002</v>
      </c>
      <c r="AD50" s="104">
        <f>[46]Julho!$J$33</f>
        <v>42.480000000000004</v>
      </c>
      <c r="AE50" s="104">
        <f>[46]Julho!$J$34</f>
        <v>27.36</v>
      </c>
      <c r="AF50" s="104">
        <f>[46]Julho!$J$35</f>
        <v>25.92</v>
      </c>
      <c r="AG50" s="109">
        <f t="shared" si="3"/>
        <v>53.28</v>
      </c>
      <c r="AH50" s="108">
        <f t="shared" si="4"/>
        <v>27.127741935483876</v>
      </c>
    </row>
    <row r="51" spans="1:38" hidden="1" x14ac:dyDescent="0.2">
      <c r="A51" s="47" t="s">
        <v>278</v>
      </c>
      <c r="B51" s="104" t="str">
        <f>[47]Julho!$J$5</f>
        <v>*</v>
      </c>
      <c r="C51" s="104" t="str">
        <f>[47]Julho!$J$6</f>
        <v>*</v>
      </c>
      <c r="D51" s="104" t="str">
        <f>[47]Julho!$J$7</f>
        <v>*</v>
      </c>
      <c r="E51" s="104" t="str">
        <f>[47]Julho!$J$8</f>
        <v>*</v>
      </c>
      <c r="F51" s="104" t="str">
        <f>[47]Julho!$J$9</f>
        <v>*</v>
      </c>
      <c r="G51" s="104" t="str">
        <f>[47]Julho!$J$10</f>
        <v>*</v>
      </c>
      <c r="H51" s="104" t="str">
        <f>[47]Julho!$J$11</f>
        <v>*</v>
      </c>
      <c r="I51" s="104" t="str">
        <f>[47]Julho!$J$12</f>
        <v>*</v>
      </c>
      <c r="J51" s="104" t="str">
        <f>[47]Julho!$J$13</f>
        <v>*</v>
      </c>
      <c r="K51" s="104" t="str">
        <f>[47]Julho!$J$14</f>
        <v>*</v>
      </c>
      <c r="L51" s="104" t="str">
        <f>[47]Julho!$J$15</f>
        <v>*</v>
      </c>
      <c r="M51" s="104" t="str">
        <f>[47]Julho!$J$16</f>
        <v>*</v>
      </c>
      <c r="N51" s="104" t="str">
        <f>[47]Julho!$J$17</f>
        <v>*</v>
      </c>
      <c r="O51" s="104" t="str">
        <f>[47]Julho!$J$18</f>
        <v>*</v>
      </c>
      <c r="P51" s="104" t="str">
        <f>[47]Julho!$J$19</f>
        <v>*</v>
      </c>
      <c r="Q51" s="104" t="str">
        <f>[47]Julho!$J$20</f>
        <v>*</v>
      </c>
      <c r="R51" s="104" t="str">
        <f>[47]Julho!$J$21</f>
        <v>*</v>
      </c>
      <c r="S51" s="104" t="str">
        <f>[47]Julho!$J$22</f>
        <v>*</v>
      </c>
      <c r="T51" s="104" t="str">
        <f>[47]Julho!$J$23</f>
        <v>*</v>
      </c>
      <c r="U51" s="104" t="str">
        <f>[47]Julho!$J$24</f>
        <v>*</v>
      </c>
      <c r="V51" s="104" t="str">
        <f>[47]Julho!$J$25</f>
        <v>*</v>
      </c>
      <c r="W51" s="104" t="str">
        <f>[47]Julho!$J$26</f>
        <v>*</v>
      </c>
      <c r="X51" s="104" t="str">
        <f>[47]Julho!$J$27</f>
        <v>*</v>
      </c>
      <c r="Y51" s="104" t="str">
        <f>[47]Julho!$J$28</f>
        <v>*</v>
      </c>
      <c r="Z51" s="104" t="str">
        <f>[47]Julho!$J$29</f>
        <v>*</v>
      </c>
      <c r="AA51" s="104" t="str">
        <f>[47]Julho!$J$30</f>
        <v>*</v>
      </c>
      <c r="AB51" s="104" t="str">
        <f>[47]Julho!$J$31</f>
        <v>*</v>
      </c>
      <c r="AC51" s="104" t="str">
        <f>[47]Julho!$J$32</f>
        <v>*</v>
      </c>
      <c r="AD51" s="104" t="str">
        <f>[47]Julho!$J$33</f>
        <v>*</v>
      </c>
      <c r="AE51" s="104" t="str">
        <f>[47]Julho!$J$34</f>
        <v>*</v>
      </c>
      <c r="AF51" s="104" t="str">
        <f>[47]Julho!$J$35</f>
        <v>*</v>
      </c>
      <c r="AG51" s="109">
        <f t="shared" si="3"/>
        <v>0</v>
      </c>
      <c r="AH51" s="108" t="s">
        <v>154</v>
      </c>
    </row>
    <row r="52" spans="1:38" x14ac:dyDescent="0.2">
      <c r="A52" s="47" t="s">
        <v>17</v>
      </c>
      <c r="B52" s="104">
        <f>[48]Julho!$J$5</f>
        <v>28.8</v>
      </c>
      <c r="C52" s="104">
        <f>[48]Julho!$J$6</f>
        <v>22.68</v>
      </c>
      <c r="D52" s="104">
        <f>[48]Julho!$J$7</f>
        <v>19.079999999999998</v>
      </c>
      <c r="E52" s="104">
        <f>[48]Julho!$J$8</f>
        <v>24.12</v>
      </c>
      <c r="F52" s="104">
        <f>[48]Julho!$J$9</f>
        <v>22.32</v>
      </c>
      <c r="G52" s="104">
        <f>[48]Julho!$J$10</f>
        <v>21.240000000000002</v>
      </c>
      <c r="H52" s="104">
        <f>[48]Julho!$J$11</f>
        <v>23.040000000000003</v>
      </c>
      <c r="I52" s="104">
        <f>[48]Julho!$J$12</f>
        <v>15.48</v>
      </c>
      <c r="J52" s="104">
        <f>[48]Julho!$J$13</f>
        <v>23.040000000000003</v>
      </c>
      <c r="K52" s="104">
        <f>[48]Julho!$J$14</f>
        <v>24.12</v>
      </c>
      <c r="L52" s="104">
        <f>[48]Julho!$J$15</f>
        <v>20.88</v>
      </c>
      <c r="M52" s="104">
        <f>[48]Julho!$J$16</f>
        <v>33.119999999999997</v>
      </c>
      <c r="N52" s="104">
        <f>[48]Julho!$J$17</f>
        <v>25.2</v>
      </c>
      <c r="O52" s="104">
        <f>[48]Julho!$J$18</f>
        <v>25.2</v>
      </c>
      <c r="P52" s="104">
        <f>[48]Julho!$J$19</f>
        <v>50.04</v>
      </c>
      <c r="Q52" s="104">
        <f>[48]Julho!$J$20</f>
        <v>29.880000000000003</v>
      </c>
      <c r="R52" s="104">
        <f>[48]Julho!$J$21</f>
        <v>31.680000000000003</v>
      </c>
      <c r="S52" s="104">
        <f>[48]Julho!$J$22</f>
        <v>29.16</v>
      </c>
      <c r="T52" s="104">
        <f>[48]Julho!$J$23</f>
        <v>14.76</v>
      </c>
      <c r="U52" s="104">
        <f>[48]Julho!$J$24</f>
        <v>17.64</v>
      </c>
      <c r="V52" s="104">
        <f>[48]Julho!$J$25</f>
        <v>25.2</v>
      </c>
      <c r="W52" s="104">
        <f>[48]Julho!$J$26</f>
        <v>19.8</v>
      </c>
      <c r="X52" s="104">
        <f>[48]Julho!$J$27</f>
        <v>23.040000000000003</v>
      </c>
      <c r="Y52" s="104">
        <f>[48]Julho!$J$28</f>
        <v>46.800000000000004</v>
      </c>
      <c r="Z52" s="104">
        <f>[48]Julho!$J$29</f>
        <v>29.52</v>
      </c>
      <c r="AA52" s="104">
        <f>[48]Julho!$J$30</f>
        <v>35.28</v>
      </c>
      <c r="AB52" s="104">
        <f>[48]Julho!$J$31</f>
        <v>66.239999999999995</v>
      </c>
      <c r="AC52" s="104">
        <f>[48]Julho!$J$32</f>
        <v>30.240000000000002</v>
      </c>
      <c r="AD52" s="104">
        <f>[48]Julho!$J$33</f>
        <v>24.12</v>
      </c>
      <c r="AE52" s="104">
        <f>[48]Julho!$J$34</f>
        <v>20.52</v>
      </c>
      <c r="AF52" s="104">
        <f>[48]Julho!$J$35</f>
        <v>32.4</v>
      </c>
      <c r="AG52" s="109">
        <f t="shared" si="3"/>
        <v>66.239999999999995</v>
      </c>
      <c r="AH52" s="108">
        <f t="shared" si="4"/>
        <v>27.569032258064507</v>
      </c>
      <c r="AK52" t="s">
        <v>35</v>
      </c>
      <c r="AL52" t="s">
        <v>35</v>
      </c>
    </row>
    <row r="53" spans="1:38" x14ac:dyDescent="0.2">
      <c r="A53" s="47" t="s">
        <v>130</v>
      </c>
      <c r="B53" s="104">
        <f>[49]Julho!$J$5</f>
        <v>30.96</v>
      </c>
      <c r="C53" s="104">
        <f>[49]Julho!$J$6</f>
        <v>16.920000000000002</v>
      </c>
      <c r="D53" s="104">
        <f>[49]Julho!$J$7</f>
        <v>26.28</v>
      </c>
      <c r="E53" s="104">
        <f>[49]Julho!$J$8</f>
        <v>39.6</v>
      </c>
      <c r="F53" s="104">
        <f>[49]Julho!$J$9</f>
        <v>33.840000000000003</v>
      </c>
      <c r="G53" s="104">
        <f>[49]Julho!$J$10</f>
        <v>22.32</v>
      </c>
      <c r="H53" s="104">
        <f>[49]Julho!$J$11</f>
        <v>34.56</v>
      </c>
      <c r="I53" s="104">
        <f>[49]Julho!$J$12</f>
        <v>21.96</v>
      </c>
      <c r="J53" s="104">
        <f>[49]Julho!$J$13</f>
        <v>25.2</v>
      </c>
      <c r="K53" s="104">
        <f>[49]Julho!$J$14</f>
        <v>36</v>
      </c>
      <c r="L53" s="104">
        <f>[49]Julho!$J$15</f>
        <v>28.44</v>
      </c>
      <c r="M53" s="104">
        <f>[49]Julho!$J$16</f>
        <v>35.64</v>
      </c>
      <c r="N53" s="104">
        <f>[49]Julho!$J$17</f>
        <v>36.72</v>
      </c>
      <c r="O53" s="104">
        <f>[49]Julho!$J$18</f>
        <v>22.32</v>
      </c>
      <c r="P53" s="104">
        <f>[49]Julho!$J$19</f>
        <v>30.96</v>
      </c>
      <c r="Q53" s="104">
        <f>[49]Julho!$J$20</f>
        <v>31.319999999999997</v>
      </c>
      <c r="R53" s="104">
        <f>[49]Julho!$J$21</f>
        <v>34.92</v>
      </c>
      <c r="S53" s="104">
        <f>[49]Julho!$J$22</f>
        <v>30.6</v>
      </c>
      <c r="T53" s="104">
        <f>[49]Julho!$J$23</f>
        <v>23.759999999999998</v>
      </c>
      <c r="U53" s="104">
        <f>[49]Julho!$J$24</f>
        <v>29.52</v>
      </c>
      <c r="V53" s="104">
        <f>[49]Julho!$J$25</f>
        <v>21.96</v>
      </c>
      <c r="W53" s="104">
        <f>[49]Julho!$J$26</f>
        <v>27.720000000000002</v>
      </c>
      <c r="X53" s="104">
        <f>[49]Julho!$J$27</f>
        <v>30.240000000000002</v>
      </c>
      <c r="Y53" s="104">
        <f>[49]Julho!$J$28</f>
        <v>33.119999999999997</v>
      </c>
      <c r="Z53" s="104">
        <f>[49]Julho!$J$29</f>
        <v>36.72</v>
      </c>
      <c r="AA53" s="104">
        <f>[49]Julho!$J$30</f>
        <v>36</v>
      </c>
      <c r="AB53" s="104">
        <f>[49]Julho!$J$31</f>
        <v>50.4</v>
      </c>
      <c r="AC53" s="104">
        <f>[49]Julho!$J$32</f>
        <v>43.92</v>
      </c>
      <c r="AD53" s="104">
        <f>[49]Julho!$J$33</f>
        <v>29.880000000000003</v>
      </c>
      <c r="AE53" s="104">
        <f>[49]Julho!$J$34</f>
        <v>29.52</v>
      </c>
      <c r="AF53" s="104">
        <f>[49]Julho!$J$35</f>
        <v>41.4</v>
      </c>
      <c r="AG53" s="109">
        <f t="shared" si="3"/>
        <v>50.4</v>
      </c>
      <c r="AH53" s="108">
        <f t="shared" si="4"/>
        <v>31.378064516129029</v>
      </c>
      <c r="AK53" t="s">
        <v>35</v>
      </c>
    </row>
    <row r="54" spans="1:38" x14ac:dyDescent="0.2">
      <c r="A54" s="47" t="s">
        <v>18</v>
      </c>
      <c r="B54" s="104">
        <f>[50]Julho!$J$5</f>
        <v>19.8</v>
      </c>
      <c r="C54" s="104">
        <f>[50]Julho!$J$6</f>
        <v>27.720000000000002</v>
      </c>
      <c r="D54" s="104">
        <f>[50]Julho!$J$7</f>
        <v>31.319999999999997</v>
      </c>
      <c r="E54" s="104">
        <f>[50]Julho!$J$8</f>
        <v>32.76</v>
      </c>
      <c r="F54" s="104">
        <f>[50]Julho!$J$9</f>
        <v>24.48</v>
      </c>
      <c r="G54" s="104">
        <f>[50]Julho!$J$10</f>
        <v>24.48</v>
      </c>
      <c r="H54" s="104">
        <f>[50]Julho!$J$11</f>
        <v>21.240000000000002</v>
      </c>
      <c r="I54" s="104">
        <f>[50]Julho!$J$12</f>
        <v>20.88</v>
      </c>
      <c r="J54" s="104">
        <f>[50]Julho!$J$13</f>
        <v>21.6</v>
      </c>
      <c r="K54" s="104">
        <f>[50]Julho!$J$14</f>
        <v>27.36</v>
      </c>
      <c r="L54" s="104">
        <f>[50]Julho!$J$15</f>
        <v>27.720000000000002</v>
      </c>
      <c r="M54" s="104">
        <f>[50]Julho!$J$16</f>
        <v>23.759999999999998</v>
      </c>
      <c r="N54" s="104">
        <f>[50]Julho!$J$17</f>
        <v>32.04</v>
      </c>
      <c r="O54" s="104">
        <f>[50]Julho!$J$18</f>
        <v>23.040000000000003</v>
      </c>
      <c r="P54" s="104">
        <f>[50]Julho!$J$19</f>
        <v>29.52</v>
      </c>
      <c r="Q54" s="104">
        <f>[50]Julho!$J$20</f>
        <v>34.200000000000003</v>
      </c>
      <c r="R54" s="104">
        <f>[50]Julho!$J$21</f>
        <v>32.4</v>
      </c>
      <c r="S54" s="104">
        <f>[50]Julho!$J$22</f>
        <v>23.040000000000003</v>
      </c>
      <c r="T54" s="104">
        <f>[50]Julho!$J$23</f>
        <v>24.12</v>
      </c>
      <c r="U54" s="104">
        <f>[50]Julho!$J$24</f>
        <v>26.64</v>
      </c>
      <c r="V54" s="104">
        <f>[50]Julho!$J$25</f>
        <v>25.2</v>
      </c>
      <c r="W54" s="104">
        <f>[50]Julho!$J$26</f>
        <v>25.56</v>
      </c>
      <c r="X54" s="104">
        <f>[50]Julho!$J$27</f>
        <v>22.32</v>
      </c>
      <c r="Y54" s="104">
        <f>[50]Julho!$J$28</f>
        <v>36.36</v>
      </c>
      <c r="Z54" s="104">
        <f>[50]Julho!$J$29</f>
        <v>34.56</v>
      </c>
      <c r="AA54" s="104">
        <f>[50]Julho!$J$30</f>
        <v>38.159999999999997</v>
      </c>
      <c r="AB54" s="104">
        <f>[50]Julho!$J$31</f>
        <v>55.440000000000005</v>
      </c>
      <c r="AC54" s="104">
        <f>[50]Julho!$J$32</f>
        <v>33.840000000000003</v>
      </c>
      <c r="AD54" s="104">
        <f>[50]Julho!$J$33</f>
        <v>28.8</v>
      </c>
      <c r="AE54" s="104">
        <f>[50]Julho!$J$34</f>
        <v>28.8</v>
      </c>
      <c r="AF54" s="104">
        <f>[50]Julho!$J$35</f>
        <v>28.8</v>
      </c>
      <c r="AG54" s="109">
        <f t="shared" ref="AG54" si="5">MAX(B54:AF54)</f>
        <v>55.440000000000005</v>
      </c>
      <c r="AH54" s="108">
        <f t="shared" ref="AH54" si="6">AVERAGE(B54:AF54)</f>
        <v>28.57935483870968</v>
      </c>
      <c r="AK54" t="s">
        <v>35</v>
      </c>
    </row>
    <row r="55" spans="1:38" x14ac:dyDescent="0.2">
      <c r="A55" s="47" t="s">
        <v>19</v>
      </c>
      <c r="B55" s="104">
        <f>[51]Julho!$J$5</f>
        <v>27.720000000000002</v>
      </c>
      <c r="C55" s="104">
        <f>[51]Julho!$J$6</f>
        <v>19.440000000000001</v>
      </c>
      <c r="D55" s="104">
        <f>[51]Julho!$J$7</f>
        <v>12.6</v>
      </c>
      <c r="E55" s="104">
        <f>[51]Julho!$J$8</f>
        <v>23.400000000000002</v>
      </c>
      <c r="F55" s="104">
        <f>[51]Julho!$J$9</f>
        <v>20.16</v>
      </c>
      <c r="G55" s="104">
        <f>[51]Julho!$J$10</f>
        <v>18.720000000000002</v>
      </c>
      <c r="H55" s="104">
        <f>[51]Julho!$J$11</f>
        <v>19.440000000000001</v>
      </c>
      <c r="I55" s="104">
        <f>[51]Julho!$J$12</f>
        <v>12.6</v>
      </c>
      <c r="J55" s="104">
        <f>[51]Julho!$J$13</f>
        <v>21.240000000000002</v>
      </c>
      <c r="K55" s="104">
        <f>[51]Julho!$J$14</f>
        <v>19.079999999999998</v>
      </c>
      <c r="L55" s="104">
        <f>[51]Julho!$J$15</f>
        <v>24.12</v>
      </c>
      <c r="M55" s="104">
        <f>[51]Julho!$J$16</f>
        <v>24.840000000000003</v>
      </c>
      <c r="N55" s="104">
        <f>[51]Julho!$J$17</f>
        <v>28.08</v>
      </c>
      <c r="O55" s="104">
        <f>[51]Julho!$J$18</f>
        <v>21.96</v>
      </c>
      <c r="P55" s="104">
        <f>[51]Julho!$J$19</f>
        <v>38.159999999999997</v>
      </c>
      <c r="Q55" s="104">
        <f>[51]Julho!$J$20</f>
        <v>29.16</v>
      </c>
      <c r="R55" s="104">
        <f>[51]Julho!$J$21</f>
        <v>32.76</v>
      </c>
      <c r="S55" s="104">
        <f>[51]Julho!$J$22</f>
        <v>17.28</v>
      </c>
      <c r="T55" s="104">
        <f>[51]Julho!$J$23</f>
        <v>23.759999999999998</v>
      </c>
      <c r="U55" s="104">
        <f>[51]Julho!$J$24</f>
        <v>24.12</v>
      </c>
      <c r="V55" s="104">
        <f>[51]Julho!$J$25</f>
        <v>20.52</v>
      </c>
      <c r="W55" s="104">
        <f>[51]Julho!$J$26</f>
        <v>18.36</v>
      </c>
      <c r="X55" s="104">
        <f>[51]Julho!$J$27</f>
        <v>26.64</v>
      </c>
      <c r="Y55" s="104">
        <f>[51]Julho!$J$28</f>
        <v>36.72</v>
      </c>
      <c r="Z55" s="104">
        <f>[51]Julho!$J$29</f>
        <v>34.200000000000003</v>
      </c>
      <c r="AA55" s="104">
        <f>[51]Julho!$J$30</f>
        <v>34.56</v>
      </c>
      <c r="AB55" s="104">
        <f>[51]Julho!$J$31</f>
        <v>45.36</v>
      </c>
      <c r="AC55" s="104">
        <f>[51]Julho!$J$32</f>
        <v>35.28</v>
      </c>
      <c r="AD55" s="104">
        <f>[51]Julho!$J$33</f>
        <v>15.120000000000001</v>
      </c>
      <c r="AE55" s="104">
        <f>[51]Julho!$J$34</f>
        <v>24.840000000000003</v>
      </c>
      <c r="AF55" s="104">
        <f>[51]Julho!$J$35</f>
        <v>38.159999999999997</v>
      </c>
      <c r="AG55" s="109">
        <f t="shared" si="3"/>
        <v>45.36</v>
      </c>
      <c r="AH55" s="108">
        <f t="shared" si="4"/>
        <v>25.43225806451613</v>
      </c>
      <c r="AI55" s="12" t="s">
        <v>35</v>
      </c>
      <c r="AJ55" t="s">
        <v>35</v>
      </c>
      <c r="AK55" t="s">
        <v>35</v>
      </c>
    </row>
    <row r="56" spans="1:38" x14ac:dyDescent="0.2">
      <c r="A56" s="47" t="s">
        <v>23</v>
      </c>
      <c r="B56" s="104">
        <f>[52]Julho!$J$5</f>
        <v>35.64</v>
      </c>
      <c r="C56" s="104">
        <f>[52]Julho!$J$6</f>
        <v>30.6</v>
      </c>
      <c r="D56" s="104">
        <f>[52]Julho!$J$7</f>
        <v>28.08</v>
      </c>
      <c r="E56" s="104">
        <f>[52]Julho!$J$8</f>
        <v>33.119999999999997</v>
      </c>
      <c r="F56" s="104">
        <f>[52]Julho!$J$9</f>
        <v>23.400000000000002</v>
      </c>
      <c r="G56" s="104">
        <f>[52]Julho!$J$10</f>
        <v>25.92</v>
      </c>
      <c r="H56" s="104">
        <f>[52]Julho!$J$11</f>
        <v>41.76</v>
      </c>
      <c r="I56" s="104">
        <f>[52]Julho!$J$12</f>
        <v>20.16</v>
      </c>
      <c r="J56" s="104">
        <f>[52]Julho!$J$13</f>
        <v>25.56</v>
      </c>
      <c r="K56" s="104">
        <f>[52]Julho!$J$14</f>
        <v>24.840000000000003</v>
      </c>
      <c r="L56" s="104">
        <f>[52]Julho!$J$15</f>
        <v>27</v>
      </c>
      <c r="M56" s="104">
        <f>[52]Julho!$J$16</f>
        <v>32.4</v>
      </c>
      <c r="N56" s="104">
        <f>[52]Julho!$J$17</f>
        <v>32.4</v>
      </c>
      <c r="O56" s="104">
        <f>[52]Julho!$J$18</f>
        <v>41.76</v>
      </c>
      <c r="P56" s="104">
        <f>[52]Julho!$J$19</f>
        <v>30.240000000000002</v>
      </c>
      <c r="Q56" s="104">
        <f>[52]Julho!$J$20</f>
        <v>29.16</v>
      </c>
      <c r="R56" s="104">
        <f>[52]Julho!$J$21</f>
        <v>30.96</v>
      </c>
      <c r="S56" s="104">
        <f>[52]Julho!$J$22</f>
        <v>36.36</v>
      </c>
      <c r="T56" s="104">
        <f>[52]Julho!$J$23</f>
        <v>23.400000000000002</v>
      </c>
      <c r="U56" s="104">
        <f>[52]Julho!$J$24</f>
        <v>25.56</v>
      </c>
      <c r="V56" s="104">
        <f>[52]Julho!$J$25</f>
        <v>24.840000000000003</v>
      </c>
      <c r="W56" s="104">
        <f>[52]Julho!$J$26</f>
        <v>18</v>
      </c>
      <c r="X56" s="104">
        <f>[52]Julho!$J$27</f>
        <v>36.36</v>
      </c>
      <c r="Y56" s="104">
        <f>[52]Julho!$J$28</f>
        <v>30.240000000000002</v>
      </c>
      <c r="Z56" s="104">
        <f>[52]Julho!$J$29</f>
        <v>28.8</v>
      </c>
      <c r="AA56" s="104">
        <f>[52]Julho!$J$30</f>
        <v>32.4</v>
      </c>
      <c r="AB56" s="104">
        <f>[52]Julho!$J$31</f>
        <v>52.92</v>
      </c>
      <c r="AC56" s="104">
        <f>[52]Julho!$J$32</f>
        <v>31.319999999999997</v>
      </c>
      <c r="AD56" s="104">
        <f>[52]Julho!$J$33</f>
        <v>39.24</v>
      </c>
      <c r="AE56" s="104">
        <f>[52]Julho!$J$34</f>
        <v>29.880000000000003</v>
      </c>
      <c r="AF56" s="104">
        <f>[52]Julho!$J$35</f>
        <v>29.52</v>
      </c>
      <c r="AG56" s="109">
        <f t="shared" si="3"/>
        <v>52.92</v>
      </c>
      <c r="AH56" s="108">
        <f t="shared" si="4"/>
        <v>30.704516129032253</v>
      </c>
      <c r="AK56" t="s">
        <v>35</v>
      </c>
    </row>
    <row r="57" spans="1:38" x14ac:dyDescent="0.2">
      <c r="A57" s="47" t="s">
        <v>34</v>
      </c>
      <c r="B57" s="104">
        <f>[53]Julho!$J$5</f>
        <v>29.52</v>
      </c>
      <c r="C57" s="104">
        <f>[53]Julho!$J$6</f>
        <v>29.52</v>
      </c>
      <c r="D57" s="104">
        <f>[53]Julho!$J$7</f>
        <v>29.52</v>
      </c>
      <c r="E57" s="104">
        <f>[53]Julho!$J$8</f>
        <v>34.92</v>
      </c>
      <c r="F57" s="104">
        <f>[53]Julho!$J$9</f>
        <v>29.880000000000003</v>
      </c>
      <c r="G57" s="104">
        <f>[53]Julho!$J$10</f>
        <v>26.64</v>
      </c>
      <c r="H57" s="104">
        <f>[53]Julho!$J$11</f>
        <v>39.96</v>
      </c>
      <c r="I57" s="104">
        <f>[53]Julho!$J$12</f>
        <v>25.56</v>
      </c>
      <c r="J57" s="104">
        <f>[53]Julho!$J$13</f>
        <v>27.720000000000002</v>
      </c>
      <c r="K57" s="104">
        <f>[53]Julho!$J$14</f>
        <v>26.64</v>
      </c>
      <c r="L57" s="104">
        <f>[53]Julho!$J$15</f>
        <v>33.480000000000004</v>
      </c>
      <c r="M57" s="104">
        <f>[53]Julho!$J$16</f>
        <v>36</v>
      </c>
      <c r="N57" s="104">
        <f>[53]Julho!$J$17</f>
        <v>26.64</v>
      </c>
      <c r="O57" s="104">
        <f>[53]Julho!$J$18</f>
        <v>25.92</v>
      </c>
      <c r="P57" s="104">
        <f>[53]Julho!$J$19</f>
        <v>39.96</v>
      </c>
      <c r="Q57" s="104">
        <f>[53]Julho!$J$20</f>
        <v>29.16</v>
      </c>
      <c r="R57" s="104">
        <f>[53]Julho!$J$21</f>
        <v>33.119999999999997</v>
      </c>
      <c r="S57" s="104">
        <f>[53]Julho!$J$22</f>
        <v>31.680000000000003</v>
      </c>
      <c r="T57" s="104">
        <f>[53]Julho!$J$23</f>
        <v>27.36</v>
      </c>
      <c r="U57" s="104">
        <f>[53]Julho!$J$24</f>
        <v>29.880000000000003</v>
      </c>
      <c r="V57" s="104">
        <f>[53]Julho!$J$25</f>
        <v>25.56</v>
      </c>
      <c r="W57" s="104">
        <f>[53]Julho!$J$26</f>
        <v>24.48</v>
      </c>
      <c r="X57" s="104">
        <f>[53]Julho!$J$27</f>
        <v>29.880000000000003</v>
      </c>
      <c r="Y57" s="104">
        <f>[53]Julho!$J$28</f>
        <v>34.200000000000003</v>
      </c>
      <c r="Z57" s="104">
        <f>[53]Julho!$J$29</f>
        <v>35.64</v>
      </c>
      <c r="AA57" s="104">
        <f>[53]Julho!$J$30</f>
        <v>31.319999999999997</v>
      </c>
      <c r="AB57" s="104">
        <f>[53]Julho!$J$31</f>
        <v>46.800000000000004</v>
      </c>
      <c r="AC57" s="104">
        <f>[53]Julho!$J$32</f>
        <v>33.480000000000004</v>
      </c>
      <c r="AD57" s="104">
        <f>[53]Julho!$J$33</f>
        <v>35.28</v>
      </c>
      <c r="AE57" s="104">
        <f>[53]Julho!$J$34</f>
        <v>31.680000000000003</v>
      </c>
      <c r="AF57" s="104">
        <f>[53]Julho!$J$35</f>
        <v>39.96</v>
      </c>
      <c r="AG57" s="109">
        <f t="shared" si="3"/>
        <v>46.800000000000004</v>
      </c>
      <c r="AH57" s="108">
        <f t="shared" si="4"/>
        <v>31.656774193548383</v>
      </c>
      <c r="AI57" s="12" t="s">
        <v>35</v>
      </c>
      <c r="AK57" t="s">
        <v>35</v>
      </c>
    </row>
    <row r="58" spans="1:38" x14ac:dyDescent="0.2">
      <c r="A58" s="47" t="s">
        <v>20</v>
      </c>
      <c r="B58" s="104">
        <f>[54]Julho!$J$5</f>
        <v>25.56</v>
      </c>
      <c r="C58" s="104">
        <f>[54]Julho!$J$6</f>
        <v>20.88</v>
      </c>
      <c r="D58" s="104">
        <f>[54]Julho!$J$7</f>
        <v>21.96</v>
      </c>
      <c r="E58" s="104">
        <f>[54]Julho!$J$8</f>
        <v>19.440000000000001</v>
      </c>
      <c r="F58" s="104">
        <f>[54]Julho!$J$9</f>
        <v>15.48</v>
      </c>
      <c r="G58" s="104">
        <f>[54]Julho!$J$10</f>
        <v>16.2</v>
      </c>
      <c r="H58" s="104">
        <f>[54]Julho!$J$11</f>
        <v>16.920000000000002</v>
      </c>
      <c r="I58" s="104">
        <f>[54]Julho!$J$12</f>
        <v>19.079999999999998</v>
      </c>
      <c r="J58" s="104">
        <f>[54]Julho!$J$13</f>
        <v>16.920000000000002</v>
      </c>
      <c r="K58" s="104">
        <f>[54]Julho!$J$14</f>
        <v>19.8</v>
      </c>
      <c r="L58" s="104">
        <f>[54]Julho!$J$15</f>
        <v>20.16</v>
      </c>
      <c r="M58" s="104">
        <f>[54]Julho!$J$16</f>
        <v>24.840000000000003</v>
      </c>
      <c r="N58" s="104">
        <f>[54]Julho!$J$17</f>
        <v>18.36</v>
      </c>
      <c r="O58" s="104">
        <f>[54]Julho!$J$18</f>
        <v>19.8</v>
      </c>
      <c r="P58" s="104">
        <f>[54]Julho!$J$19</f>
        <v>27</v>
      </c>
      <c r="Q58" s="104">
        <f>[54]Julho!$J$20</f>
        <v>19.8</v>
      </c>
      <c r="R58" s="104">
        <f>[54]Julho!$J$21</f>
        <v>20.88</v>
      </c>
      <c r="S58" s="104">
        <f>[54]Julho!$J$22</f>
        <v>26.64</v>
      </c>
      <c r="T58" s="104">
        <f>[54]Julho!$J$23</f>
        <v>12.24</v>
      </c>
      <c r="U58" s="104">
        <f>[54]Julho!$J$24</f>
        <v>16.920000000000002</v>
      </c>
      <c r="V58" s="104">
        <f>[54]Julho!$J$25</f>
        <v>14.04</v>
      </c>
      <c r="W58" s="104">
        <f>[54]Julho!$J$26</f>
        <v>17.28</v>
      </c>
      <c r="X58" s="104">
        <f>[54]Julho!$J$27</f>
        <v>12.96</v>
      </c>
      <c r="Y58" s="104">
        <f>[54]Julho!$J$28</f>
        <v>22.32</v>
      </c>
      <c r="Z58" s="104">
        <f>[54]Julho!$J$29</f>
        <v>21.6</v>
      </c>
      <c r="AA58" s="104">
        <f>[54]Julho!$J$30</f>
        <v>18.36</v>
      </c>
      <c r="AB58" s="104">
        <f>[54]Julho!$J$31</f>
        <v>33.119999999999997</v>
      </c>
      <c r="AC58" s="104">
        <f>[54]Julho!$J$32</f>
        <v>34.200000000000003</v>
      </c>
      <c r="AD58" s="104">
        <f>[54]Julho!$J$33</f>
        <v>28.44</v>
      </c>
      <c r="AE58" s="104">
        <f>[54]Julho!$J$34</f>
        <v>18.720000000000002</v>
      </c>
      <c r="AF58" s="104">
        <f>[54]Julho!$J$35</f>
        <v>17.28</v>
      </c>
      <c r="AG58" s="109">
        <f t="shared" si="3"/>
        <v>34.200000000000003</v>
      </c>
      <c r="AH58" s="108">
        <f t="shared" si="4"/>
        <v>20.554838709677423</v>
      </c>
      <c r="AL58" t="s">
        <v>35</v>
      </c>
    </row>
    <row r="59" spans="1:38" s="5" customFormat="1" ht="17.100000000000001" customHeight="1" x14ac:dyDescent="0.2">
      <c r="A59" s="48" t="s">
        <v>24</v>
      </c>
      <c r="B59" s="105">
        <f t="shared" ref="B59:AF59" si="7">MAX(B5:B58)</f>
        <v>39.96</v>
      </c>
      <c r="C59" s="105">
        <f t="shared" si="7"/>
        <v>36.36</v>
      </c>
      <c r="D59" s="105">
        <f t="shared" si="7"/>
        <v>43.56</v>
      </c>
      <c r="E59" s="105">
        <f t="shared" si="7"/>
        <v>46.080000000000005</v>
      </c>
      <c r="F59" s="105">
        <f t="shared" si="7"/>
        <v>40.32</v>
      </c>
      <c r="G59" s="105">
        <f t="shared" si="7"/>
        <v>36.36</v>
      </c>
      <c r="H59" s="105">
        <f t="shared" si="7"/>
        <v>41.76</v>
      </c>
      <c r="I59" s="105">
        <f t="shared" si="7"/>
        <v>31.319999999999997</v>
      </c>
      <c r="J59" s="105">
        <f t="shared" si="7"/>
        <v>36.72</v>
      </c>
      <c r="K59" s="105">
        <f t="shared" si="7"/>
        <v>36.72</v>
      </c>
      <c r="L59" s="105">
        <f t="shared" si="7"/>
        <v>41.04</v>
      </c>
      <c r="M59" s="105">
        <f t="shared" si="7"/>
        <v>49.32</v>
      </c>
      <c r="N59" s="105">
        <f t="shared" si="7"/>
        <v>38.880000000000003</v>
      </c>
      <c r="O59" s="105">
        <f t="shared" si="7"/>
        <v>41.76</v>
      </c>
      <c r="P59" s="105">
        <f t="shared" si="7"/>
        <v>50.04</v>
      </c>
      <c r="Q59" s="105">
        <f t="shared" si="7"/>
        <v>42.84</v>
      </c>
      <c r="R59" s="105">
        <f t="shared" si="7"/>
        <v>48.96</v>
      </c>
      <c r="S59" s="105">
        <f t="shared" si="7"/>
        <v>43.92</v>
      </c>
      <c r="T59" s="105">
        <f t="shared" si="7"/>
        <v>42.84</v>
      </c>
      <c r="U59" s="105">
        <f t="shared" si="7"/>
        <v>33.840000000000003</v>
      </c>
      <c r="V59" s="105">
        <f t="shared" si="7"/>
        <v>36.36</v>
      </c>
      <c r="W59" s="105">
        <f t="shared" si="7"/>
        <v>32.4</v>
      </c>
      <c r="X59" s="105">
        <f t="shared" si="7"/>
        <v>36.36</v>
      </c>
      <c r="Y59" s="105">
        <f t="shared" si="7"/>
        <v>52.2</v>
      </c>
      <c r="Z59" s="105">
        <f t="shared" si="7"/>
        <v>55.440000000000005</v>
      </c>
      <c r="AA59" s="105">
        <f t="shared" si="7"/>
        <v>48.96</v>
      </c>
      <c r="AB59" s="105">
        <f t="shared" si="7"/>
        <v>72.360000000000014</v>
      </c>
      <c r="AC59" s="105">
        <f t="shared" si="7"/>
        <v>67.680000000000007</v>
      </c>
      <c r="AD59" s="105">
        <f t="shared" si="7"/>
        <v>46.800000000000004</v>
      </c>
      <c r="AE59" s="105">
        <f t="shared" si="7"/>
        <v>42.480000000000004</v>
      </c>
      <c r="AF59" s="105">
        <f t="shared" si="7"/>
        <v>47.88</v>
      </c>
      <c r="AG59" s="109">
        <f>MAX(AG5:AG58)</f>
        <v>72.360000000000014</v>
      </c>
      <c r="AH59" s="108">
        <f>AVERAGE(AH5:AH58)</f>
        <v>28.646757186745674</v>
      </c>
    </row>
    <row r="60" spans="1:38" x14ac:dyDescent="0.2">
      <c r="A60" s="99" t="s">
        <v>179</v>
      </c>
      <c r="B60" s="38"/>
      <c r="C60" s="38"/>
      <c r="D60" s="38"/>
      <c r="E60" s="38"/>
      <c r="F60" s="38"/>
      <c r="G60" s="38"/>
      <c r="H60" s="91"/>
      <c r="I60" s="91"/>
      <c r="J60" s="91"/>
      <c r="K60" s="91"/>
      <c r="L60" s="91"/>
      <c r="M60" s="91"/>
      <c r="N60" s="91"/>
      <c r="O60" s="91"/>
      <c r="P60" s="91"/>
      <c r="Q60" s="91"/>
      <c r="R60" s="91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44"/>
      <c r="AE60" s="49"/>
      <c r="AF60" s="49"/>
      <c r="AG60" s="42"/>
      <c r="AH60" s="43"/>
      <c r="AK60" t="s">
        <v>35</v>
      </c>
    </row>
    <row r="61" spans="1:38" x14ac:dyDescent="0.2">
      <c r="A61" s="99" t="s">
        <v>180</v>
      </c>
      <c r="B61" s="39"/>
      <c r="C61" s="39"/>
      <c r="D61" s="39"/>
      <c r="E61" s="39"/>
      <c r="F61" s="39"/>
      <c r="G61" s="39"/>
      <c r="H61" s="39"/>
      <c r="I61" s="39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3"/>
      <c r="U61" s="93"/>
      <c r="V61" s="93"/>
      <c r="W61" s="93"/>
      <c r="X61" s="93"/>
      <c r="Y61" s="91"/>
      <c r="Z61" s="91"/>
      <c r="AA61" s="91"/>
      <c r="AB61" s="91"/>
      <c r="AC61" s="91"/>
      <c r="AD61" s="91"/>
      <c r="AE61" s="91"/>
      <c r="AF61" s="91"/>
      <c r="AG61" s="42"/>
      <c r="AH61" s="41"/>
    </row>
    <row r="62" spans="1:38" x14ac:dyDescent="0.2">
      <c r="A62" s="40"/>
      <c r="B62" s="91"/>
      <c r="C62" s="91"/>
      <c r="D62" s="91"/>
      <c r="E62" s="91"/>
      <c r="F62" s="91"/>
      <c r="G62" s="91"/>
      <c r="H62" s="91"/>
      <c r="I62" s="91"/>
      <c r="J62" s="92"/>
      <c r="K62" s="92"/>
      <c r="L62" s="92"/>
      <c r="M62" s="92"/>
      <c r="N62" s="92"/>
      <c r="O62" s="92"/>
      <c r="P62" s="92"/>
      <c r="Q62" s="91"/>
      <c r="R62" s="91"/>
      <c r="S62" s="91"/>
      <c r="T62" s="94"/>
      <c r="U62" s="94"/>
      <c r="V62" s="94"/>
      <c r="W62" s="94"/>
      <c r="X62" s="94"/>
      <c r="Y62" s="91"/>
      <c r="Z62" s="91"/>
      <c r="AA62" s="91"/>
      <c r="AB62" s="91"/>
      <c r="AC62" s="91"/>
      <c r="AD62" s="44"/>
      <c r="AE62" s="44"/>
      <c r="AF62" s="44"/>
      <c r="AG62" s="42"/>
      <c r="AH62" s="41"/>
    </row>
    <row r="63" spans="1:38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44"/>
      <c r="AE63" s="44"/>
      <c r="AF63" s="44"/>
      <c r="AG63" s="42"/>
      <c r="AH63" s="69"/>
    </row>
    <row r="64" spans="1:38" x14ac:dyDescent="0.2">
      <c r="A64" s="40"/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44"/>
      <c r="AF64" s="44"/>
      <c r="AG64" s="42"/>
      <c r="AH64" s="43"/>
      <c r="AK64" t="s">
        <v>35</v>
      </c>
    </row>
    <row r="65" spans="1:38" x14ac:dyDescent="0.2">
      <c r="A65" s="40"/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91"/>
      <c r="T65" s="91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45"/>
      <c r="AF65" s="45"/>
      <c r="AG65" s="42"/>
      <c r="AH65" s="43"/>
    </row>
    <row r="66" spans="1:38" ht="13.5" thickBot="1" x14ac:dyDescent="0.25">
      <c r="A66" s="50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2"/>
      <c r="AH66" s="70"/>
    </row>
    <row r="67" spans="1:38" x14ac:dyDescent="0.2">
      <c r="AG67" s="7"/>
    </row>
    <row r="69" spans="1:38" x14ac:dyDescent="0.2">
      <c r="AL69" s="12" t="s">
        <v>35</v>
      </c>
    </row>
    <row r="70" spans="1:38" x14ac:dyDescent="0.2">
      <c r="R70" s="2" t="s">
        <v>35</v>
      </c>
      <c r="S70" s="2" t="s">
        <v>35</v>
      </c>
    </row>
    <row r="71" spans="1:38" x14ac:dyDescent="0.2">
      <c r="N71" s="2" t="s">
        <v>35</v>
      </c>
      <c r="O71" s="2" t="s">
        <v>35</v>
      </c>
      <c r="S71" s="2" t="s">
        <v>35</v>
      </c>
      <c r="AK71" t="s">
        <v>35</v>
      </c>
    </row>
    <row r="72" spans="1:38" x14ac:dyDescent="0.2">
      <c r="N72" s="2" t="s">
        <v>35</v>
      </c>
    </row>
    <row r="73" spans="1:38" x14ac:dyDescent="0.2">
      <c r="G73" s="2" t="s">
        <v>35</v>
      </c>
    </row>
    <row r="74" spans="1:38" x14ac:dyDescent="0.2">
      <c r="L74" s="2" t="s">
        <v>35</v>
      </c>
      <c r="M74" s="2" t="s">
        <v>35</v>
      </c>
      <c r="O74" s="2" t="s">
        <v>35</v>
      </c>
      <c r="P74" s="2" t="s">
        <v>35</v>
      </c>
      <c r="W74" s="2" t="s">
        <v>157</v>
      </c>
      <c r="AA74" s="2" t="s">
        <v>35</v>
      </c>
      <c r="AC74" s="2" t="s">
        <v>35</v>
      </c>
      <c r="AH74" s="1" t="s">
        <v>35</v>
      </c>
      <c r="AJ74" s="12" t="s">
        <v>35</v>
      </c>
    </row>
    <row r="75" spans="1:38" x14ac:dyDescent="0.2">
      <c r="K75" s="2" t="s">
        <v>35</v>
      </c>
    </row>
    <row r="76" spans="1:38" x14ac:dyDescent="0.2">
      <c r="K76" s="2" t="s">
        <v>35</v>
      </c>
    </row>
    <row r="77" spans="1:38" x14ac:dyDescent="0.2">
      <c r="G77" s="2" t="s">
        <v>35</v>
      </c>
      <c r="H77" s="2" t="s">
        <v>35</v>
      </c>
    </row>
    <row r="78" spans="1:38" x14ac:dyDescent="0.2">
      <c r="P78" s="2" t="s">
        <v>35</v>
      </c>
    </row>
    <row r="80" spans="1:38" x14ac:dyDescent="0.2">
      <c r="H80" s="2" t="s">
        <v>35</v>
      </c>
      <c r="Z80" s="2" t="s">
        <v>35</v>
      </c>
      <c r="AL80" t="s">
        <v>35</v>
      </c>
    </row>
    <row r="81" spans="9:20" x14ac:dyDescent="0.2">
      <c r="I81" s="2" t="s">
        <v>35</v>
      </c>
      <c r="T81" s="2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2025-10-20T17:10:27Z</dcterms:modified>
</cp:coreProperties>
</file>